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altire\"/>
    </mc:Choice>
  </mc:AlternateContent>
  <xr:revisionPtr revIDLastSave="0" documentId="13_ncr:1_{BBFA45B3-EFCD-44F6-9F9C-A4308085449D}" xr6:coauthVersionLast="47" xr6:coauthVersionMax="47" xr10:uidLastSave="{00000000-0000-0000-0000-000000000000}"/>
  <bookViews>
    <workbookView xWindow="-120" yWindow="-120" windowWidth="29040" windowHeight="15840" xr2:uid="{6BDF6837-634E-4A75-89BF-F77AF5D7CD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C54" i="1"/>
  <c r="E54" i="1"/>
  <c r="L39" i="1"/>
  <c r="N12" i="1"/>
  <c r="F9" i="1"/>
  <c r="E39" i="1"/>
  <c r="B39" i="1"/>
  <c r="M49" i="1"/>
  <c r="F49" i="1"/>
  <c r="C49" i="1"/>
  <c r="E42" i="1"/>
  <c r="H39" i="1"/>
  <c r="B40" i="1"/>
  <c r="F48" i="1"/>
  <c r="C48" i="1"/>
  <c r="B42" i="1"/>
  <c r="F11" i="1"/>
  <c r="N11" i="1"/>
  <c r="M45" i="1"/>
  <c r="M47" i="1"/>
  <c r="M46" i="1"/>
  <c r="M50" i="1"/>
  <c r="L41" i="1"/>
  <c r="L40" i="1"/>
  <c r="I19" i="1"/>
  <c r="B38" i="1"/>
  <c r="F33" i="1"/>
  <c r="F32" i="1"/>
  <c r="F31" i="1"/>
  <c r="F29" i="1"/>
  <c r="H29" i="1" s="1"/>
  <c r="I45" i="1" s="1"/>
  <c r="C50" i="1"/>
  <c r="C47" i="1"/>
  <c r="C46" i="1"/>
  <c r="C45" i="1"/>
  <c r="B41" i="1"/>
  <c r="I50" i="1"/>
  <c r="H41" i="1"/>
  <c r="H40" i="1"/>
  <c r="N9" i="1"/>
  <c r="L9" i="1"/>
  <c r="L11" i="1" s="1"/>
  <c r="N21" i="1"/>
  <c r="B19" i="1"/>
  <c r="K13" i="1"/>
  <c r="E13" i="1"/>
  <c r="K19" i="1"/>
  <c r="C34" i="1"/>
  <c r="E34" i="1"/>
  <c r="E19" i="1"/>
  <c r="J19" i="1"/>
  <c r="J13" i="1"/>
  <c r="C13" i="1"/>
  <c r="C19" i="1"/>
  <c r="N19" i="1" l="1"/>
  <c r="I48" i="1"/>
  <c r="H42" i="1" s="1"/>
  <c r="L51" i="1"/>
  <c r="M51" i="1"/>
  <c r="M54" i="1" s="1"/>
  <c r="M57" i="1" s="1"/>
  <c r="F50" i="1"/>
  <c r="E40" i="1"/>
  <c r="B51" i="1"/>
  <c r="C51" i="1"/>
  <c r="F45" i="1"/>
  <c r="E41" i="1"/>
  <c r="H51" i="1"/>
  <c r="H30" i="1"/>
  <c r="I46" i="1" s="1"/>
  <c r="F46" i="1" s="1"/>
  <c r="H32" i="1"/>
  <c r="I47" i="1" s="1"/>
  <c r="F47" i="1" s="1"/>
  <c r="I51" i="1" l="1"/>
  <c r="N51" i="1"/>
  <c r="E51" i="1"/>
  <c r="F51" i="1"/>
</calcChain>
</file>

<file path=xl/sharedStrings.xml><?xml version="1.0" encoding="utf-8"?>
<sst xmlns="http://schemas.openxmlformats.org/spreadsheetml/2006/main" count="55" uniqueCount="46">
  <si>
    <t>Saltire Payroll reconciliation</t>
  </si>
  <si>
    <t>For the year ended Dec 31, 2024</t>
  </si>
  <si>
    <t>Pay period 26</t>
  </si>
  <si>
    <t xml:space="preserve">Head Office </t>
  </si>
  <si>
    <t>Total Earnings</t>
  </si>
  <si>
    <t xml:space="preserve">CPP Employer </t>
  </si>
  <si>
    <t>CPP2 Employer</t>
  </si>
  <si>
    <t xml:space="preserve">EI Employer </t>
  </si>
  <si>
    <t xml:space="preserve">Benefits </t>
  </si>
  <si>
    <t>Life &amp; A&amp;D ER</t>
  </si>
  <si>
    <t xml:space="preserve">Extended Health </t>
  </si>
  <si>
    <t>Dental ER</t>
  </si>
  <si>
    <t>WCB</t>
  </si>
  <si>
    <t>Total Benefits</t>
  </si>
  <si>
    <t xml:space="preserve">Contracting </t>
  </si>
  <si>
    <t>Pay period 1 2024</t>
  </si>
  <si>
    <t>Payroll remittance payable at YE</t>
  </si>
  <si>
    <t>Fed tax</t>
  </si>
  <si>
    <t>CPP employee</t>
  </si>
  <si>
    <t>CPP employer</t>
  </si>
  <si>
    <t>EI employee</t>
  </si>
  <si>
    <t>EI employer</t>
  </si>
  <si>
    <t>Total</t>
  </si>
  <si>
    <t xml:space="preserve">Head office </t>
  </si>
  <si>
    <t>Grand total</t>
  </si>
  <si>
    <t>Totals Contracting</t>
  </si>
  <si>
    <t>Totals Head Office</t>
  </si>
  <si>
    <t>Pay period 1 2023</t>
  </si>
  <si>
    <t>[535]</t>
  </si>
  <si>
    <t>ADJ to account for Pay period 1 2024</t>
  </si>
  <si>
    <t xml:space="preserve">Employee Benefits Deductcions </t>
  </si>
  <si>
    <t>Salaries and wages</t>
  </si>
  <si>
    <t>CPP Expense</t>
  </si>
  <si>
    <t>EI Expense</t>
  </si>
  <si>
    <t>Fed Tax payable</t>
  </si>
  <si>
    <t>CPP Payable</t>
  </si>
  <si>
    <t>EI Payable</t>
  </si>
  <si>
    <t xml:space="preserve">Payroll clearing </t>
  </si>
  <si>
    <t>Combined</t>
  </si>
  <si>
    <t xml:space="preserve">Amount that left the bank </t>
  </si>
  <si>
    <t>YTD</t>
  </si>
  <si>
    <t>WCB Payable</t>
  </si>
  <si>
    <t>WCB expense</t>
  </si>
  <si>
    <t>Processing Fee</t>
  </si>
  <si>
    <t xml:space="preserve">GST on processing </t>
  </si>
  <si>
    <t>Processing fee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</si>
</sst>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1" applyFont="1"/>
    <xf numFmtId="0" fontId="2" fillId="0" borderId="0" xfId="0" applyFont="1"/>
    <xf numFmtId="43" fontId="0" fillId="0" borderId="1" xfId="1" applyFont="1" applyBorder="1"/>
    <xf numFmtId="43" fontId="2" fillId="0" borderId="0" xfId="1" applyFont="1"/>
    <xf numFmtId="43" fontId="3" fillId="0" borderId="0" xfId="1" applyFont="1"/>
    <xf numFmtId="43" fontId="2" fillId="0" borderId="0" xfId="0" applyNumberFormat="1" applyFont="1"/>
    <xf numFmtId="43" fontId="0" fillId="0" borderId="0" xfId="1" applyFont="1" applyAlignment="1">
      <alignment horizontal="centerContinuous"/>
    </xf>
    <xf numFmtId="43" fontId="0" fillId="0" borderId="0" xfId="1" applyFont="1" applyBorder="1"/>
    <xf numFmtId="43" fontId="0" fillId="0" borderId="0" xfId="1" applyFont="1" applyAlignment="1"/>
    <xf numFmtId="43" fontId="0" fillId="2" borderId="0" xfId="1" applyFont="1" applyFill="1"/>
    <xf numFmtId="0" fontId="2" fillId="2" borderId="0" xfId="0" applyFont="1" applyFill="1"/>
    <xf numFmtId="43" fontId="2" fillId="2" borderId="0" xfId="0" applyNumberFormat="1" applyFont="1" applyFill="1"/>
    <xf numFmtId="43" fontId="0" fillId="3" borderId="0" xfId="1" applyFont="1" applyFill="1"/>
    <xf numFmtId="43" fontId="0" fillId="3" borderId="1" xfId="1" applyFont="1" applyFill="1" applyBorder="1"/>
    <xf numFmtId="43" fontId="2" fillId="3" borderId="0" xfId="1" applyFont="1" applyFill="1"/>
    <xf numFmtId="43" fontId="0" fillId="3" borderId="0" xfId="1" applyFont="1" applyFill="1" applyAlignment="1">
      <alignment horizontal="centerContinuous"/>
    </xf>
    <xf numFmtId="43" fontId="1" fillId="2" borderId="0" xfId="1" applyFont="1" applyFill="1"/>
    <xf numFmtId="43" fontId="0" fillId="4" borderId="0" xfId="1" applyFont="1" applyFill="1" applyAlignment="1">
      <alignment horizontal="centerContinuous"/>
    </xf>
    <xf numFmtId="43" fontId="0" fillId="4" borderId="0" xfId="1" applyFont="1" applyFill="1"/>
    <xf numFmtId="43" fontId="0" fillId="4" borderId="1" xfId="1" applyFont="1" applyFill="1" applyBorder="1"/>
    <xf numFmtId="43" fontId="2" fillId="4" borderId="0" xfId="1" applyFont="1" applyFill="1"/>
    <xf numFmtId="0" fontId="2" fillId="3" borderId="0" xfId="0" applyFont="1" applyFill="1"/>
    <xf numFmtId="43" fontId="0" fillId="0" borderId="0" xfId="1" applyFont="1" applyFill="1"/>
    <xf numFmtId="43" fontId="2" fillId="2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C735-094D-4591-A10A-FD1459A85F13}">
  <dimension ref="A1:P57"/>
  <sheetViews>
    <sheetView tabSelected="1" topLeftCell="A19" workbookViewId="0">
      <selection activeCell="Q32" sqref="P32:Q32"/>
    </sheetView>
  </sheetViews>
  <sheetFormatPr defaultRowHeight="15" x14ac:dyDescent="0.25"/>
  <cols>
    <col min="1" max="1" width="33.5703125" bestFit="1" customWidth="1"/>
    <col min="2" max="2" width="17.85546875" style="1" bestFit="1" customWidth="1"/>
    <col min="3" max="3" width="12.7109375" style="1" bestFit="1" customWidth="1"/>
    <col min="4" max="4" width="2" style="1" customWidth="1"/>
    <col min="5" max="5" width="17.85546875" style="1" bestFit="1" customWidth="1"/>
    <col min="6" max="6" width="18.7109375" style="1" bestFit="1" customWidth="1"/>
    <col min="7" max="7" width="2.5703125" style="1" customWidth="1"/>
    <col min="8" max="9" width="11.5703125" style="1" customWidth="1"/>
    <col min="10" max="10" width="14.28515625" style="1" bestFit="1" customWidth="1"/>
    <col min="11" max="11" width="17.85546875" style="23" bestFit="1" customWidth="1"/>
    <col min="12" max="12" width="11.5703125" style="1" bestFit="1" customWidth="1"/>
    <col min="13" max="13" width="11.5703125" style="1" customWidth="1"/>
    <col min="14" max="14" width="11.5703125" style="1" bestFit="1" customWidth="1"/>
    <col min="15" max="16" width="9.140625" style="1"/>
  </cols>
  <sheetData>
    <row r="1" spans="1:16" x14ac:dyDescent="0.25">
      <c r="A1" t="s">
        <v>0</v>
      </c>
    </row>
    <row r="2" spans="1:16" x14ac:dyDescent="0.25">
      <c r="A2" t="s">
        <v>1</v>
      </c>
    </row>
    <row r="4" spans="1:16" x14ac:dyDescent="0.25">
      <c r="E4" s="19"/>
      <c r="K4" s="13"/>
    </row>
    <row r="5" spans="1:16" x14ac:dyDescent="0.25">
      <c r="B5" s="1" t="s">
        <v>27</v>
      </c>
      <c r="C5" t="s">
        <v>2</v>
      </c>
      <c r="D5"/>
      <c r="E5" s="19" t="s">
        <v>15</v>
      </c>
      <c r="J5" s="1" t="s">
        <v>2</v>
      </c>
      <c r="K5" s="13" t="s">
        <v>15</v>
      </c>
    </row>
    <row r="6" spans="1:16" x14ac:dyDescent="0.25">
      <c r="E6" s="19"/>
      <c r="K6" s="13"/>
    </row>
    <row r="7" spans="1:16" x14ac:dyDescent="0.25">
      <c r="B7" s="2" t="s">
        <v>3</v>
      </c>
      <c r="C7" s="1" t="s">
        <v>40</v>
      </c>
      <c r="E7" s="19"/>
      <c r="F7" s="1" t="s">
        <v>26</v>
      </c>
      <c r="H7" s="4" t="s">
        <v>14</v>
      </c>
      <c r="I7" s="4"/>
      <c r="J7" s="1" t="s">
        <v>40</v>
      </c>
      <c r="K7" s="13"/>
      <c r="L7" s="1" t="s">
        <v>25</v>
      </c>
      <c r="N7" s="4" t="s">
        <v>24</v>
      </c>
    </row>
    <row r="8" spans="1:16" x14ac:dyDescent="0.25">
      <c r="E8" s="19"/>
      <c r="K8" s="13"/>
    </row>
    <row r="9" spans="1:16" x14ac:dyDescent="0.25">
      <c r="A9" t="s">
        <v>4</v>
      </c>
      <c r="B9" s="1">
        <v>24639.68</v>
      </c>
      <c r="C9" s="1">
        <v>296500.26</v>
      </c>
      <c r="E9" s="19">
        <v>13268.35</v>
      </c>
      <c r="F9" s="1">
        <f>SUM(C9:E9)-B9</f>
        <v>285128.93</v>
      </c>
      <c r="I9" s="10">
        <v>19444.14</v>
      </c>
      <c r="J9" s="1">
        <v>571205.9</v>
      </c>
      <c r="K9" s="13">
        <v>16489.919999999998</v>
      </c>
      <c r="L9" s="1">
        <f>SUM(J9:K9)</f>
        <v>587695.82000000007</v>
      </c>
      <c r="N9" s="4">
        <f>SUM(C9:E9,J9:K9)-B9</f>
        <v>872824.75</v>
      </c>
    </row>
    <row r="10" spans="1:16" x14ac:dyDescent="0.25">
      <c r="A10" t="s">
        <v>5</v>
      </c>
      <c r="B10" s="1">
        <v>1418.51</v>
      </c>
      <c r="C10" s="1">
        <v>7158.14</v>
      </c>
      <c r="E10" s="19">
        <v>757.67</v>
      </c>
      <c r="F10" s="1">
        <v>277609.86</v>
      </c>
      <c r="I10" s="10">
        <v>382.47</v>
      </c>
      <c r="J10" s="1">
        <v>23475.27</v>
      </c>
      <c r="K10" s="13">
        <v>949.82</v>
      </c>
      <c r="L10" s="1">
        <v>536603.89</v>
      </c>
    </row>
    <row r="11" spans="1:16" x14ac:dyDescent="0.25">
      <c r="A11" t="s">
        <v>6</v>
      </c>
      <c r="B11" s="1">
        <v>1418.51</v>
      </c>
      <c r="C11" s="1">
        <v>376</v>
      </c>
      <c r="E11" s="19"/>
      <c r="F11" s="1">
        <f>F9-F10</f>
        <v>7519.070000000007</v>
      </c>
      <c r="I11" s="10"/>
      <c r="J11" s="1">
        <v>564</v>
      </c>
      <c r="K11" s="13"/>
      <c r="L11" s="1">
        <f>L9-L10</f>
        <v>51091.930000000051</v>
      </c>
      <c r="N11" s="4">
        <f>SUM(C10:E11,J10:K11)-SUM(B10:B11)</f>
        <v>30443.88</v>
      </c>
    </row>
    <row r="12" spans="1:16" x14ac:dyDescent="0.25">
      <c r="A12" t="s">
        <v>7</v>
      </c>
      <c r="B12" s="1">
        <v>572.64</v>
      </c>
      <c r="C12" s="3">
        <v>2274.1</v>
      </c>
      <c r="D12" s="3"/>
      <c r="E12" s="20">
        <v>128.02000000000001</v>
      </c>
      <c r="I12" s="10">
        <v>158.62</v>
      </c>
      <c r="J12" s="3">
        <v>9278.34</v>
      </c>
      <c r="K12" s="14">
        <v>378.59</v>
      </c>
      <c r="N12" s="4">
        <f>SUM(C12:E12,J12:K12)-B12</f>
        <v>11486.41</v>
      </c>
    </row>
    <row r="13" spans="1:16" s="2" customFormat="1" x14ac:dyDescent="0.25">
      <c r="A13" s="2" t="s">
        <v>4</v>
      </c>
      <c r="C13" s="4">
        <f>SUM(C9:C12)</f>
        <v>306308.5</v>
      </c>
      <c r="D13" s="4"/>
      <c r="E13" s="21">
        <f>SUM(E9:E12)</f>
        <v>14154.04</v>
      </c>
      <c r="I13" s="11"/>
      <c r="J13" s="4">
        <f>SUM(J9:J12)</f>
        <v>604523.51</v>
      </c>
      <c r="K13" s="15">
        <f>SUM(K9:K12)</f>
        <v>17818.329999999998</v>
      </c>
      <c r="L13" s="4"/>
      <c r="M13" s="4"/>
      <c r="N13" s="4"/>
      <c r="O13" s="4"/>
      <c r="P13" s="4"/>
    </row>
    <row r="14" spans="1:16" x14ac:dyDescent="0.25">
      <c r="E14" s="19"/>
      <c r="I14" s="10"/>
      <c r="K14" s="13"/>
    </row>
    <row r="15" spans="1:16" x14ac:dyDescent="0.25">
      <c r="A15" s="2" t="s">
        <v>8</v>
      </c>
      <c r="E15" s="19"/>
      <c r="I15" s="10"/>
      <c r="K15" s="13"/>
    </row>
    <row r="16" spans="1:16" x14ac:dyDescent="0.25">
      <c r="A16" t="s">
        <v>9</v>
      </c>
      <c r="B16" s="1">
        <v>8.1</v>
      </c>
      <c r="C16" s="1">
        <v>64.8</v>
      </c>
      <c r="E16" s="19">
        <v>4.05</v>
      </c>
      <c r="I16" s="10">
        <v>13.37</v>
      </c>
      <c r="J16" s="1">
        <v>225.83</v>
      </c>
      <c r="K16" s="13">
        <v>12.02</v>
      </c>
    </row>
    <row r="17" spans="1:16" x14ac:dyDescent="0.25">
      <c r="A17" t="s">
        <v>10</v>
      </c>
      <c r="B17" s="1">
        <v>132.47999999999999</v>
      </c>
      <c r="C17" s="1">
        <v>430</v>
      </c>
      <c r="E17" s="19">
        <v>49.52</v>
      </c>
      <c r="I17" s="10">
        <v>364.16</v>
      </c>
      <c r="J17" s="1">
        <v>5577.9</v>
      </c>
      <c r="K17" s="13">
        <v>331.84</v>
      </c>
    </row>
    <row r="18" spans="1:16" x14ac:dyDescent="0.25">
      <c r="A18" t="s">
        <v>11</v>
      </c>
      <c r="B18" s="1">
        <v>116.52</v>
      </c>
      <c r="C18" s="3">
        <v>377.25</v>
      </c>
      <c r="D18" s="3"/>
      <c r="E18" s="20">
        <v>44.39</v>
      </c>
      <c r="I18" s="10">
        <v>326.07</v>
      </c>
      <c r="J18" s="3">
        <v>4973.8</v>
      </c>
      <c r="K18" s="14">
        <v>296.77</v>
      </c>
    </row>
    <row r="19" spans="1:16" s="2" customFormat="1" x14ac:dyDescent="0.25">
      <c r="A19" s="2" t="s">
        <v>13</v>
      </c>
      <c r="B19" s="6">
        <f>SUM(B16:B18)</f>
        <v>257.09999999999997</v>
      </c>
      <c r="C19" s="4">
        <f>SUM(C16:C18)</f>
        <v>872.05</v>
      </c>
      <c r="D19" s="4"/>
      <c r="E19" s="21">
        <f>SUM(E16:E18)</f>
        <v>97.960000000000008</v>
      </c>
      <c r="I19" s="12">
        <f>SUM(I16:I18)</f>
        <v>703.6</v>
      </c>
      <c r="J19" s="4">
        <f>SUM(J16:J18)</f>
        <v>10777.529999999999</v>
      </c>
      <c r="K19" s="15">
        <f>SUM(K16:K18)</f>
        <v>640.62999999999988</v>
      </c>
      <c r="L19" s="4"/>
      <c r="M19" s="4"/>
      <c r="N19" s="4">
        <f>SUM(C19:E19,J19:K19)-B19</f>
        <v>12131.069999999998</v>
      </c>
      <c r="O19" s="4"/>
      <c r="P19" s="4"/>
    </row>
    <row r="20" spans="1:16" x14ac:dyDescent="0.25">
      <c r="E20" s="19"/>
      <c r="I20" s="10"/>
      <c r="K20" s="13"/>
    </row>
    <row r="21" spans="1:16" x14ac:dyDescent="0.25">
      <c r="A21" t="s">
        <v>12</v>
      </c>
      <c r="B21" s="4">
        <v>697.32</v>
      </c>
      <c r="C21" s="4">
        <v>5585.96</v>
      </c>
      <c r="D21" s="4"/>
      <c r="E21" s="21">
        <v>327.73</v>
      </c>
      <c r="I21" s="10">
        <v>250.78</v>
      </c>
      <c r="J21" s="4">
        <v>13742.44</v>
      </c>
      <c r="K21" s="15">
        <v>407.3</v>
      </c>
      <c r="N21" s="4">
        <f>SUM(C21:E21,J21:K21)-B21</f>
        <v>19366.11</v>
      </c>
    </row>
    <row r="27" spans="1:16" x14ac:dyDescent="0.25">
      <c r="A27" t="s">
        <v>16</v>
      </c>
    </row>
    <row r="28" spans="1:16" x14ac:dyDescent="0.25">
      <c r="C28" s="21" t="s">
        <v>23</v>
      </c>
      <c r="D28" s="4"/>
      <c r="E28" s="22" t="s">
        <v>14</v>
      </c>
      <c r="F28" s="4" t="s">
        <v>22</v>
      </c>
      <c r="G28" s="4"/>
      <c r="H28" s="4"/>
      <c r="I28" s="4"/>
    </row>
    <row r="29" spans="1:16" x14ac:dyDescent="0.25">
      <c r="A29" t="s">
        <v>17</v>
      </c>
      <c r="C29" s="19">
        <v>3310.79</v>
      </c>
      <c r="E29" s="13">
        <v>3440.7</v>
      </c>
      <c r="F29" s="1">
        <f>SUM(C29:E29)</f>
        <v>6751.49</v>
      </c>
      <c r="H29" s="1">
        <f>SUM(F29)</f>
        <v>6751.49</v>
      </c>
      <c r="I29" s="5" t="s">
        <v>28</v>
      </c>
      <c r="J29" s="1">
        <v>4014.36</v>
      </c>
    </row>
    <row r="30" spans="1:16" x14ac:dyDescent="0.25">
      <c r="A30" t="s">
        <v>18</v>
      </c>
      <c r="C30" s="19">
        <v>757.67</v>
      </c>
      <c r="E30" s="13">
        <v>949.82</v>
      </c>
      <c r="F30" s="1">
        <f>SUM(C30:E30)</f>
        <v>1707.49</v>
      </c>
      <c r="H30" s="1">
        <f>SUM(F30:F31)</f>
        <v>3414.98</v>
      </c>
      <c r="I30" s="5" t="s">
        <v>28</v>
      </c>
      <c r="J30" s="1">
        <v>382.47</v>
      </c>
    </row>
    <row r="31" spans="1:16" x14ac:dyDescent="0.25">
      <c r="A31" t="s">
        <v>19</v>
      </c>
      <c r="C31" s="19">
        <v>757.67</v>
      </c>
      <c r="E31" s="13">
        <v>949.82</v>
      </c>
      <c r="F31" s="1">
        <f t="shared" ref="F30:F33" si="0">SUM(C31:E31)</f>
        <v>1707.49</v>
      </c>
      <c r="I31" s="5"/>
      <c r="J31" s="1">
        <v>382.47</v>
      </c>
    </row>
    <row r="32" spans="1:16" x14ac:dyDescent="0.25">
      <c r="A32" t="s">
        <v>20</v>
      </c>
      <c r="C32" s="19">
        <v>91.45</v>
      </c>
      <c r="E32" s="13">
        <v>270.42</v>
      </c>
      <c r="F32" s="1">
        <f t="shared" si="0"/>
        <v>361.87</v>
      </c>
      <c r="H32" s="1">
        <f>SUM(F32:F33)</f>
        <v>868.48</v>
      </c>
      <c r="I32" s="5" t="s">
        <v>28</v>
      </c>
      <c r="J32" s="1">
        <v>113.3</v>
      </c>
    </row>
    <row r="33" spans="1:16" x14ac:dyDescent="0.25">
      <c r="A33" t="s">
        <v>21</v>
      </c>
      <c r="C33" s="20">
        <v>128.02000000000001</v>
      </c>
      <c r="D33" s="3"/>
      <c r="E33" s="14">
        <v>378.59</v>
      </c>
      <c r="F33" s="1">
        <f t="shared" si="0"/>
        <v>506.61</v>
      </c>
      <c r="J33" s="1">
        <v>158.62</v>
      </c>
      <c r="K33" s="1"/>
    </row>
    <row r="34" spans="1:16" x14ac:dyDescent="0.25">
      <c r="A34" s="2" t="s">
        <v>22</v>
      </c>
      <c r="C34" s="19">
        <f>SUM(C29:C33)</f>
        <v>5045.6000000000004</v>
      </c>
      <c r="E34" s="13">
        <f>SUM(E29:E33)</f>
        <v>5989.3499999999995</v>
      </c>
    </row>
    <row r="36" spans="1:16" s="2" customFormat="1" x14ac:dyDescent="0.25">
      <c r="A36" s="2" t="s">
        <v>30</v>
      </c>
      <c r="B36" s="4"/>
      <c r="C36" s="4"/>
      <c r="D36" s="4"/>
      <c r="E36" s="21">
        <v>65.290000000000006</v>
      </c>
      <c r="F36" s="4"/>
      <c r="G36" s="4"/>
      <c r="H36" s="4"/>
      <c r="I36" s="24">
        <v>443.78</v>
      </c>
      <c r="J36" s="4"/>
      <c r="K36" s="15">
        <v>401.81</v>
      </c>
      <c r="L36" s="4"/>
      <c r="M36" s="4"/>
      <c r="N36" s="4"/>
      <c r="O36" s="4"/>
      <c r="P36" s="4"/>
    </row>
    <row r="37" spans="1:16" x14ac:dyDescent="0.25">
      <c r="I37" s="1">
        <v>1392.02</v>
      </c>
    </row>
    <row r="38" spans="1:16" x14ac:dyDescent="0.25">
      <c r="A38" s="2" t="s">
        <v>29</v>
      </c>
      <c r="B38" s="18" t="str">
        <f>C28</f>
        <v xml:space="preserve">Head office </v>
      </c>
      <c r="C38" s="18"/>
      <c r="D38" s="9"/>
      <c r="E38" s="16" t="s">
        <v>14</v>
      </c>
      <c r="F38" s="16"/>
      <c r="G38" s="7"/>
      <c r="H38" s="7" t="s">
        <v>38</v>
      </c>
      <c r="I38" s="7"/>
      <c r="J38" s="7"/>
    </row>
    <row r="39" spans="1:16" x14ac:dyDescent="0.25">
      <c r="A39" t="s">
        <v>31</v>
      </c>
      <c r="B39" s="19">
        <f>E9-E36</f>
        <v>13203.06</v>
      </c>
      <c r="C39" s="19"/>
      <c r="E39" s="13">
        <f>K9-K36</f>
        <v>16088.109999999999</v>
      </c>
      <c r="F39" s="13"/>
      <c r="H39" s="1">
        <f>E9+K9</f>
        <v>29758.269999999997</v>
      </c>
      <c r="L39" s="10">
        <f>I9-I36</f>
        <v>19000.36</v>
      </c>
      <c r="M39" s="10"/>
    </row>
    <row r="40" spans="1:16" x14ac:dyDescent="0.25">
      <c r="A40" t="s">
        <v>32</v>
      </c>
      <c r="B40" s="19">
        <f>E10</f>
        <v>757.67</v>
      </c>
      <c r="C40" s="19"/>
      <c r="E40" s="13">
        <f>H40-B40</f>
        <v>949.82</v>
      </c>
      <c r="F40" s="13"/>
      <c r="H40" s="1">
        <f>E10+K10</f>
        <v>1707.49</v>
      </c>
      <c r="L40" s="17">
        <f>I10</f>
        <v>382.47</v>
      </c>
      <c r="M40" s="10"/>
    </row>
    <row r="41" spans="1:16" x14ac:dyDescent="0.25">
      <c r="A41" t="s">
        <v>33</v>
      </c>
      <c r="B41" s="19">
        <f>E12</f>
        <v>128.02000000000001</v>
      </c>
      <c r="C41" s="19"/>
      <c r="E41" s="13">
        <f>H41-B41</f>
        <v>378.59000000000003</v>
      </c>
      <c r="F41" s="13"/>
      <c r="H41" s="1">
        <f>E12+K12</f>
        <v>506.61</v>
      </c>
      <c r="L41" s="10">
        <f>I12</f>
        <v>158.62</v>
      </c>
      <c r="M41" s="10"/>
    </row>
    <row r="42" spans="1:16" x14ac:dyDescent="0.25">
      <c r="A42" t="s">
        <v>42</v>
      </c>
      <c r="B42" s="19">
        <f>E21</f>
        <v>327.73</v>
      </c>
      <c r="C42" s="19"/>
      <c r="E42" s="13">
        <f>K21</f>
        <v>407.3</v>
      </c>
      <c r="F42" s="13"/>
      <c r="H42" s="1">
        <f>I48</f>
        <v>735.03</v>
      </c>
      <c r="L42" s="10">
        <v>250.78</v>
      </c>
      <c r="M42" s="10"/>
    </row>
    <row r="43" spans="1:16" x14ac:dyDescent="0.25">
      <c r="A43" t="s">
        <v>43</v>
      </c>
      <c r="B43" s="19">
        <v>104.14</v>
      </c>
      <c r="C43" s="19"/>
      <c r="E43" s="13">
        <v>103.64</v>
      </c>
      <c r="F43" s="13"/>
      <c r="L43" s="10">
        <v>118.21</v>
      </c>
      <c r="M43" s="10"/>
    </row>
    <row r="44" spans="1:16" x14ac:dyDescent="0.25">
      <c r="A44" t="s">
        <v>44</v>
      </c>
      <c r="B44" s="19">
        <v>5.21</v>
      </c>
      <c r="C44" s="19"/>
      <c r="E44" s="13">
        <v>5.18</v>
      </c>
      <c r="F44" s="13"/>
      <c r="L44" s="10">
        <v>5.91</v>
      </c>
      <c r="M44" s="10"/>
    </row>
    <row r="45" spans="1:16" x14ac:dyDescent="0.25">
      <c r="A45" t="s">
        <v>34</v>
      </c>
      <c r="B45" s="19"/>
      <c r="C45" s="19">
        <f>C29</f>
        <v>3310.79</v>
      </c>
      <c r="E45" s="13"/>
      <c r="F45" s="13">
        <f>I45-C45</f>
        <v>3440.7</v>
      </c>
      <c r="I45" s="1">
        <f>H29</f>
        <v>6751.49</v>
      </c>
      <c r="L45" s="10"/>
      <c r="M45" s="10">
        <f>J29</f>
        <v>4014.36</v>
      </c>
    </row>
    <row r="46" spans="1:16" x14ac:dyDescent="0.25">
      <c r="A46" t="s">
        <v>35</v>
      </c>
      <c r="B46" s="19"/>
      <c r="C46" s="19">
        <f>SUM(C30:C31)</f>
        <v>1515.34</v>
      </c>
      <c r="E46" s="13"/>
      <c r="F46" s="13">
        <f>I46-C46</f>
        <v>1899.64</v>
      </c>
      <c r="I46" s="1">
        <f>H30</f>
        <v>3414.98</v>
      </c>
      <c r="L46" s="10"/>
      <c r="M46" s="10">
        <f>SUM(J30:J31)</f>
        <v>764.94</v>
      </c>
    </row>
    <row r="47" spans="1:16" x14ac:dyDescent="0.25">
      <c r="A47" t="s">
        <v>36</v>
      </c>
      <c r="B47" s="19"/>
      <c r="C47" s="19">
        <f>SUM(C32:C33)</f>
        <v>219.47000000000003</v>
      </c>
      <c r="E47" s="13"/>
      <c r="F47" s="13">
        <f>I47-C47</f>
        <v>649.01</v>
      </c>
      <c r="I47" s="1">
        <f>H32</f>
        <v>868.48</v>
      </c>
      <c r="L47" s="10"/>
      <c r="M47" s="10">
        <f>SUM(J32:J33)</f>
        <v>271.92</v>
      </c>
    </row>
    <row r="48" spans="1:16" x14ac:dyDescent="0.25">
      <c r="A48" t="s">
        <v>41</v>
      </c>
      <c r="B48" s="19"/>
      <c r="C48" s="19">
        <f>E21</f>
        <v>327.73</v>
      </c>
      <c r="E48" s="13"/>
      <c r="F48" s="13">
        <f>K21</f>
        <v>407.3</v>
      </c>
      <c r="I48" s="1">
        <f>C48+F48</f>
        <v>735.03</v>
      </c>
      <c r="L48" s="10"/>
      <c r="M48" s="10">
        <v>250.78</v>
      </c>
    </row>
    <row r="49" spans="1:14" x14ac:dyDescent="0.25">
      <c r="A49" t="s">
        <v>45</v>
      </c>
      <c r="B49" s="19"/>
      <c r="C49" s="19">
        <f>SUM(B43:B44)</f>
        <v>109.35</v>
      </c>
      <c r="E49" s="13"/>
      <c r="F49" s="13">
        <f>SUM(E43:E44)</f>
        <v>108.82</v>
      </c>
      <c r="L49" s="10"/>
      <c r="M49" s="10">
        <f>SUM(L43:L44)</f>
        <v>124.11999999999999</v>
      </c>
    </row>
    <row r="50" spans="1:14" x14ac:dyDescent="0.25">
      <c r="A50" t="s">
        <v>37</v>
      </c>
      <c r="B50" s="20"/>
      <c r="C50" s="20">
        <f>4886.44+1307.36+2183.24+666.11</f>
        <v>9043.15</v>
      </c>
      <c r="D50" s="8"/>
      <c r="E50" s="14"/>
      <c r="F50" s="14">
        <f>I50-C50</f>
        <v>11427.17</v>
      </c>
      <c r="H50" s="3"/>
      <c r="I50" s="3">
        <f>3275.46+3064.86+3275.46+1811.39+666.11+2183.24+1307.36+4886.44</f>
        <v>20470.32</v>
      </c>
      <c r="L50" s="10"/>
      <c r="M50" s="10">
        <f>2519.52+1074.32+688.6+3582.23+3043.33+3582.23</f>
        <v>14490.23</v>
      </c>
    </row>
    <row r="51" spans="1:14" x14ac:dyDescent="0.25">
      <c r="B51" s="19">
        <f>SUM(B39:B50)</f>
        <v>14525.829999999998</v>
      </c>
      <c r="C51" s="19">
        <f>SUM(C39:C50)</f>
        <v>14525.83</v>
      </c>
      <c r="E51" s="13">
        <f>SUM(E39:E50)</f>
        <v>17932.64</v>
      </c>
      <c r="F51" s="13">
        <f>SUM(F39:F50)</f>
        <v>17932.64</v>
      </c>
      <c r="H51" s="1">
        <f>SUM(H39:H50)</f>
        <v>32707.399999999998</v>
      </c>
      <c r="I51" s="1">
        <f>SUM(I39:I50)</f>
        <v>32240.3</v>
      </c>
      <c r="L51" s="10">
        <f>SUM(L39:L50)</f>
        <v>19916.349999999999</v>
      </c>
      <c r="M51" s="10">
        <f>SUM(M45:M50)</f>
        <v>19916.349999999999</v>
      </c>
      <c r="N51" s="1">
        <f>L51-M51</f>
        <v>0</v>
      </c>
    </row>
    <row r="53" spans="1:14" x14ac:dyDescent="0.25">
      <c r="A53" t="s">
        <v>39</v>
      </c>
      <c r="E53" s="1">
        <v>17932.64</v>
      </c>
    </row>
    <row r="54" spans="1:14" x14ac:dyDescent="0.25">
      <c r="C54" s="1">
        <f>C51-C53</f>
        <v>14525.83</v>
      </c>
      <c r="E54" s="1">
        <f>E51-E53</f>
        <v>0</v>
      </c>
      <c r="M54" s="1">
        <f>SUM(M51:M53)</f>
        <v>19916.349999999999</v>
      </c>
    </row>
    <row r="56" spans="1:14" x14ac:dyDescent="0.25">
      <c r="M56" s="1">
        <v>19916.349999999999</v>
      </c>
    </row>
    <row r="57" spans="1:14" x14ac:dyDescent="0.25">
      <c r="M57" s="1">
        <f>M54-M56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Grimbeek, Ruben</dc:creator>
  <cp:lastModifiedBy>Ruben Grimbeek</cp:lastModifiedBy>
  <dcterms:created xsi:type="dcterms:W3CDTF">2025-02-12T00:08:56Z</dcterms:created>
  <dcterms:modified xsi:type="dcterms:W3CDTF">2025-02-18T21:13:25Z</dcterms:modified>
</cp:coreProperties>
</file>