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Operations/"/>
    </mc:Choice>
  </mc:AlternateContent>
  <xr:revisionPtr revIDLastSave="0" documentId="13_ncr:1_{54FBC930-264C-364E-94E1-5CB76AE31D10}" xr6:coauthVersionLast="47" xr6:coauthVersionMax="47" xr10:uidLastSave="{00000000-0000-0000-0000-000000000000}"/>
  <bookViews>
    <workbookView xWindow="0" yWindow="660" windowWidth="29400" windowHeight="17300" xr2:uid="{44798DC9-56CE-1646-9756-E5DC6D64DF3F}"/>
  </bookViews>
  <sheets>
    <sheet name="Budget" sheetId="3" r:id="rId1"/>
    <sheet name="Export (QBO)" sheetId="2" r:id="rId2"/>
    <sheet name="Automation (QBO)" sheetId="4" r:id="rId3"/>
    <sheet name="Original Idea" sheetId="1" r:id="rId4"/>
    <sheet name="GL Review" sheetId="5" r:id="rId5"/>
  </sheets>
  <definedNames>
    <definedName name="_xlnm._FilterDatabase" localSheetId="2" hidden="1">'Automation (QBO)'!$A$1:$D$76</definedName>
    <definedName name="_xlnm._FilterDatabase" localSheetId="1" hidden="1">'Export (QBO)'!$A$1:$L$5535</definedName>
    <definedName name="_xlnm._FilterDatabase" localSheetId="4" hidden="1">'GL Review'!$A$1:$J$178</definedName>
    <definedName name="Customer">#REF!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Region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88" i="3" l="1"/>
  <c r="AG86" i="3"/>
  <c r="AG85" i="3"/>
  <c r="AG84" i="3"/>
  <c r="AG83" i="3"/>
  <c r="AG82" i="3"/>
  <c r="AG81" i="3"/>
  <c r="AG80" i="3"/>
  <c r="F5285" i="2"/>
  <c r="G5285" i="2"/>
  <c r="H5285" i="2"/>
  <c r="J5285" i="2" s="1"/>
  <c r="I5285" i="2"/>
  <c r="F5286" i="2"/>
  <c r="G5286" i="2"/>
  <c r="H5286" i="2"/>
  <c r="J5286" i="2" s="1"/>
  <c r="I5286" i="2"/>
  <c r="F5287" i="2"/>
  <c r="G5287" i="2"/>
  <c r="H5287" i="2"/>
  <c r="J5287" i="2" s="1"/>
  <c r="I5287" i="2"/>
  <c r="F5288" i="2"/>
  <c r="G5288" i="2"/>
  <c r="H5288" i="2"/>
  <c r="J5288" i="2" s="1"/>
  <c r="I5288" i="2"/>
  <c r="F5289" i="2"/>
  <c r="G5289" i="2"/>
  <c r="H5289" i="2"/>
  <c r="J5289" i="2" s="1"/>
  <c r="I5289" i="2"/>
  <c r="F5290" i="2"/>
  <c r="G5290" i="2"/>
  <c r="H5290" i="2"/>
  <c r="J5290" i="2" s="1"/>
  <c r="I5290" i="2"/>
  <c r="F5291" i="2"/>
  <c r="G5291" i="2"/>
  <c r="H5291" i="2"/>
  <c r="J5291" i="2" s="1"/>
  <c r="I5291" i="2"/>
  <c r="F5292" i="2"/>
  <c r="G5292" i="2"/>
  <c r="H5292" i="2"/>
  <c r="J5292" i="2" s="1"/>
  <c r="I5292" i="2"/>
  <c r="F5293" i="2"/>
  <c r="G5293" i="2"/>
  <c r="H5293" i="2"/>
  <c r="J5293" i="2" s="1"/>
  <c r="I5293" i="2"/>
  <c r="F5294" i="2"/>
  <c r="G5294" i="2"/>
  <c r="H5294" i="2"/>
  <c r="J5294" i="2" s="1"/>
  <c r="I5294" i="2"/>
  <c r="F5295" i="2"/>
  <c r="G5295" i="2"/>
  <c r="H5295" i="2"/>
  <c r="J5295" i="2" s="1"/>
  <c r="I5295" i="2"/>
  <c r="F5296" i="2"/>
  <c r="G5296" i="2"/>
  <c r="H5296" i="2"/>
  <c r="J5296" i="2" s="1"/>
  <c r="I5296" i="2"/>
  <c r="F5297" i="2"/>
  <c r="G5297" i="2"/>
  <c r="H5297" i="2"/>
  <c r="J5297" i="2" s="1"/>
  <c r="I5297" i="2"/>
  <c r="F5298" i="2"/>
  <c r="G5298" i="2"/>
  <c r="H5298" i="2"/>
  <c r="J5298" i="2" s="1"/>
  <c r="I5298" i="2"/>
  <c r="F5299" i="2"/>
  <c r="G5299" i="2"/>
  <c r="H5299" i="2"/>
  <c r="J5299" i="2" s="1"/>
  <c r="I5299" i="2"/>
  <c r="F5300" i="2"/>
  <c r="G5300" i="2"/>
  <c r="H5300" i="2"/>
  <c r="J5300" i="2" s="1"/>
  <c r="I5300" i="2"/>
  <c r="F5301" i="2"/>
  <c r="G5301" i="2"/>
  <c r="H5301" i="2"/>
  <c r="J5301" i="2" s="1"/>
  <c r="I5301" i="2"/>
  <c r="F5302" i="2"/>
  <c r="G5302" i="2"/>
  <c r="H5302" i="2"/>
  <c r="J5302" i="2" s="1"/>
  <c r="I5302" i="2"/>
  <c r="F5303" i="2"/>
  <c r="G5303" i="2"/>
  <c r="H5303" i="2"/>
  <c r="J5303" i="2" s="1"/>
  <c r="I5303" i="2"/>
  <c r="F5304" i="2"/>
  <c r="G5304" i="2"/>
  <c r="H5304" i="2"/>
  <c r="J5304" i="2" s="1"/>
  <c r="I5304" i="2"/>
  <c r="F5305" i="2"/>
  <c r="G5305" i="2"/>
  <c r="H5305" i="2"/>
  <c r="J5305" i="2" s="1"/>
  <c r="I5305" i="2"/>
  <c r="F5306" i="2"/>
  <c r="G5306" i="2"/>
  <c r="H5306" i="2"/>
  <c r="J5306" i="2" s="1"/>
  <c r="I5306" i="2"/>
  <c r="F5307" i="2"/>
  <c r="G5307" i="2"/>
  <c r="H5307" i="2"/>
  <c r="J5307" i="2" s="1"/>
  <c r="I5307" i="2"/>
  <c r="F5308" i="2"/>
  <c r="G5308" i="2"/>
  <c r="H5308" i="2"/>
  <c r="J5308" i="2" s="1"/>
  <c r="I5308" i="2"/>
  <c r="F5309" i="2"/>
  <c r="G5309" i="2"/>
  <c r="H5309" i="2"/>
  <c r="J5309" i="2" s="1"/>
  <c r="I5309" i="2"/>
  <c r="F5310" i="2"/>
  <c r="G5310" i="2"/>
  <c r="H5310" i="2"/>
  <c r="J5310" i="2" s="1"/>
  <c r="I5310" i="2"/>
  <c r="F5311" i="2"/>
  <c r="G5311" i="2"/>
  <c r="H5311" i="2"/>
  <c r="J5311" i="2" s="1"/>
  <c r="I5311" i="2"/>
  <c r="F5312" i="2"/>
  <c r="G5312" i="2"/>
  <c r="H5312" i="2"/>
  <c r="J5312" i="2" s="1"/>
  <c r="I5312" i="2"/>
  <c r="F5313" i="2"/>
  <c r="G5313" i="2"/>
  <c r="H5313" i="2"/>
  <c r="J5313" i="2" s="1"/>
  <c r="I5313" i="2"/>
  <c r="F5314" i="2"/>
  <c r="G5314" i="2"/>
  <c r="H5314" i="2"/>
  <c r="J5314" i="2" s="1"/>
  <c r="I5314" i="2"/>
  <c r="F5315" i="2"/>
  <c r="G5315" i="2"/>
  <c r="H5315" i="2"/>
  <c r="J5315" i="2" s="1"/>
  <c r="I5315" i="2"/>
  <c r="F5316" i="2"/>
  <c r="G5316" i="2"/>
  <c r="H5316" i="2"/>
  <c r="J5316" i="2" s="1"/>
  <c r="I5316" i="2"/>
  <c r="F5317" i="2"/>
  <c r="G5317" i="2"/>
  <c r="H5317" i="2"/>
  <c r="J5317" i="2" s="1"/>
  <c r="I5317" i="2"/>
  <c r="F5318" i="2"/>
  <c r="G5318" i="2"/>
  <c r="H5318" i="2"/>
  <c r="J5318" i="2" s="1"/>
  <c r="I5318" i="2"/>
  <c r="F5319" i="2"/>
  <c r="G5319" i="2"/>
  <c r="H5319" i="2"/>
  <c r="J5319" i="2" s="1"/>
  <c r="I5319" i="2"/>
  <c r="F5320" i="2"/>
  <c r="G5320" i="2"/>
  <c r="H5320" i="2"/>
  <c r="J5320" i="2" s="1"/>
  <c r="I5320" i="2"/>
  <c r="F5321" i="2"/>
  <c r="G5321" i="2"/>
  <c r="H5321" i="2"/>
  <c r="J5321" i="2" s="1"/>
  <c r="I5321" i="2"/>
  <c r="F5322" i="2"/>
  <c r="G5322" i="2"/>
  <c r="H5322" i="2"/>
  <c r="J5322" i="2" s="1"/>
  <c r="I5322" i="2"/>
  <c r="F5323" i="2"/>
  <c r="G5323" i="2"/>
  <c r="H5323" i="2"/>
  <c r="J5323" i="2" s="1"/>
  <c r="I5323" i="2"/>
  <c r="F5324" i="2"/>
  <c r="G5324" i="2"/>
  <c r="H5324" i="2"/>
  <c r="J5324" i="2" s="1"/>
  <c r="I5324" i="2"/>
  <c r="F5325" i="2"/>
  <c r="G5325" i="2"/>
  <c r="H5325" i="2"/>
  <c r="J5325" i="2" s="1"/>
  <c r="I5325" i="2"/>
  <c r="F5326" i="2"/>
  <c r="G5326" i="2"/>
  <c r="H5326" i="2"/>
  <c r="J5326" i="2" s="1"/>
  <c r="I5326" i="2"/>
  <c r="F5327" i="2"/>
  <c r="G5327" i="2"/>
  <c r="H5327" i="2"/>
  <c r="J5327" i="2" s="1"/>
  <c r="I5327" i="2"/>
  <c r="F5328" i="2"/>
  <c r="G5328" i="2"/>
  <c r="H5328" i="2"/>
  <c r="J5328" i="2" s="1"/>
  <c r="I5328" i="2"/>
  <c r="F5329" i="2"/>
  <c r="G5329" i="2"/>
  <c r="H5329" i="2"/>
  <c r="J5329" i="2" s="1"/>
  <c r="I5329" i="2"/>
  <c r="F5330" i="2"/>
  <c r="G5330" i="2"/>
  <c r="H5330" i="2"/>
  <c r="J5330" i="2" s="1"/>
  <c r="I5330" i="2"/>
  <c r="F5331" i="2"/>
  <c r="G5331" i="2"/>
  <c r="H5331" i="2"/>
  <c r="J5331" i="2" s="1"/>
  <c r="I5331" i="2"/>
  <c r="F5332" i="2"/>
  <c r="G5332" i="2"/>
  <c r="H5332" i="2"/>
  <c r="J5332" i="2" s="1"/>
  <c r="I5332" i="2"/>
  <c r="F5333" i="2"/>
  <c r="G5333" i="2"/>
  <c r="H5333" i="2"/>
  <c r="J5333" i="2" s="1"/>
  <c r="I5333" i="2"/>
  <c r="F5334" i="2"/>
  <c r="G5334" i="2"/>
  <c r="H5334" i="2"/>
  <c r="J5334" i="2" s="1"/>
  <c r="I5334" i="2"/>
  <c r="F5335" i="2"/>
  <c r="G5335" i="2"/>
  <c r="H5335" i="2"/>
  <c r="J5335" i="2" s="1"/>
  <c r="I5335" i="2"/>
  <c r="F5336" i="2"/>
  <c r="G5336" i="2"/>
  <c r="H5336" i="2"/>
  <c r="J5336" i="2" s="1"/>
  <c r="I5336" i="2"/>
  <c r="F5337" i="2"/>
  <c r="G5337" i="2"/>
  <c r="H5337" i="2"/>
  <c r="J5337" i="2" s="1"/>
  <c r="I5337" i="2"/>
  <c r="F5338" i="2"/>
  <c r="G5338" i="2"/>
  <c r="H5338" i="2"/>
  <c r="J5338" i="2" s="1"/>
  <c r="I5338" i="2"/>
  <c r="F5339" i="2"/>
  <c r="G5339" i="2"/>
  <c r="H5339" i="2"/>
  <c r="J5339" i="2" s="1"/>
  <c r="I5339" i="2"/>
  <c r="F5340" i="2"/>
  <c r="G5340" i="2"/>
  <c r="H5340" i="2"/>
  <c r="J5340" i="2" s="1"/>
  <c r="I5340" i="2"/>
  <c r="F5341" i="2"/>
  <c r="G5341" i="2"/>
  <c r="H5341" i="2"/>
  <c r="J5341" i="2" s="1"/>
  <c r="I5341" i="2"/>
  <c r="F5342" i="2"/>
  <c r="G5342" i="2"/>
  <c r="H5342" i="2"/>
  <c r="J5342" i="2" s="1"/>
  <c r="I5342" i="2"/>
  <c r="F5343" i="2"/>
  <c r="G5343" i="2"/>
  <c r="H5343" i="2"/>
  <c r="J5343" i="2" s="1"/>
  <c r="I5343" i="2"/>
  <c r="F5344" i="2"/>
  <c r="G5344" i="2"/>
  <c r="H5344" i="2"/>
  <c r="J5344" i="2" s="1"/>
  <c r="I5344" i="2"/>
  <c r="F5345" i="2"/>
  <c r="G5345" i="2"/>
  <c r="H5345" i="2"/>
  <c r="J5345" i="2" s="1"/>
  <c r="I5345" i="2"/>
  <c r="F5346" i="2"/>
  <c r="G5346" i="2"/>
  <c r="H5346" i="2"/>
  <c r="J5346" i="2" s="1"/>
  <c r="I5346" i="2"/>
  <c r="F5347" i="2"/>
  <c r="G5347" i="2"/>
  <c r="H5347" i="2"/>
  <c r="J5347" i="2" s="1"/>
  <c r="I5347" i="2"/>
  <c r="F5348" i="2"/>
  <c r="G5348" i="2"/>
  <c r="H5348" i="2"/>
  <c r="J5348" i="2" s="1"/>
  <c r="I5348" i="2"/>
  <c r="F5349" i="2"/>
  <c r="G5349" i="2"/>
  <c r="H5349" i="2"/>
  <c r="J5349" i="2" s="1"/>
  <c r="I5349" i="2"/>
  <c r="F5350" i="2"/>
  <c r="G5350" i="2"/>
  <c r="H5350" i="2"/>
  <c r="J5350" i="2" s="1"/>
  <c r="I5350" i="2"/>
  <c r="F5351" i="2"/>
  <c r="G5351" i="2"/>
  <c r="H5351" i="2"/>
  <c r="J5351" i="2" s="1"/>
  <c r="I5351" i="2"/>
  <c r="F5352" i="2"/>
  <c r="G5352" i="2"/>
  <c r="H5352" i="2"/>
  <c r="J5352" i="2" s="1"/>
  <c r="I5352" i="2"/>
  <c r="F5353" i="2"/>
  <c r="G5353" i="2"/>
  <c r="H5353" i="2"/>
  <c r="J5353" i="2" s="1"/>
  <c r="I5353" i="2"/>
  <c r="F5354" i="2"/>
  <c r="G5354" i="2"/>
  <c r="H5354" i="2"/>
  <c r="J5354" i="2" s="1"/>
  <c r="I5354" i="2"/>
  <c r="F5355" i="2"/>
  <c r="G5355" i="2"/>
  <c r="H5355" i="2"/>
  <c r="J5355" i="2" s="1"/>
  <c r="I5355" i="2"/>
  <c r="F5356" i="2"/>
  <c r="G5356" i="2"/>
  <c r="H5356" i="2"/>
  <c r="J5356" i="2" s="1"/>
  <c r="I5356" i="2"/>
  <c r="F5357" i="2"/>
  <c r="G5357" i="2"/>
  <c r="H5357" i="2"/>
  <c r="J5357" i="2" s="1"/>
  <c r="I5357" i="2"/>
  <c r="F5358" i="2"/>
  <c r="G5358" i="2"/>
  <c r="H5358" i="2"/>
  <c r="J5358" i="2" s="1"/>
  <c r="I5358" i="2"/>
  <c r="F5359" i="2"/>
  <c r="G5359" i="2"/>
  <c r="H5359" i="2"/>
  <c r="J5359" i="2" s="1"/>
  <c r="I5359" i="2"/>
  <c r="F5360" i="2"/>
  <c r="G5360" i="2"/>
  <c r="H5360" i="2"/>
  <c r="J5360" i="2" s="1"/>
  <c r="I5360" i="2"/>
  <c r="F5361" i="2"/>
  <c r="G5361" i="2"/>
  <c r="H5361" i="2"/>
  <c r="J5361" i="2" s="1"/>
  <c r="I5361" i="2"/>
  <c r="F5362" i="2"/>
  <c r="G5362" i="2"/>
  <c r="H5362" i="2"/>
  <c r="J5362" i="2" s="1"/>
  <c r="I5362" i="2"/>
  <c r="F5363" i="2"/>
  <c r="G5363" i="2"/>
  <c r="H5363" i="2"/>
  <c r="J5363" i="2" s="1"/>
  <c r="I5363" i="2"/>
  <c r="F5364" i="2"/>
  <c r="G5364" i="2"/>
  <c r="H5364" i="2"/>
  <c r="J5364" i="2" s="1"/>
  <c r="I5364" i="2"/>
  <c r="F5365" i="2"/>
  <c r="G5365" i="2"/>
  <c r="H5365" i="2"/>
  <c r="J5365" i="2" s="1"/>
  <c r="I5365" i="2"/>
  <c r="F5366" i="2"/>
  <c r="G5366" i="2"/>
  <c r="H5366" i="2"/>
  <c r="J5366" i="2" s="1"/>
  <c r="I5366" i="2"/>
  <c r="F5367" i="2"/>
  <c r="G5367" i="2"/>
  <c r="H5367" i="2"/>
  <c r="J5367" i="2" s="1"/>
  <c r="I5367" i="2"/>
  <c r="F5368" i="2"/>
  <c r="G5368" i="2"/>
  <c r="H5368" i="2"/>
  <c r="J5368" i="2" s="1"/>
  <c r="I5368" i="2"/>
  <c r="F5369" i="2"/>
  <c r="G5369" i="2"/>
  <c r="H5369" i="2"/>
  <c r="J5369" i="2" s="1"/>
  <c r="I5369" i="2"/>
  <c r="F5370" i="2"/>
  <c r="G5370" i="2"/>
  <c r="H5370" i="2"/>
  <c r="J5370" i="2" s="1"/>
  <c r="I5370" i="2"/>
  <c r="F5371" i="2"/>
  <c r="G5371" i="2"/>
  <c r="H5371" i="2"/>
  <c r="J5371" i="2" s="1"/>
  <c r="I5371" i="2"/>
  <c r="F5372" i="2"/>
  <c r="G5372" i="2"/>
  <c r="H5372" i="2"/>
  <c r="J5372" i="2" s="1"/>
  <c r="I5372" i="2"/>
  <c r="F5373" i="2"/>
  <c r="G5373" i="2"/>
  <c r="H5373" i="2"/>
  <c r="J5373" i="2" s="1"/>
  <c r="I5373" i="2"/>
  <c r="F5374" i="2"/>
  <c r="G5374" i="2"/>
  <c r="H5374" i="2"/>
  <c r="J5374" i="2" s="1"/>
  <c r="I5374" i="2"/>
  <c r="F5375" i="2"/>
  <c r="G5375" i="2"/>
  <c r="H5375" i="2"/>
  <c r="J5375" i="2" s="1"/>
  <c r="I5375" i="2"/>
  <c r="F5376" i="2"/>
  <c r="G5376" i="2"/>
  <c r="H5376" i="2"/>
  <c r="J5376" i="2" s="1"/>
  <c r="I5376" i="2"/>
  <c r="F5377" i="2"/>
  <c r="G5377" i="2"/>
  <c r="H5377" i="2"/>
  <c r="J5377" i="2" s="1"/>
  <c r="I5377" i="2"/>
  <c r="F5378" i="2"/>
  <c r="G5378" i="2"/>
  <c r="H5378" i="2"/>
  <c r="J5378" i="2" s="1"/>
  <c r="I5378" i="2"/>
  <c r="F5379" i="2"/>
  <c r="G5379" i="2"/>
  <c r="H5379" i="2"/>
  <c r="J5379" i="2" s="1"/>
  <c r="I5379" i="2"/>
  <c r="F5380" i="2"/>
  <c r="G5380" i="2"/>
  <c r="H5380" i="2"/>
  <c r="J5380" i="2" s="1"/>
  <c r="I5380" i="2"/>
  <c r="F5381" i="2"/>
  <c r="G5381" i="2"/>
  <c r="H5381" i="2"/>
  <c r="J5381" i="2" s="1"/>
  <c r="I5381" i="2"/>
  <c r="F5382" i="2"/>
  <c r="G5382" i="2"/>
  <c r="H5382" i="2"/>
  <c r="J5382" i="2" s="1"/>
  <c r="I5382" i="2"/>
  <c r="F5383" i="2"/>
  <c r="G5383" i="2"/>
  <c r="H5383" i="2"/>
  <c r="J5383" i="2" s="1"/>
  <c r="I5383" i="2"/>
  <c r="F5384" i="2"/>
  <c r="G5384" i="2"/>
  <c r="H5384" i="2"/>
  <c r="J5384" i="2" s="1"/>
  <c r="I5384" i="2"/>
  <c r="F5385" i="2"/>
  <c r="G5385" i="2"/>
  <c r="H5385" i="2"/>
  <c r="J5385" i="2" s="1"/>
  <c r="I5385" i="2"/>
  <c r="F5386" i="2"/>
  <c r="G5386" i="2"/>
  <c r="H5386" i="2"/>
  <c r="J5386" i="2" s="1"/>
  <c r="I5386" i="2"/>
  <c r="F5387" i="2"/>
  <c r="G5387" i="2"/>
  <c r="H5387" i="2"/>
  <c r="J5387" i="2" s="1"/>
  <c r="I5387" i="2"/>
  <c r="F5388" i="2"/>
  <c r="G5388" i="2"/>
  <c r="H5388" i="2"/>
  <c r="J5388" i="2" s="1"/>
  <c r="I5388" i="2"/>
  <c r="F5389" i="2"/>
  <c r="G5389" i="2"/>
  <c r="H5389" i="2"/>
  <c r="J5389" i="2" s="1"/>
  <c r="I5389" i="2"/>
  <c r="F5390" i="2"/>
  <c r="G5390" i="2"/>
  <c r="H5390" i="2"/>
  <c r="J5390" i="2" s="1"/>
  <c r="I5390" i="2"/>
  <c r="F5391" i="2"/>
  <c r="G5391" i="2"/>
  <c r="H5391" i="2"/>
  <c r="J5391" i="2" s="1"/>
  <c r="I5391" i="2"/>
  <c r="F5392" i="2"/>
  <c r="G5392" i="2"/>
  <c r="H5392" i="2"/>
  <c r="J5392" i="2" s="1"/>
  <c r="I5392" i="2"/>
  <c r="F5393" i="2"/>
  <c r="G5393" i="2"/>
  <c r="H5393" i="2"/>
  <c r="J5393" i="2" s="1"/>
  <c r="I5393" i="2"/>
  <c r="F5394" i="2"/>
  <c r="G5394" i="2"/>
  <c r="H5394" i="2"/>
  <c r="J5394" i="2" s="1"/>
  <c r="I5394" i="2"/>
  <c r="F5395" i="2"/>
  <c r="G5395" i="2"/>
  <c r="H5395" i="2"/>
  <c r="J5395" i="2" s="1"/>
  <c r="I5395" i="2"/>
  <c r="F5396" i="2"/>
  <c r="G5396" i="2"/>
  <c r="H5396" i="2"/>
  <c r="J5396" i="2" s="1"/>
  <c r="I5396" i="2"/>
  <c r="F5397" i="2"/>
  <c r="G5397" i="2"/>
  <c r="H5397" i="2"/>
  <c r="J5397" i="2" s="1"/>
  <c r="I5397" i="2"/>
  <c r="F5398" i="2"/>
  <c r="G5398" i="2"/>
  <c r="H5398" i="2"/>
  <c r="J5398" i="2" s="1"/>
  <c r="I5398" i="2"/>
  <c r="F5399" i="2"/>
  <c r="G5399" i="2"/>
  <c r="H5399" i="2"/>
  <c r="J5399" i="2" s="1"/>
  <c r="I5399" i="2"/>
  <c r="F5400" i="2"/>
  <c r="G5400" i="2"/>
  <c r="H5400" i="2"/>
  <c r="J5400" i="2" s="1"/>
  <c r="I5400" i="2"/>
  <c r="F5401" i="2"/>
  <c r="G5401" i="2"/>
  <c r="H5401" i="2"/>
  <c r="J5401" i="2" s="1"/>
  <c r="I5401" i="2"/>
  <c r="F5402" i="2"/>
  <c r="G5402" i="2"/>
  <c r="H5402" i="2"/>
  <c r="J5402" i="2" s="1"/>
  <c r="I5402" i="2"/>
  <c r="F5403" i="2"/>
  <c r="G5403" i="2"/>
  <c r="H5403" i="2"/>
  <c r="J5403" i="2" s="1"/>
  <c r="I5403" i="2"/>
  <c r="F5404" i="2"/>
  <c r="G5404" i="2"/>
  <c r="H5404" i="2"/>
  <c r="J5404" i="2" s="1"/>
  <c r="I5404" i="2"/>
  <c r="F5405" i="2"/>
  <c r="G5405" i="2"/>
  <c r="H5405" i="2"/>
  <c r="J5405" i="2" s="1"/>
  <c r="I5405" i="2"/>
  <c r="F5406" i="2"/>
  <c r="G5406" i="2"/>
  <c r="H5406" i="2"/>
  <c r="J5406" i="2" s="1"/>
  <c r="I5406" i="2"/>
  <c r="F5407" i="2"/>
  <c r="G5407" i="2"/>
  <c r="H5407" i="2"/>
  <c r="J5407" i="2" s="1"/>
  <c r="I5407" i="2"/>
  <c r="F5408" i="2"/>
  <c r="G5408" i="2"/>
  <c r="H5408" i="2"/>
  <c r="J5408" i="2" s="1"/>
  <c r="I5408" i="2"/>
  <c r="F5409" i="2"/>
  <c r="G5409" i="2"/>
  <c r="H5409" i="2"/>
  <c r="J5409" i="2" s="1"/>
  <c r="I5409" i="2"/>
  <c r="F5410" i="2"/>
  <c r="G5410" i="2"/>
  <c r="H5410" i="2"/>
  <c r="J5410" i="2" s="1"/>
  <c r="I5410" i="2"/>
  <c r="F5411" i="2"/>
  <c r="G5411" i="2"/>
  <c r="H5411" i="2"/>
  <c r="J5411" i="2" s="1"/>
  <c r="I5411" i="2"/>
  <c r="F5412" i="2"/>
  <c r="G5412" i="2"/>
  <c r="H5412" i="2"/>
  <c r="J5412" i="2" s="1"/>
  <c r="I5412" i="2"/>
  <c r="F5413" i="2"/>
  <c r="G5413" i="2"/>
  <c r="H5413" i="2"/>
  <c r="J5413" i="2" s="1"/>
  <c r="I5413" i="2"/>
  <c r="F5414" i="2"/>
  <c r="G5414" i="2"/>
  <c r="H5414" i="2"/>
  <c r="J5414" i="2" s="1"/>
  <c r="I5414" i="2"/>
  <c r="F5415" i="2"/>
  <c r="G5415" i="2"/>
  <c r="H5415" i="2"/>
  <c r="J5415" i="2" s="1"/>
  <c r="I5415" i="2"/>
  <c r="F5416" i="2"/>
  <c r="G5416" i="2"/>
  <c r="H5416" i="2"/>
  <c r="J5416" i="2" s="1"/>
  <c r="I5416" i="2"/>
  <c r="F5417" i="2"/>
  <c r="G5417" i="2"/>
  <c r="H5417" i="2"/>
  <c r="J5417" i="2" s="1"/>
  <c r="I5417" i="2"/>
  <c r="F5418" i="2"/>
  <c r="G5418" i="2"/>
  <c r="H5418" i="2"/>
  <c r="J5418" i="2" s="1"/>
  <c r="I5418" i="2"/>
  <c r="F5419" i="2"/>
  <c r="G5419" i="2"/>
  <c r="H5419" i="2"/>
  <c r="J5419" i="2" s="1"/>
  <c r="I5419" i="2"/>
  <c r="F5420" i="2"/>
  <c r="G5420" i="2"/>
  <c r="H5420" i="2"/>
  <c r="J5420" i="2" s="1"/>
  <c r="I5420" i="2"/>
  <c r="F5421" i="2"/>
  <c r="G5421" i="2"/>
  <c r="H5421" i="2"/>
  <c r="J5421" i="2" s="1"/>
  <c r="I5421" i="2"/>
  <c r="F5422" i="2"/>
  <c r="G5422" i="2"/>
  <c r="H5422" i="2"/>
  <c r="J5422" i="2" s="1"/>
  <c r="I5422" i="2"/>
  <c r="F5423" i="2"/>
  <c r="G5423" i="2"/>
  <c r="H5423" i="2"/>
  <c r="J5423" i="2" s="1"/>
  <c r="I5423" i="2"/>
  <c r="F5424" i="2"/>
  <c r="G5424" i="2"/>
  <c r="H5424" i="2"/>
  <c r="J5424" i="2" s="1"/>
  <c r="I5424" i="2"/>
  <c r="F5425" i="2"/>
  <c r="G5425" i="2"/>
  <c r="H5425" i="2"/>
  <c r="J5425" i="2" s="1"/>
  <c r="I5425" i="2"/>
  <c r="F5426" i="2"/>
  <c r="G5426" i="2"/>
  <c r="H5426" i="2"/>
  <c r="J5426" i="2" s="1"/>
  <c r="I5426" i="2"/>
  <c r="F5427" i="2"/>
  <c r="G5427" i="2"/>
  <c r="H5427" i="2"/>
  <c r="J5427" i="2" s="1"/>
  <c r="I5427" i="2"/>
  <c r="F5428" i="2"/>
  <c r="G5428" i="2"/>
  <c r="H5428" i="2"/>
  <c r="J5428" i="2" s="1"/>
  <c r="I5428" i="2"/>
  <c r="F5429" i="2"/>
  <c r="G5429" i="2"/>
  <c r="H5429" i="2"/>
  <c r="J5429" i="2" s="1"/>
  <c r="I5429" i="2"/>
  <c r="F5430" i="2"/>
  <c r="G5430" i="2"/>
  <c r="H5430" i="2"/>
  <c r="J5430" i="2" s="1"/>
  <c r="I5430" i="2"/>
  <c r="F5431" i="2"/>
  <c r="G5431" i="2"/>
  <c r="H5431" i="2"/>
  <c r="J5431" i="2" s="1"/>
  <c r="I5431" i="2"/>
  <c r="F5432" i="2"/>
  <c r="G5432" i="2"/>
  <c r="H5432" i="2"/>
  <c r="J5432" i="2" s="1"/>
  <c r="I5432" i="2"/>
  <c r="F5433" i="2"/>
  <c r="G5433" i="2"/>
  <c r="H5433" i="2"/>
  <c r="J5433" i="2" s="1"/>
  <c r="I5433" i="2"/>
  <c r="F5434" i="2"/>
  <c r="G5434" i="2"/>
  <c r="H5434" i="2"/>
  <c r="J5434" i="2" s="1"/>
  <c r="I5434" i="2"/>
  <c r="F5435" i="2"/>
  <c r="G5435" i="2"/>
  <c r="H5435" i="2"/>
  <c r="J5435" i="2" s="1"/>
  <c r="I5435" i="2"/>
  <c r="F5436" i="2"/>
  <c r="G5436" i="2"/>
  <c r="H5436" i="2"/>
  <c r="J5436" i="2" s="1"/>
  <c r="I5436" i="2"/>
  <c r="F5437" i="2"/>
  <c r="G5437" i="2"/>
  <c r="H5437" i="2"/>
  <c r="J5437" i="2" s="1"/>
  <c r="I5437" i="2"/>
  <c r="F5438" i="2"/>
  <c r="G5438" i="2"/>
  <c r="H5438" i="2"/>
  <c r="J5438" i="2" s="1"/>
  <c r="I5438" i="2"/>
  <c r="F5439" i="2"/>
  <c r="G5439" i="2"/>
  <c r="H5439" i="2"/>
  <c r="J5439" i="2" s="1"/>
  <c r="I5439" i="2"/>
  <c r="F5440" i="2"/>
  <c r="G5440" i="2"/>
  <c r="H5440" i="2"/>
  <c r="J5440" i="2" s="1"/>
  <c r="I5440" i="2"/>
  <c r="F5441" i="2"/>
  <c r="G5441" i="2"/>
  <c r="H5441" i="2"/>
  <c r="J5441" i="2" s="1"/>
  <c r="I5441" i="2"/>
  <c r="F5442" i="2"/>
  <c r="G5442" i="2"/>
  <c r="H5442" i="2"/>
  <c r="J5442" i="2" s="1"/>
  <c r="I5442" i="2"/>
  <c r="F5443" i="2"/>
  <c r="G5443" i="2"/>
  <c r="H5443" i="2"/>
  <c r="J5443" i="2" s="1"/>
  <c r="I5443" i="2"/>
  <c r="F5444" i="2"/>
  <c r="G5444" i="2"/>
  <c r="H5444" i="2"/>
  <c r="J5444" i="2" s="1"/>
  <c r="I5444" i="2"/>
  <c r="F5445" i="2"/>
  <c r="G5445" i="2"/>
  <c r="H5445" i="2"/>
  <c r="J5445" i="2" s="1"/>
  <c r="I5445" i="2"/>
  <c r="F5446" i="2"/>
  <c r="G5446" i="2"/>
  <c r="H5446" i="2"/>
  <c r="J5446" i="2" s="1"/>
  <c r="I5446" i="2"/>
  <c r="F5447" i="2"/>
  <c r="G5447" i="2"/>
  <c r="H5447" i="2"/>
  <c r="J5447" i="2" s="1"/>
  <c r="I5447" i="2"/>
  <c r="F5448" i="2"/>
  <c r="G5448" i="2"/>
  <c r="H5448" i="2"/>
  <c r="J5448" i="2" s="1"/>
  <c r="I5448" i="2"/>
  <c r="F5449" i="2"/>
  <c r="G5449" i="2"/>
  <c r="H5449" i="2"/>
  <c r="J5449" i="2" s="1"/>
  <c r="I5449" i="2"/>
  <c r="F5450" i="2"/>
  <c r="G5450" i="2"/>
  <c r="H5450" i="2"/>
  <c r="J5450" i="2" s="1"/>
  <c r="I5450" i="2"/>
  <c r="F5451" i="2"/>
  <c r="G5451" i="2"/>
  <c r="H5451" i="2"/>
  <c r="J5451" i="2" s="1"/>
  <c r="I5451" i="2"/>
  <c r="F5452" i="2"/>
  <c r="G5452" i="2"/>
  <c r="H5452" i="2"/>
  <c r="J5452" i="2" s="1"/>
  <c r="I5452" i="2"/>
  <c r="F5453" i="2"/>
  <c r="G5453" i="2"/>
  <c r="H5453" i="2"/>
  <c r="J5453" i="2" s="1"/>
  <c r="I5453" i="2"/>
  <c r="F5454" i="2"/>
  <c r="G5454" i="2"/>
  <c r="H5454" i="2"/>
  <c r="J5454" i="2" s="1"/>
  <c r="I5454" i="2"/>
  <c r="F5455" i="2"/>
  <c r="G5455" i="2"/>
  <c r="H5455" i="2"/>
  <c r="J5455" i="2" s="1"/>
  <c r="I5455" i="2"/>
  <c r="F5456" i="2"/>
  <c r="G5456" i="2"/>
  <c r="H5456" i="2"/>
  <c r="J5456" i="2" s="1"/>
  <c r="I5456" i="2"/>
  <c r="F5457" i="2"/>
  <c r="G5457" i="2"/>
  <c r="H5457" i="2"/>
  <c r="J5457" i="2" s="1"/>
  <c r="I5457" i="2"/>
  <c r="F5458" i="2"/>
  <c r="G5458" i="2"/>
  <c r="H5458" i="2"/>
  <c r="J5458" i="2" s="1"/>
  <c r="I5458" i="2"/>
  <c r="F5459" i="2"/>
  <c r="G5459" i="2"/>
  <c r="H5459" i="2"/>
  <c r="J5459" i="2" s="1"/>
  <c r="I5459" i="2"/>
  <c r="F5460" i="2"/>
  <c r="G5460" i="2"/>
  <c r="H5460" i="2"/>
  <c r="J5460" i="2" s="1"/>
  <c r="I5460" i="2"/>
  <c r="F5461" i="2"/>
  <c r="G5461" i="2"/>
  <c r="H5461" i="2"/>
  <c r="J5461" i="2" s="1"/>
  <c r="I5461" i="2"/>
  <c r="F5462" i="2"/>
  <c r="G5462" i="2"/>
  <c r="H5462" i="2"/>
  <c r="J5462" i="2" s="1"/>
  <c r="I5462" i="2"/>
  <c r="F5463" i="2"/>
  <c r="G5463" i="2"/>
  <c r="H5463" i="2"/>
  <c r="J5463" i="2" s="1"/>
  <c r="I5463" i="2"/>
  <c r="F5464" i="2"/>
  <c r="G5464" i="2"/>
  <c r="H5464" i="2"/>
  <c r="J5464" i="2" s="1"/>
  <c r="I5464" i="2"/>
  <c r="F5465" i="2"/>
  <c r="G5465" i="2"/>
  <c r="H5465" i="2"/>
  <c r="J5465" i="2" s="1"/>
  <c r="I5465" i="2"/>
  <c r="F5466" i="2"/>
  <c r="G5466" i="2"/>
  <c r="H5466" i="2"/>
  <c r="J5466" i="2" s="1"/>
  <c r="I5466" i="2"/>
  <c r="F5467" i="2"/>
  <c r="G5467" i="2"/>
  <c r="H5467" i="2"/>
  <c r="J5467" i="2" s="1"/>
  <c r="I5467" i="2"/>
  <c r="F5468" i="2"/>
  <c r="G5468" i="2"/>
  <c r="H5468" i="2"/>
  <c r="J5468" i="2" s="1"/>
  <c r="I5468" i="2"/>
  <c r="F5469" i="2"/>
  <c r="G5469" i="2"/>
  <c r="H5469" i="2"/>
  <c r="J5469" i="2" s="1"/>
  <c r="I5469" i="2"/>
  <c r="F5470" i="2"/>
  <c r="G5470" i="2"/>
  <c r="H5470" i="2"/>
  <c r="J5470" i="2" s="1"/>
  <c r="I5470" i="2"/>
  <c r="F5471" i="2"/>
  <c r="G5471" i="2"/>
  <c r="H5471" i="2"/>
  <c r="J5471" i="2" s="1"/>
  <c r="I5471" i="2"/>
  <c r="F5472" i="2"/>
  <c r="G5472" i="2"/>
  <c r="H5472" i="2"/>
  <c r="J5472" i="2" s="1"/>
  <c r="I5472" i="2"/>
  <c r="F5473" i="2"/>
  <c r="G5473" i="2"/>
  <c r="H5473" i="2"/>
  <c r="J5473" i="2" s="1"/>
  <c r="I5473" i="2"/>
  <c r="F5474" i="2"/>
  <c r="G5474" i="2"/>
  <c r="H5474" i="2"/>
  <c r="J5474" i="2" s="1"/>
  <c r="I5474" i="2"/>
  <c r="F5475" i="2"/>
  <c r="G5475" i="2"/>
  <c r="H5475" i="2"/>
  <c r="J5475" i="2" s="1"/>
  <c r="I5475" i="2"/>
  <c r="F5476" i="2"/>
  <c r="G5476" i="2"/>
  <c r="H5476" i="2"/>
  <c r="J5476" i="2" s="1"/>
  <c r="I5476" i="2"/>
  <c r="F5477" i="2"/>
  <c r="G5477" i="2"/>
  <c r="H5477" i="2"/>
  <c r="J5477" i="2" s="1"/>
  <c r="I5477" i="2"/>
  <c r="F5478" i="2"/>
  <c r="G5478" i="2"/>
  <c r="H5478" i="2"/>
  <c r="J5478" i="2" s="1"/>
  <c r="I5478" i="2"/>
  <c r="F5479" i="2"/>
  <c r="G5479" i="2"/>
  <c r="H5479" i="2"/>
  <c r="J5479" i="2" s="1"/>
  <c r="I5479" i="2"/>
  <c r="F5480" i="2"/>
  <c r="G5480" i="2"/>
  <c r="H5480" i="2"/>
  <c r="J5480" i="2" s="1"/>
  <c r="I5480" i="2"/>
  <c r="F5481" i="2"/>
  <c r="G5481" i="2"/>
  <c r="H5481" i="2"/>
  <c r="J5481" i="2" s="1"/>
  <c r="I5481" i="2"/>
  <c r="F5482" i="2"/>
  <c r="G5482" i="2"/>
  <c r="H5482" i="2"/>
  <c r="J5482" i="2" s="1"/>
  <c r="I5482" i="2"/>
  <c r="F5483" i="2"/>
  <c r="G5483" i="2"/>
  <c r="H5483" i="2"/>
  <c r="J5483" i="2" s="1"/>
  <c r="I5483" i="2"/>
  <c r="F5484" i="2"/>
  <c r="G5484" i="2"/>
  <c r="H5484" i="2"/>
  <c r="J5484" i="2" s="1"/>
  <c r="I5484" i="2"/>
  <c r="F5485" i="2"/>
  <c r="G5485" i="2"/>
  <c r="H5485" i="2"/>
  <c r="J5485" i="2" s="1"/>
  <c r="I5485" i="2"/>
  <c r="F5486" i="2"/>
  <c r="G5486" i="2"/>
  <c r="H5486" i="2"/>
  <c r="J5486" i="2" s="1"/>
  <c r="I5486" i="2"/>
  <c r="F5487" i="2"/>
  <c r="G5487" i="2"/>
  <c r="H5487" i="2"/>
  <c r="J5487" i="2" s="1"/>
  <c r="I5487" i="2"/>
  <c r="F5488" i="2"/>
  <c r="G5488" i="2"/>
  <c r="H5488" i="2"/>
  <c r="J5488" i="2" s="1"/>
  <c r="I5488" i="2"/>
  <c r="F5489" i="2"/>
  <c r="G5489" i="2"/>
  <c r="H5489" i="2"/>
  <c r="J5489" i="2" s="1"/>
  <c r="I5489" i="2"/>
  <c r="F5490" i="2"/>
  <c r="G5490" i="2"/>
  <c r="H5490" i="2"/>
  <c r="J5490" i="2" s="1"/>
  <c r="I5490" i="2"/>
  <c r="F5491" i="2"/>
  <c r="G5491" i="2"/>
  <c r="H5491" i="2"/>
  <c r="J5491" i="2" s="1"/>
  <c r="I5491" i="2"/>
  <c r="F5492" i="2"/>
  <c r="G5492" i="2"/>
  <c r="H5492" i="2"/>
  <c r="J5492" i="2" s="1"/>
  <c r="I5492" i="2"/>
  <c r="F5493" i="2"/>
  <c r="G5493" i="2"/>
  <c r="H5493" i="2"/>
  <c r="J5493" i="2" s="1"/>
  <c r="I5493" i="2"/>
  <c r="F5494" i="2"/>
  <c r="G5494" i="2"/>
  <c r="H5494" i="2"/>
  <c r="J5494" i="2" s="1"/>
  <c r="I5494" i="2"/>
  <c r="F5495" i="2"/>
  <c r="G5495" i="2"/>
  <c r="H5495" i="2"/>
  <c r="J5495" i="2" s="1"/>
  <c r="I5495" i="2"/>
  <c r="F5496" i="2"/>
  <c r="G5496" i="2"/>
  <c r="H5496" i="2"/>
  <c r="J5496" i="2" s="1"/>
  <c r="I5496" i="2"/>
  <c r="F5497" i="2"/>
  <c r="G5497" i="2"/>
  <c r="H5497" i="2"/>
  <c r="J5497" i="2" s="1"/>
  <c r="I5497" i="2"/>
  <c r="F5498" i="2"/>
  <c r="G5498" i="2"/>
  <c r="H5498" i="2"/>
  <c r="J5498" i="2" s="1"/>
  <c r="I5498" i="2"/>
  <c r="F5499" i="2"/>
  <c r="G5499" i="2"/>
  <c r="H5499" i="2"/>
  <c r="J5499" i="2" s="1"/>
  <c r="I5499" i="2"/>
  <c r="F5500" i="2"/>
  <c r="G5500" i="2"/>
  <c r="H5500" i="2"/>
  <c r="J5500" i="2" s="1"/>
  <c r="I5500" i="2"/>
  <c r="F5501" i="2"/>
  <c r="G5501" i="2"/>
  <c r="H5501" i="2"/>
  <c r="J5501" i="2" s="1"/>
  <c r="I5501" i="2"/>
  <c r="F5502" i="2"/>
  <c r="G5502" i="2"/>
  <c r="H5502" i="2"/>
  <c r="J5502" i="2" s="1"/>
  <c r="I5502" i="2"/>
  <c r="F5503" i="2"/>
  <c r="G5503" i="2"/>
  <c r="H5503" i="2"/>
  <c r="J5503" i="2" s="1"/>
  <c r="I5503" i="2"/>
  <c r="F5504" i="2"/>
  <c r="G5504" i="2"/>
  <c r="H5504" i="2"/>
  <c r="J5504" i="2" s="1"/>
  <c r="I5504" i="2"/>
  <c r="F5505" i="2"/>
  <c r="G5505" i="2"/>
  <c r="H5505" i="2"/>
  <c r="J5505" i="2" s="1"/>
  <c r="I5505" i="2"/>
  <c r="F5506" i="2"/>
  <c r="G5506" i="2"/>
  <c r="H5506" i="2"/>
  <c r="J5506" i="2" s="1"/>
  <c r="I5506" i="2"/>
  <c r="F5507" i="2"/>
  <c r="G5507" i="2"/>
  <c r="H5507" i="2"/>
  <c r="J5507" i="2" s="1"/>
  <c r="I5507" i="2"/>
  <c r="F5508" i="2"/>
  <c r="G5508" i="2"/>
  <c r="H5508" i="2"/>
  <c r="J5508" i="2" s="1"/>
  <c r="I5508" i="2"/>
  <c r="F5509" i="2"/>
  <c r="G5509" i="2"/>
  <c r="H5509" i="2"/>
  <c r="J5509" i="2" s="1"/>
  <c r="I5509" i="2"/>
  <c r="F5510" i="2"/>
  <c r="G5510" i="2"/>
  <c r="H5510" i="2"/>
  <c r="J5510" i="2" s="1"/>
  <c r="I5510" i="2"/>
  <c r="F5511" i="2"/>
  <c r="G5511" i="2"/>
  <c r="H5511" i="2"/>
  <c r="J5511" i="2" s="1"/>
  <c r="I5511" i="2"/>
  <c r="F5512" i="2"/>
  <c r="G5512" i="2"/>
  <c r="H5512" i="2"/>
  <c r="J5512" i="2" s="1"/>
  <c r="I5512" i="2"/>
  <c r="F5513" i="2"/>
  <c r="G5513" i="2"/>
  <c r="H5513" i="2"/>
  <c r="J5513" i="2" s="1"/>
  <c r="I5513" i="2"/>
  <c r="F5514" i="2"/>
  <c r="G5514" i="2"/>
  <c r="H5514" i="2"/>
  <c r="J5514" i="2" s="1"/>
  <c r="I5514" i="2"/>
  <c r="F5515" i="2"/>
  <c r="G5515" i="2"/>
  <c r="H5515" i="2"/>
  <c r="J5515" i="2" s="1"/>
  <c r="I5515" i="2"/>
  <c r="F5516" i="2"/>
  <c r="G5516" i="2"/>
  <c r="H5516" i="2"/>
  <c r="J5516" i="2" s="1"/>
  <c r="I5516" i="2"/>
  <c r="F5517" i="2"/>
  <c r="G5517" i="2"/>
  <c r="H5517" i="2"/>
  <c r="J5517" i="2" s="1"/>
  <c r="I5517" i="2"/>
  <c r="F5518" i="2"/>
  <c r="G5518" i="2"/>
  <c r="H5518" i="2"/>
  <c r="J5518" i="2" s="1"/>
  <c r="I5518" i="2"/>
  <c r="F5519" i="2"/>
  <c r="G5519" i="2"/>
  <c r="H5519" i="2"/>
  <c r="J5519" i="2" s="1"/>
  <c r="I5519" i="2"/>
  <c r="F5520" i="2"/>
  <c r="G5520" i="2"/>
  <c r="H5520" i="2"/>
  <c r="J5520" i="2" s="1"/>
  <c r="I5520" i="2"/>
  <c r="F5521" i="2"/>
  <c r="G5521" i="2"/>
  <c r="H5521" i="2"/>
  <c r="J5521" i="2" s="1"/>
  <c r="I5521" i="2"/>
  <c r="F5522" i="2"/>
  <c r="G5522" i="2"/>
  <c r="H5522" i="2"/>
  <c r="J5522" i="2" s="1"/>
  <c r="I5522" i="2"/>
  <c r="F5523" i="2"/>
  <c r="G5523" i="2"/>
  <c r="H5523" i="2"/>
  <c r="J5523" i="2" s="1"/>
  <c r="I5523" i="2"/>
  <c r="F5524" i="2"/>
  <c r="G5524" i="2"/>
  <c r="H5524" i="2"/>
  <c r="J5524" i="2" s="1"/>
  <c r="I5524" i="2"/>
  <c r="F5525" i="2"/>
  <c r="G5525" i="2"/>
  <c r="H5525" i="2"/>
  <c r="J5525" i="2" s="1"/>
  <c r="I5525" i="2"/>
  <c r="F5526" i="2"/>
  <c r="G5526" i="2"/>
  <c r="H5526" i="2"/>
  <c r="J5526" i="2" s="1"/>
  <c r="I5526" i="2"/>
  <c r="F5527" i="2"/>
  <c r="G5527" i="2"/>
  <c r="H5527" i="2"/>
  <c r="J5527" i="2" s="1"/>
  <c r="I5527" i="2"/>
  <c r="F5528" i="2"/>
  <c r="G5528" i="2"/>
  <c r="H5528" i="2"/>
  <c r="J5528" i="2" s="1"/>
  <c r="I5528" i="2"/>
  <c r="F5529" i="2"/>
  <c r="G5529" i="2"/>
  <c r="H5529" i="2"/>
  <c r="J5529" i="2" s="1"/>
  <c r="I5529" i="2"/>
  <c r="F5530" i="2"/>
  <c r="G5530" i="2"/>
  <c r="H5530" i="2"/>
  <c r="J5530" i="2" s="1"/>
  <c r="I5530" i="2"/>
  <c r="F5531" i="2"/>
  <c r="G5531" i="2"/>
  <c r="H5531" i="2"/>
  <c r="J5531" i="2" s="1"/>
  <c r="I5531" i="2"/>
  <c r="F5532" i="2"/>
  <c r="G5532" i="2"/>
  <c r="H5532" i="2"/>
  <c r="J5532" i="2" s="1"/>
  <c r="I5532" i="2"/>
  <c r="F5533" i="2"/>
  <c r="G5533" i="2"/>
  <c r="H5533" i="2"/>
  <c r="J5533" i="2" s="1"/>
  <c r="I5533" i="2"/>
  <c r="F5534" i="2"/>
  <c r="G5534" i="2"/>
  <c r="H5534" i="2"/>
  <c r="J5534" i="2" s="1"/>
  <c r="I5534" i="2"/>
  <c r="F5535" i="2"/>
  <c r="G5535" i="2"/>
  <c r="H5535" i="2"/>
  <c r="J5535" i="2" s="1"/>
  <c r="I5535" i="2"/>
  <c r="F4312" i="2" l="1"/>
  <c r="G4312" i="2"/>
  <c r="H4312" i="2"/>
  <c r="J4312" i="2" s="1"/>
  <c r="I4312" i="2"/>
  <c r="F4313" i="2"/>
  <c r="G4313" i="2"/>
  <c r="H4313" i="2"/>
  <c r="J4313" i="2" s="1"/>
  <c r="I4313" i="2"/>
  <c r="F4314" i="2"/>
  <c r="G4314" i="2"/>
  <c r="H4314" i="2"/>
  <c r="J4314" i="2" s="1"/>
  <c r="I4314" i="2"/>
  <c r="F4315" i="2"/>
  <c r="G4315" i="2"/>
  <c r="H4315" i="2"/>
  <c r="J4315" i="2" s="1"/>
  <c r="I4315" i="2"/>
  <c r="F4316" i="2"/>
  <c r="G4316" i="2"/>
  <c r="H4316" i="2"/>
  <c r="J4316" i="2" s="1"/>
  <c r="I4316" i="2"/>
  <c r="F4317" i="2"/>
  <c r="G4317" i="2"/>
  <c r="H4317" i="2"/>
  <c r="J4317" i="2" s="1"/>
  <c r="I4317" i="2"/>
  <c r="F4318" i="2"/>
  <c r="G4318" i="2"/>
  <c r="H4318" i="2"/>
  <c r="J4318" i="2" s="1"/>
  <c r="I4318" i="2"/>
  <c r="F4319" i="2"/>
  <c r="G4319" i="2"/>
  <c r="H4319" i="2"/>
  <c r="J4319" i="2" s="1"/>
  <c r="I4319" i="2"/>
  <c r="F4320" i="2"/>
  <c r="G4320" i="2"/>
  <c r="H4320" i="2"/>
  <c r="J4320" i="2" s="1"/>
  <c r="I4320" i="2"/>
  <c r="F4321" i="2"/>
  <c r="G4321" i="2"/>
  <c r="H4321" i="2"/>
  <c r="J4321" i="2" s="1"/>
  <c r="I4321" i="2"/>
  <c r="F4322" i="2"/>
  <c r="G4322" i="2"/>
  <c r="H4322" i="2"/>
  <c r="J4322" i="2" s="1"/>
  <c r="I4322" i="2"/>
  <c r="F4323" i="2"/>
  <c r="G4323" i="2"/>
  <c r="H4323" i="2"/>
  <c r="J4323" i="2" s="1"/>
  <c r="I4323" i="2"/>
  <c r="F4324" i="2"/>
  <c r="G4324" i="2"/>
  <c r="H4324" i="2"/>
  <c r="J4324" i="2" s="1"/>
  <c r="I4324" i="2"/>
  <c r="F4325" i="2"/>
  <c r="G4325" i="2"/>
  <c r="H4325" i="2"/>
  <c r="J4325" i="2" s="1"/>
  <c r="I4325" i="2"/>
  <c r="F4326" i="2"/>
  <c r="G4326" i="2"/>
  <c r="H4326" i="2"/>
  <c r="J4326" i="2" s="1"/>
  <c r="I4326" i="2"/>
  <c r="F4327" i="2"/>
  <c r="G4327" i="2"/>
  <c r="H4327" i="2"/>
  <c r="J4327" i="2" s="1"/>
  <c r="I4327" i="2"/>
  <c r="F4328" i="2"/>
  <c r="G4328" i="2"/>
  <c r="H4328" i="2"/>
  <c r="J4328" i="2" s="1"/>
  <c r="I4328" i="2"/>
  <c r="F4329" i="2"/>
  <c r="G4329" i="2"/>
  <c r="H4329" i="2"/>
  <c r="J4329" i="2" s="1"/>
  <c r="I4329" i="2"/>
  <c r="F4330" i="2"/>
  <c r="G4330" i="2"/>
  <c r="H4330" i="2"/>
  <c r="J4330" i="2" s="1"/>
  <c r="I4330" i="2"/>
  <c r="F4331" i="2"/>
  <c r="G4331" i="2"/>
  <c r="H4331" i="2"/>
  <c r="J4331" i="2" s="1"/>
  <c r="I4331" i="2"/>
  <c r="F4332" i="2"/>
  <c r="G4332" i="2"/>
  <c r="H4332" i="2"/>
  <c r="J4332" i="2" s="1"/>
  <c r="I4332" i="2"/>
  <c r="F4333" i="2"/>
  <c r="G4333" i="2"/>
  <c r="H4333" i="2"/>
  <c r="J4333" i="2" s="1"/>
  <c r="I4333" i="2"/>
  <c r="F4334" i="2"/>
  <c r="G4334" i="2"/>
  <c r="H4334" i="2"/>
  <c r="J4334" i="2" s="1"/>
  <c r="I4334" i="2"/>
  <c r="F4335" i="2"/>
  <c r="G4335" i="2"/>
  <c r="H4335" i="2"/>
  <c r="J4335" i="2" s="1"/>
  <c r="I4335" i="2"/>
  <c r="F4336" i="2"/>
  <c r="G4336" i="2"/>
  <c r="H4336" i="2"/>
  <c r="J4336" i="2" s="1"/>
  <c r="I4336" i="2"/>
  <c r="F4337" i="2"/>
  <c r="G4337" i="2"/>
  <c r="H4337" i="2"/>
  <c r="J4337" i="2" s="1"/>
  <c r="I4337" i="2"/>
  <c r="F4338" i="2"/>
  <c r="G4338" i="2"/>
  <c r="H4338" i="2"/>
  <c r="J4338" i="2" s="1"/>
  <c r="I4338" i="2"/>
  <c r="F4339" i="2"/>
  <c r="G4339" i="2"/>
  <c r="H4339" i="2"/>
  <c r="J4339" i="2" s="1"/>
  <c r="I4339" i="2"/>
  <c r="F4340" i="2"/>
  <c r="G4340" i="2"/>
  <c r="H4340" i="2"/>
  <c r="J4340" i="2" s="1"/>
  <c r="I4340" i="2"/>
  <c r="F4341" i="2"/>
  <c r="G4341" i="2"/>
  <c r="H4341" i="2"/>
  <c r="J4341" i="2" s="1"/>
  <c r="I4341" i="2"/>
  <c r="F4342" i="2"/>
  <c r="G4342" i="2"/>
  <c r="H4342" i="2"/>
  <c r="J4342" i="2" s="1"/>
  <c r="I4342" i="2"/>
  <c r="F4343" i="2"/>
  <c r="G4343" i="2"/>
  <c r="H4343" i="2"/>
  <c r="J4343" i="2" s="1"/>
  <c r="I4343" i="2"/>
  <c r="F4344" i="2"/>
  <c r="G4344" i="2"/>
  <c r="H4344" i="2"/>
  <c r="J4344" i="2" s="1"/>
  <c r="I4344" i="2"/>
  <c r="F4345" i="2"/>
  <c r="G4345" i="2"/>
  <c r="H4345" i="2"/>
  <c r="J4345" i="2" s="1"/>
  <c r="I4345" i="2"/>
  <c r="F4346" i="2"/>
  <c r="G4346" i="2"/>
  <c r="H4346" i="2"/>
  <c r="J4346" i="2" s="1"/>
  <c r="I4346" i="2"/>
  <c r="F4347" i="2"/>
  <c r="G4347" i="2"/>
  <c r="H4347" i="2"/>
  <c r="J4347" i="2" s="1"/>
  <c r="I4347" i="2"/>
  <c r="F4348" i="2"/>
  <c r="G4348" i="2"/>
  <c r="H4348" i="2"/>
  <c r="J4348" i="2" s="1"/>
  <c r="I4348" i="2"/>
  <c r="F4349" i="2"/>
  <c r="G4349" i="2"/>
  <c r="H4349" i="2"/>
  <c r="J4349" i="2" s="1"/>
  <c r="I4349" i="2"/>
  <c r="F4350" i="2"/>
  <c r="G4350" i="2"/>
  <c r="H4350" i="2"/>
  <c r="J4350" i="2" s="1"/>
  <c r="I4350" i="2"/>
  <c r="F4351" i="2"/>
  <c r="G4351" i="2"/>
  <c r="H4351" i="2"/>
  <c r="J4351" i="2" s="1"/>
  <c r="I4351" i="2"/>
  <c r="F4352" i="2"/>
  <c r="G4352" i="2"/>
  <c r="H4352" i="2"/>
  <c r="J4352" i="2" s="1"/>
  <c r="I4352" i="2"/>
  <c r="F4353" i="2"/>
  <c r="G4353" i="2"/>
  <c r="H4353" i="2"/>
  <c r="J4353" i="2" s="1"/>
  <c r="I4353" i="2"/>
  <c r="F4354" i="2"/>
  <c r="G4354" i="2"/>
  <c r="H4354" i="2"/>
  <c r="J4354" i="2" s="1"/>
  <c r="I4354" i="2"/>
  <c r="F4355" i="2"/>
  <c r="G4355" i="2"/>
  <c r="H4355" i="2"/>
  <c r="J4355" i="2" s="1"/>
  <c r="I4355" i="2"/>
  <c r="F4356" i="2"/>
  <c r="G4356" i="2"/>
  <c r="H4356" i="2"/>
  <c r="J4356" i="2" s="1"/>
  <c r="I4356" i="2"/>
  <c r="F4357" i="2"/>
  <c r="G4357" i="2"/>
  <c r="H4357" i="2"/>
  <c r="J4357" i="2" s="1"/>
  <c r="I4357" i="2"/>
  <c r="F4358" i="2"/>
  <c r="G4358" i="2"/>
  <c r="H4358" i="2"/>
  <c r="J4358" i="2" s="1"/>
  <c r="I4358" i="2"/>
  <c r="F4359" i="2"/>
  <c r="G4359" i="2"/>
  <c r="H4359" i="2"/>
  <c r="J4359" i="2" s="1"/>
  <c r="I4359" i="2"/>
  <c r="F4360" i="2"/>
  <c r="G4360" i="2"/>
  <c r="H4360" i="2"/>
  <c r="J4360" i="2" s="1"/>
  <c r="I4360" i="2"/>
  <c r="F4361" i="2"/>
  <c r="G4361" i="2"/>
  <c r="H4361" i="2"/>
  <c r="J4361" i="2" s="1"/>
  <c r="I4361" i="2"/>
  <c r="F4362" i="2"/>
  <c r="G4362" i="2"/>
  <c r="H4362" i="2"/>
  <c r="J4362" i="2" s="1"/>
  <c r="I4362" i="2"/>
  <c r="F4363" i="2"/>
  <c r="G4363" i="2"/>
  <c r="H4363" i="2"/>
  <c r="J4363" i="2" s="1"/>
  <c r="I4363" i="2"/>
  <c r="F4364" i="2"/>
  <c r="G4364" i="2"/>
  <c r="H4364" i="2"/>
  <c r="J4364" i="2" s="1"/>
  <c r="I4364" i="2"/>
  <c r="F4365" i="2"/>
  <c r="G4365" i="2"/>
  <c r="H4365" i="2"/>
  <c r="J4365" i="2" s="1"/>
  <c r="I4365" i="2"/>
  <c r="F4366" i="2"/>
  <c r="G4366" i="2"/>
  <c r="H4366" i="2"/>
  <c r="J4366" i="2" s="1"/>
  <c r="I4366" i="2"/>
  <c r="F4367" i="2"/>
  <c r="G4367" i="2"/>
  <c r="H4367" i="2"/>
  <c r="J4367" i="2" s="1"/>
  <c r="I4367" i="2"/>
  <c r="F4368" i="2"/>
  <c r="G4368" i="2"/>
  <c r="H4368" i="2"/>
  <c r="J4368" i="2" s="1"/>
  <c r="I4368" i="2"/>
  <c r="F4369" i="2"/>
  <c r="G4369" i="2"/>
  <c r="H4369" i="2"/>
  <c r="J4369" i="2" s="1"/>
  <c r="I4369" i="2"/>
  <c r="F4370" i="2"/>
  <c r="G4370" i="2"/>
  <c r="H4370" i="2"/>
  <c r="J4370" i="2" s="1"/>
  <c r="I4370" i="2"/>
  <c r="F4371" i="2"/>
  <c r="G4371" i="2"/>
  <c r="H4371" i="2"/>
  <c r="J4371" i="2" s="1"/>
  <c r="I4371" i="2"/>
  <c r="F4372" i="2"/>
  <c r="G4372" i="2"/>
  <c r="H4372" i="2"/>
  <c r="J4372" i="2" s="1"/>
  <c r="I4372" i="2"/>
  <c r="F4373" i="2"/>
  <c r="G4373" i="2"/>
  <c r="H4373" i="2"/>
  <c r="J4373" i="2" s="1"/>
  <c r="I4373" i="2"/>
  <c r="F4374" i="2"/>
  <c r="G4374" i="2"/>
  <c r="H4374" i="2"/>
  <c r="J4374" i="2" s="1"/>
  <c r="I4374" i="2"/>
  <c r="F4375" i="2"/>
  <c r="G4375" i="2"/>
  <c r="H4375" i="2"/>
  <c r="J4375" i="2" s="1"/>
  <c r="I4375" i="2"/>
  <c r="F4376" i="2"/>
  <c r="G4376" i="2"/>
  <c r="H4376" i="2"/>
  <c r="J4376" i="2" s="1"/>
  <c r="I4376" i="2"/>
  <c r="F4377" i="2"/>
  <c r="G4377" i="2"/>
  <c r="H4377" i="2"/>
  <c r="J4377" i="2" s="1"/>
  <c r="I4377" i="2"/>
  <c r="F4378" i="2"/>
  <c r="G4378" i="2"/>
  <c r="H4378" i="2"/>
  <c r="J4378" i="2" s="1"/>
  <c r="I4378" i="2"/>
  <c r="F4379" i="2"/>
  <c r="G4379" i="2"/>
  <c r="H4379" i="2"/>
  <c r="J4379" i="2" s="1"/>
  <c r="I4379" i="2"/>
  <c r="F4380" i="2"/>
  <c r="G4380" i="2"/>
  <c r="H4380" i="2"/>
  <c r="J4380" i="2" s="1"/>
  <c r="I4380" i="2"/>
  <c r="F4381" i="2"/>
  <c r="G4381" i="2"/>
  <c r="H4381" i="2"/>
  <c r="J4381" i="2" s="1"/>
  <c r="I4381" i="2"/>
  <c r="F4382" i="2"/>
  <c r="G4382" i="2"/>
  <c r="H4382" i="2"/>
  <c r="J4382" i="2" s="1"/>
  <c r="I4382" i="2"/>
  <c r="F4383" i="2"/>
  <c r="G4383" i="2"/>
  <c r="H4383" i="2"/>
  <c r="J4383" i="2" s="1"/>
  <c r="I4383" i="2"/>
  <c r="F4384" i="2"/>
  <c r="G4384" i="2"/>
  <c r="H4384" i="2"/>
  <c r="J4384" i="2" s="1"/>
  <c r="I4384" i="2"/>
  <c r="F4385" i="2"/>
  <c r="G4385" i="2"/>
  <c r="H4385" i="2"/>
  <c r="J4385" i="2" s="1"/>
  <c r="I4385" i="2"/>
  <c r="F4386" i="2"/>
  <c r="G4386" i="2"/>
  <c r="H4386" i="2"/>
  <c r="J4386" i="2" s="1"/>
  <c r="I4386" i="2"/>
  <c r="F4387" i="2"/>
  <c r="G4387" i="2"/>
  <c r="H4387" i="2"/>
  <c r="J4387" i="2" s="1"/>
  <c r="I4387" i="2"/>
  <c r="F4388" i="2"/>
  <c r="G4388" i="2"/>
  <c r="H4388" i="2"/>
  <c r="J4388" i="2" s="1"/>
  <c r="I4388" i="2"/>
  <c r="F4389" i="2"/>
  <c r="G4389" i="2"/>
  <c r="H4389" i="2"/>
  <c r="J4389" i="2" s="1"/>
  <c r="I4389" i="2"/>
  <c r="F4390" i="2"/>
  <c r="G4390" i="2"/>
  <c r="H4390" i="2"/>
  <c r="J4390" i="2" s="1"/>
  <c r="I4390" i="2"/>
  <c r="F4391" i="2"/>
  <c r="G4391" i="2"/>
  <c r="H4391" i="2"/>
  <c r="J4391" i="2" s="1"/>
  <c r="I4391" i="2"/>
  <c r="F4392" i="2"/>
  <c r="G4392" i="2"/>
  <c r="H4392" i="2"/>
  <c r="J4392" i="2" s="1"/>
  <c r="I4392" i="2"/>
  <c r="F4393" i="2"/>
  <c r="G4393" i="2"/>
  <c r="H4393" i="2"/>
  <c r="J4393" i="2" s="1"/>
  <c r="I4393" i="2"/>
  <c r="F4394" i="2"/>
  <c r="G4394" i="2"/>
  <c r="H4394" i="2"/>
  <c r="J4394" i="2" s="1"/>
  <c r="I4394" i="2"/>
  <c r="F4395" i="2"/>
  <c r="G4395" i="2"/>
  <c r="H4395" i="2"/>
  <c r="J4395" i="2" s="1"/>
  <c r="I4395" i="2"/>
  <c r="F4396" i="2"/>
  <c r="G4396" i="2"/>
  <c r="H4396" i="2"/>
  <c r="J4396" i="2" s="1"/>
  <c r="I4396" i="2"/>
  <c r="F4397" i="2"/>
  <c r="G4397" i="2"/>
  <c r="H4397" i="2"/>
  <c r="J4397" i="2" s="1"/>
  <c r="I4397" i="2"/>
  <c r="F4398" i="2"/>
  <c r="G4398" i="2"/>
  <c r="H4398" i="2"/>
  <c r="J4398" i="2" s="1"/>
  <c r="I4398" i="2"/>
  <c r="F4399" i="2"/>
  <c r="G4399" i="2"/>
  <c r="H4399" i="2"/>
  <c r="J4399" i="2" s="1"/>
  <c r="I4399" i="2"/>
  <c r="F4400" i="2"/>
  <c r="G4400" i="2"/>
  <c r="H4400" i="2"/>
  <c r="J4400" i="2" s="1"/>
  <c r="I4400" i="2"/>
  <c r="F4401" i="2"/>
  <c r="G4401" i="2"/>
  <c r="H4401" i="2"/>
  <c r="J4401" i="2" s="1"/>
  <c r="I4401" i="2"/>
  <c r="F4402" i="2"/>
  <c r="G4402" i="2"/>
  <c r="H4402" i="2"/>
  <c r="J4402" i="2" s="1"/>
  <c r="I4402" i="2"/>
  <c r="F4403" i="2"/>
  <c r="G4403" i="2"/>
  <c r="H4403" i="2"/>
  <c r="J4403" i="2" s="1"/>
  <c r="I4403" i="2"/>
  <c r="F4404" i="2"/>
  <c r="G4404" i="2"/>
  <c r="H4404" i="2"/>
  <c r="J4404" i="2" s="1"/>
  <c r="I4404" i="2"/>
  <c r="F4405" i="2"/>
  <c r="G4405" i="2"/>
  <c r="H4405" i="2"/>
  <c r="J4405" i="2" s="1"/>
  <c r="I4405" i="2"/>
  <c r="F4406" i="2"/>
  <c r="G4406" i="2"/>
  <c r="H4406" i="2"/>
  <c r="J4406" i="2" s="1"/>
  <c r="I4406" i="2"/>
  <c r="F4407" i="2"/>
  <c r="G4407" i="2"/>
  <c r="H4407" i="2"/>
  <c r="J4407" i="2" s="1"/>
  <c r="I4407" i="2"/>
  <c r="F4408" i="2"/>
  <c r="G4408" i="2"/>
  <c r="H4408" i="2"/>
  <c r="J4408" i="2" s="1"/>
  <c r="I4408" i="2"/>
  <c r="F4409" i="2"/>
  <c r="G4409" i="2"/>
  <c r="H4409" i="2"/>
  <c r="J4409" i="2" s="1"/>
  <c r="I4409" i="2"/>
  <c r="F4410" i="2"/>
  <c r="G4410" i="2"/>
  <c r="H4410" i="2"/>
  <c r="J4410" i="2" s="1"/>
  <c r="I4410" i="2"/>
  <c r="F4411" i="2"/>
  <c r="G4411" i="2"/>
  <c r="H4411" i="2"/>
  <c r="J4411" i="2" s="1"/>
  <c r="I4411" i="2"/>
  <c r="F4412" i="2"/>
  <c r="G4412" i="2"/>
  <c r="H4412" i="2"/>
  <c r="J4412" i="2" s="1"/>
  <c r="I4412" i="2"/>
  <c r="F4413" i="2"/>
  <c r="G4413" i="2"/>
  <c r="H4413" i="2"/>
  <c r="J4413" i="2" s="1"/>
  <c r="I4413" i="2"/>
  <c r="F4414" i="2"/>
  <c r="G4414" i="2"/>
  <c r="H4414" i="2"/>
  <c r="J4414" i="2" s="1"/>
  <c r="I4414" i="2"/>
  <c r="F4415" i="2"/>
  <c r="G4415" i="2"/>
  <c r="H4415" i="2"/>
  <c r="J4415" i="2" s="1"/>
  <c r="I4415" i="2"/>
  <c r="F4416" i="2"/>
  <c r="G4416" i="2"/>
  <c r="H4416" i="2"/>
  <c r="J4416" i="2" s="1"/>
  <c r="I4416" i="2"/>
  <c r="F4417" i="2"/>
  <c r="G4417" i="2"/>
  <c r="H4417" i="2"/>
  <c r="J4417" i="2" s="1"/>
  <c r="I4417" i="2"/>
  <c r="F4418" i="2"/>
  <c r="G4418" i="2"/>
  <c r="H4418" i="2"/>
  <c r="J4418" i="2" s="1"/>
  <c r="I4418" i="2"/>
  <c r="F4419" i="2"/>
  <c r="G4419" i="2"/>
  <c r="H4419" i="2"/>
  <c r="J4419" i="2" s="1"/>
  <c r="I4419" i="2"/>
  <c r="F4420" i="2"/>
  <c r="G4420" i="2"/>
  <c r="H4420" i="2"/>
  <c r="J4420" i="2" s="1"/>
  <c r="I4420" i="2"/>
  <c r="F4421" i="2"/>
  <c r="G4421" i="2"/>
  <c r="H4421" i="2"/>
  <c r="J4421" i="2" s="1"/>
  <c r="I4421" i="2"/>
  <c r="F4422" i="2"/>
  <c r="G4422" i="2"/>
  <c r="H4422" i="2"/>
  <c r="J4422" i="2" s="1"/>
  <c r="I4422" i="2"/>
  <c r="F4423" i="2"/>
  <c r="G4423" i="2"/>
  <c r="H4423" i="2"/>
  <c r="J4423" i="2" s="1"/>
  <c r="I4423" i="2"/>
  <c r="F4424" i="2"/>
  <c r="G4424" i="2"/>
  <c r="H4424" i="2"/>
  <c r="J4424" i="2" s="1"/>
  <c r="I4424" i="2"/>
  <c r="F4425" i="2"/>
  <c r="G4425" i="2"/>
  <c r="H4425" i="2"/>
  <c r="J4425" i="2" s="1"/>
  <c r="I4425" i="2"/>
  <c r="F4426" i="2"/>
  <c r="G4426" i="2"/>
  <c r="H4426" i="2"/>
  <c r="J4426" i="2" s="1"/>
  <c r="I4426" i="2"/>
  <c r="F4427" i="2"/>
  <c r="G4427" i="2"/>
  <c r="H4427" i="2"/>
  <c r="J4427" i="2" s="1"/>
  <c r="I4427" i="2"/>
  <c r="F4428" i="2"/>
  <c r="G4428" i="2"/>
  <c r="H4428" i="2"/>
  <c r="J4428" i="2" s="1"/>
  <c r="I4428" i="2"/>
  <c r="F4429" i="2"/>
  <c r="G4429" i="2"/>
  <c r="H4429" i="2"/>
  <c r="J4429" i="2" s="1"/>
  <c r="I4429" i="2"/>
  <c r="F4430" i="2"/>
  <c r="G4430" i="2"/>
  <c r="H4430" i="2"/>
  <c r="J4430" i="2" s="1"/>
  <c r="I4430" i="2"/>
  <c r="F4431" i="2"/>
  <c r="G4431" i="2"/>
  <c r="H4431" i="2"/>
  <c r="J4431" i="2" s="1"/>
  <c r="I4431" i="2"/>
  <c r="F4432" i="2"/>
  <c r="G4432" i="2"/>
  <c r="H4432" i="2"/>
  <c r="J4432" i="2" s="1"/>
  <c r="I4432" i="2"/>
  <c r="F4433" i="2"/>
  <c r="G4433" i="2"/>
  <c r="H4433" i="2"/>
  <c r="J4433" i="2" s="1"/>
  <c r="I4433" i="2"/>
  <c r="F4434" i="2"/>
  <c r="G4434" i="2"/>
  <c r="H4434" i="2"/>
  <c r="J4434" i="2" s="1"/>
  <c r="I4434" i="2"/>
  <c r="F4435" i="2"/>
  <c r="G4435" i="2"/>
  <c r="H4435" i="2"/>
  <c r="J4435" i="2" s="1"/>
  <c r="I4435" i="2"/>
  <c r="F4436" i="2"/>
  <c r="G4436" i="2"/>
  <c r="H4436" i="2"/>
  <c r="J4436" i="2" s="1"/>
  <c r="I4436" i="2"/>
  <c r="F4437" i="2"/>
  <c r="G4437" i="2"/>
  <c r="H4437" i="2"/>
  <c r="J4437" i="2" s="1"/>
  <c r="I4437" i="2"/>
  <c r="F4438" i="2"/>
  <c r="G4438" i="2"/>
  <c r="H4438" i="2"/>
  <c r="J4438" i="2" s="1"/>
  <c r="I4438" i="2"/>
  <c r="F4439" i="2"/>
  <c r="G4439" i="2"/>
  <c r="H4439" i="2"/>
  <c r="J4439" i="2" s="1"/>
  <c r="I4439" i="2"/>
  <c r="F4440" i="2"/>
  <c r="G4440" i="2"/>
  <c r="H4440" i="2"/>
  <c r="J4440" i="2" s="1"/>
  <c r="I4440" i="2"/>
  <c r="F4441" i="2"/>
  <c r="G4441" i="2"/>
  <c r="H4441" i="2"/>
  <c r="J4441" i="2" s="1"/>
  <c r="I4441" i="2"/>
  <c r="F4442" i="2"/>
  <c r="G4442" i="2"/>
  <c r="H4442" i="2"/>
  <c r="J4442" i="2" s="1"/>
  <c r="I4442" i="2"/>
  <c r="F4443" i="2"/>
  <c r="G4443" i="2"/>
  <c r="H4443" i="2"/>
  <c r="J4443" i="2" s="1"/>
  <c r="I4443" i="2"/>
  <c r="F4444" i="2"/>
  <c r="G4444" i="2"/>
  <c r="H4444" i="2"/>
  <c r="J4444" i="2" s="1"/>
  <c r="I4444" i="2"/>
  <c r="F4445" i="2"/>
  <c r="G4445" i="2"/>
  <c r="H4445" i="2"/>
  <c r="J4445" i="2" s="1"/>
  <c r="I4445" i="2"/>
  <c r="F4446" i="2"/>
  <c r="G4446" i="2"/>
  <c r="H4446" i="2"/>
  <c r="J4446" i="2" s="1"/>
  <c r="I4446" i="2"/>
  <c r="F4447" i="2"/>
  <c r="G4447" i="2"/>
  <c r="H4447" i="2"/>
  <c r="J4447" i="2" s="1"/>
  <c r="I4447" i="2"/>
  <c r="F4448" i="2"/>
  <c r="G4448" i="2"/>
  <c r="H4448" i="2"/>
  <c r="J4448" i="2" s="1"/>
  <c r="I4448" i="2"/>
  <c r="F4449" i="2"/>
  <c r="G4449" i="2"/>
  <c r="H4449" i="2"/>
  <c r="J4449" i="2" s="1"/>
  <c r="I4449" i="2"/>
  <c r="F4450" i="2"/>
  <c r="G4450" i="2"/>
  <c r="H4450" i="2"/>
  <c r="J4450" i="2" s="1"/>
  <c r="I4450" i="2"/>
  <c r="F4451" i="2"/>
  <c r="G4451" i="2"/>
  <c r="H4451" i="2"/>
  <c r="J4451" i="2" s="1"/>
  <c r="I4451" i="2"/>
  <c r="F4452" i="2"/>
  <c r="G4452" i="2"/>
  <c r="H4452" i="2"/>
  <c r="J4452" i="2" s="1"/>
  <c r="I4452" i="2"/>
  <c r="F4453" i="2"/>
  <c r="G4453" i="2"/>
  <c r="H4453" i="2"/>
  <c r="J4453" i="2" s="1"/>
  <c r="I4453" i="2"/>
  <c r="F4454" i="2"/>
  <c r="G4454" i="2"/>
  <c r="H4454" i="2"/>
  <c r="J4454" i="2" s="1"/>
  <c r="I4454" i="2"/>
  <c r="F4455" i="2"/>
  <c r="G4455" i="2"/>
  <c r="H4455" i="2"/>
  <c r="J4455" i="2" s="1"/>
  <c r="I4455" i="2"/>
  <c r="F4456" i="2"/>
  <c r="G4456" i="2"/>
  <c r="H4456" i="2"/>
  <c r="J4456" i="2" s="1"/>
  <c r="I4456" i="2"/>
  <c r="F4457" i="2"/>
  <c r="G4457" i="2"/>
  <c r="H4457" i="2"/>
  <c r="J4457" i="2" s="1"/>
  <c r="I4457" i="2"/>
  <c r="F4458" i="2"/>
  <c r="G4458" i="2"/>
  <c r="H4458" i="2"/>
  <c r="J4458" i="2" s="1"/>
  <c r="I4458" i="2"/>
  <c r="F4459" i="2"/>
  <c r="G4459" i="2"/>
  <c r="H4459" i="2"/>
  <c r="J4459" i="2" s="1"/>
  <c r="I4459" i="2"/>
  <c r="F4460" i="2"/>
  <c r="G4460" i="2"/>
  <c r="H4460" i="2"/>
  <c r="J4460" i="2" s="1"/>
  <c r="I4460" i="2"/>
  <c r="F4461" i="2"/>
  <c r="G4461" i="2"/>
  <c r="H4461" i="2"/>
  <c r="J4461" i="2" s="1"/>
  <c r="I4461" i="2"/>
  <c r="F4462" i="2"/>
  <c r="G4462" i="2"/>
  <c r="H4462" i="2"/>
  <c r="J4462" i="2" s="1"/>
  <c r="I4462" i="2"/>
  <c r="F4463" i="2"/>
  <c r="G4463" i="2"/>
  <c r="H4463" i="2"/>
  <c r="J4463" i="2" s="1"/>
  <c r="I4463" i="2"/>
  <c r="F4464" i="2"/>
  <c r="G4464" i="2"/>
  <c r="H4464" i="2"/>
  <c r="J4464" i="2" s="1"/>
  <c r="I4464" i="2"/>
  <c r="F4465" i="2"/>
  <c r="G4465" i="2"/>
  <c r="H4465" i="2"/>
  <c r="J4465" i="2" s="1"/>
  <c r="I4465" i="2"/>
  <c r="F4466" i="2"/>
  <c r="G4466" i="2"/>
  <c r="H4466" i="2"/>
  <c r="J4466" i="2" s="1"/>
  <c r="I4466" i="2"/>
  <c r="F4467" i="2"/>
  <c r="G4467" i="2"/>
  <c r="H4467" i="2"/>
  <c r="J4467" i="2" s="1"/>
  <c r="I4467" i="2"/>
  <c r="F4468" i="2"/>
  <c r="G4468" i="2"/>
  <c r="H4468" i="2"/>
  <c r="J4468" i="2" s="1"/>
  <c r="I4468" i="2"/>
  <c r="F4469" i="2"/>
  <c r="G4469" i="2"/>
  <c r="H4469" i="2"/>
  <c r="J4469" i="2" s="1"/>
  <c r="I4469" i="2"/>
  <c r="F4470" i="2"/>
  <c r="G4470" i="2"/>
  <c r="H4470" i="2"/>
  <c r="J4470" i="2" s="1"/>
  <c r="I4470" i="2"/>
  <c r="F4471" i="2"/>
  <c r="G4471" i="2"/>
  <c r="H4471" i="2"/>
  <c r="J4471" i="2" s="1"/>
  <c r="I4471" i="2"/>
  <c r="F4472" i="2"/>
  <c r="G4472" i="2"/>
  <c r="H4472" i="2"/>
  <c r="J4472" i="2" s="1"/>
  <c r="I4472" i="2"/>
  <c r="F4473" i="2"/>
  <c r="G4473" i="2"/>
  <c r="H4473" i="2"/>
  <c r="J4473" i="2" s="1"/>
  <c r="I4473" i="2"/>
  <c r="F4474" i="2"/>
  <c r="G4474" i="2"/>
  <c r="H4474" i="2"/>
  <c r="J4474" i="2" s="1"/>
  <c r="I4474" i="2"/>
  <c r="F4475" i="2"/>
  <c r="G4475" i="2"/>
  <c r="H4475" i="2"/>
  <c r="J4475" i="2" s="1"/>
  <c r="I4475" i="2"/>
  <c r="F4476" i="2"/>
  <c r="G4476" i="2"/>
  <c r="H4476" i="2"/>
  <c r="J4476" i="2" s="1"/>
  <c r="I4476" i="2"/>
  <c r="F4477" i="2"/>
  <c r="G4477" i="2"/>
  <c r="H4477" i="2"/>
  <c r="J4477" i="2" s="1"/>
  <c r="I4477" i="2"/>
  <c r="F4478" i="2"/>
  <c r="G4478" i="2"/>
  <c r="H4478" i="2"/>
  <c r="J4478" i="2" s="1"/>
  <c r="I4478" i="2"/>
  <c r="F4479" i="2"/>
  <c r="G4479" i="2"/>
  <c r="H4479" i="2"/>
  <c r="J4479" i="2" s="1"/>
  <c r="I4479" i="2"/>
  <c r="F4480" i="2"/>
  <c r="G4480" i="2"/>
  <c r="H4480" i="2"/>
  <c r="J4480" i="2" s="1"/>
  <c r="I4480" i="2"/>
  <c r="F4481" i="2"/>
  <c r="G4481" i="2"/>
  <c r="H4481" i="2"/>
  <c r="J4481" i="2" s="1"/>
  <c r="I4481" i="2"/>
  <c r="F4482" i="2"/>
  <c r="G4482" i="2"/>
  <c r="H4482" i="2"/>
  <c r="J4482" i="2" s="1"/>
  <c r="I4482" i="2"/>
  <c r="F4483" i="2"/>
  <c r="G4483" i="2"/>
  <c r="H4483" i="2"/>
  <c r="J4483" i="2" s="1"/>
  <c r="I4483" i="2"/>
  <c r="F4484" i="2"/>
  <c r="G4484" i="2"/>
  <c r="H4484" i="2"/>
  <c r="J4484" i="2" s="1"/>
  <c r="I4484" i="2"/>
  <c r="F4485" i="2"/>
  <c r="G4485" i="2"/>
  <c r="H4485" i="2"/>
  <c r="J4485" i="2" s="1"/>
  <c r="I4485" i="2"/>
  <c r="F4486" i="2"/>
  <c r="G4486" i="2"/>
  <c r="H4486" i="2"/>
  <c r="J4486" i="2" s="1"/>
  <c r="I4486" i="2"/>
  <c r="F4487" i="2"/>
  <c r="G4487" i="2"/>
  <c r="H4487" i="2"/>
  <c r="J4487" i="2" s="1"/>
  <c r="I4487" i="2"/>
  <c r="F4488" i="2"/>
  <c r="G4488" i="2"/>
  <c r="H4488" i="2"/>
  <c r="J4488" i="2" s="1"/>
  <c r="I4488" i="2"/>
  <c r="F4489" i="2"/>
  <c r="G4489" i="2"/>
  <c r="H4489" i="2"/>
  <c r="J4489" i="2" s="1"/>
  <c r="I4489" i="2"/>
  <c r="F4490" i="2"/>
  <c r="G4490" i="2"/>
  <c r="H4490" i="2"/>
  <c r="J4490" i="2" s="1"/>
  <c r="I4490" i="2"/>
  <c r="F4491" i="2"/>
  <c r="G4491" i="2"/>
  <c r="H4491" i="2"/>
  <c r="J4491" i="2" s="1"/>
  <c r="I4491" i="2"/>
  <c r="F4492" i="2"/>
  <c r="G4492" i="2"/>
  <c r="H4492" i="2"/>
  <c r="J4492" i="2" s="1"/>
  <c r="I4492" i="2"/>
  <c r="F4493" i="2"/>
  <c r="G4493" i="2"/>
  <c r="H4493" i="2"/>
  <c r="J4493" i="2" s="1"/>
  <c r="I4493" i="2"/>
  <c r="F4494" i="2"/>
  <c r="G4494" i="2"/>
  <c r="H4494" i="2"/>
  <c r="J4494" i="2" s="1"/>
  <c r="I4494" i="2"/>
  <c r="F4495" i="2"/>
  <c r="G4495" i="2"/>
  <c r="H4495" i="2"/>
  <c r="J4495" i="2" s="1"/>
  <c r="I4495" i="2"/>
  <c r="F4496" i="2"/>
  <c r="G4496" i="2"/>
  <c r="H4496" i="2"/>
  <c r="J4496" i="2" s="1"/>
  <c r="I4496" i="2"/>
  <c r="F4497" i="2"/>
  <c r="G4497" i="2"/>
  <c r="H4497" i="2"/>
  <c r="J4497" i="2" s="1"/>
  <c r="I4497" i="2"/>
  <c r="F4498" i="2"/>
  <c r="G4498" i="2"/>
  <c r="H4498" i="2"/>
  <c r="J4498" i="2" s="1"/>
  <c r="I4498" i="2"/>
  <c r="F4499" i="2"/>
  <c r="G4499" i="2"/>
  <c r="H4499" i="2"/>
  <c r="J4499" i="2" s="1"/>
  <c r="I4499" i="2"/>
  <c r="F4500" i="2"/>
  <c r="G4500" i="2"/>
  <c r="H4500" i="2"/>
  <c r="J4500" i="2" s="1"/>
  <c r="I4500" i="2"/>
  <c r="F4501" i="2"/>
  <c r="G4501" i="2"/>
  <c r="H4501" i="2"/>
  <c r="J4501" i="2" s="1"/>
  <c r="I4501" i="2"/>
  <c r="F4502" i="2"/>
  <c r="G4502" i="2"/>
  <c r="H4502" i="2"/>
  <c r="J4502" i="2" s="1"/>
  <c r="I4502" i="2"/>
  <c r="F4503" i="2"/>
  <c r="G4503" i="2"/>
  <c r="H4503" i="2"/>
  <c r="J4503" i="2" s="1"/>
  <c r="I4503" i="2"/>
  <c r="F4504" i="2"/>
  <c r="G4504" i="2"/>
  <c r="H4504" i="2"/>
  <c r="J4504" i="2" s="1"/>
  <c r="I4504" i="2"/>
  <c r="F4505" i="2"/>
  <c r="G4505" i="2"/>
  <c r="H4505" i="2"/>
  <c r="J4505" i="2" s="1"/>
  <c r="I4505" i="2"/>
  <c r="F4506" i="2"/>
  <c r="G4506" i="2"/>
  <c r="H4506" i="2"/>
  <c r="J4506" i="2" s="1"/>
  <c r="I4506" i="2"/>
  <c r="F4507" i="2"/>
  <c r="G4507" i="2"/>
  <c r="H4507" i="2"/>
  <c r="J4507" i="2" s="1"/>
  <c r="I4507" i="2"/>
  <c r="F4508" i="2"/>
  <c r="G4508" i="2"/>
  <c r="H4508" i="2"/>
  <c r="J4508" i="2" s="1"/>
  <c r="I4508" i="2"/>
  <c r="F4509" i="2"/>
  <c r="G4509" i="2"/>
  <c r="H4509" i="2"/>
  <c r="J4509" i="2" s="1"/>
  <c r="I4509" i="2"/>
  <c r="F4510" i="2"/>
  <c r="G4510" i="2"/>
  <c r="H4510" i="2"/>
  <c r="J4510" i="2" s="1"/>
  <c r="I4510" i="2"/>
  <c r="F4511" i="2"/>
  <c r="G4511" i="2"/>
  <c r="H4511" i="2"/>
  <c r="J4511" i="2" s="1"/>
  <c r="I4511" i="2"/>
  <c r="F4512" i="2"/>
  <c r="G4512" i="2"/>
  <c r="H4512" i="2"/>
  <c r="J4512" i="2" s="1"/>
  <c r="I4512" i="2"/>
  <c r="F4513" i="2"/>
  <c r="G4513" i="2"/>
  <c r="H4513" i="2"/>
  <c r="J4513" i="2" s="1"/>
  <c r="I4513" i="2"/>
  <c r="F4514" i="2"/>
  <c r="G4514" i="2"/>
  <c r="H4514" i="2"/>
  <c r="J4514" i="2" s="1"/>
  <c r="I4514" i="2"/>
  <c r="F4515" i="2"/>
  <c r="G4515" i="2"/>
  <c r="H4515" i="2"/>
  <c r="J4515" i="2" s="1"/>
  <c r="I4515" i="2"/>
  <c r="F4516" i="2"/>
  <c r="G4516" i="2"/>
  <c r="H4516" i="2"/>
  <c r="J4516" i="2" s="1"/>
  <c r="I4516" i="2"/>
  <c r="F4517" i="2"/>
  <c r="G4517" i="2"/>
  <c r="H4517" i="2"/>
  <c r="J4517" i="2" s="1"/>
  <c r="I4517" i="2"/>
  <c r="F4518" i="2"/>
  <c r="G4518" i="2"/>
  <c r="H4518" i="2"/>
  <c r="J4518" i="2" s="1"/>
  <c r="I4518" i="2"/>
  <c r="F4519" i="2"/>
  <c r="G4519" i="2"/>
  <c r="H4519" i="2"/>
  <c r="J4519" i="2" s="1"/>
  <c r="I4519" i="2"/>
  <c r="F4520" i="2"/>
  <c r="G4520" i="2"/>
  <c r="H4520" i="2"/>
  <c r="J4520" i="2" s="1"/>
  <c r="I4520" i="2"/>
  <c r="F4521" i="2"/>
  <c r="G4521" i="2"/>
  <c r="H4521" i="2"/>
  <c r="J4521" i="2" s="1"/>
  <c r="I4521" i="2"/>
  <c r="F4522" i="2"/>
  <c r="G4522" i="2"/>
  <c r="H4522" i="2"/>
  <c r="J4522" i="2" s="1"/>
  <c r="I4522" i="2"/>
  <c r="F4523" i="2"/>
  <c r="G4523" i="2"/>
  <c r="H4523" i="2"/>
  <c r="J4523" i="2" s="1"/>
  <c r="I4523" i="2"/>
  <c r="F4524" i="2"/>
  <c r="G4524" i="2"/>
  <c r="H4524" i="2"/>
  <c r="J4524" i="2" s="1"/>
  <c r="I4524" i="2"/>
  <c r="F4525" i="2"/>
  <c r="G4525" i="2"/>
  <c r="H4525" i="2"/>
  <c r="J4525" i="2" s="1"/>
  <c r="I4525" i="2"/>
  <c r="F4526" i="2"/>
  <c r="G4526" i="2"/>
  <c r="H4526" i="2"/>
  <c r="J4526" i="2" s="1"/>
  <c r="I4526" i="2"/>
  <c r="F4527" i="2"/>
  <c r="G4527" i="2"/>
  <c r="H4527" i="2"/>
  <c r="J4527" i="2" s="1"/>
  <c r="I4527" i="2"/>
  <c r="F4528" i="2"/>
  <c r="G4528" i="2"/>
  <c r="H4528" i="2"/>
  <c r="J4528" i="2" s="1"/>
  <c r="I4528" i="2"/>
  <c r="F4529" i="2"/>
  <c r="G4529" i="2"/>
  <c r="H4529" i="2"/>
  <c r="J4529" i="2" s="1"/>
  <c r="I4529" i="2"/>
  <c r="F4530" i="2"/>
  <c r="G4530" i="2"/>
  <c r="H4530" i="2"/>
  <c r="J4530" i="2" s="1"/>
  <c r="I4530" i="2"/>
  <c r="F4531" i="2"/>
  <c r="G4531" i="2"/>
  <c r="H4531" i="2"/>
  <c r="J4531" i="2" s="1"/>
  <c r="I4531" i="2"/>
  <c r="F4532" i="2"/>
  <c r="G4532" i="2"/>
  <c r="H4532" i="2"/>
  <c r="J4532" i="2" s="1"/>
  <c r="I4532" i="2"/>
  <c r="F4533" i="2"/>
  <c r="G4533" i="2"/>
  <c r="H4533" i="2"/>
  <c r="J4533" i="2" s="1"/>
  <c r="I4533" i="2"/>
  <c r="F4534" i="2"/>
  <c r="G4534" i="2"/>
  <c r="H4534" i="2"/>
  <c r="J4534" i="2" s="1"/>
  <c r="I4534" i="2"/>
  <c r="F4535" i="2"/>
  <c r="G4535" i="2"/>
  <c r="H4535" i="2"/>
  <c r="J4535" i="2" s="1"/>
  <c r="I4535" i="2"/>
  <c r="F4536" i="2"/>
  <c r="G4536" i="2"/>
  <c r="H4536" i="2"/>
  <c r="J4536" i="2" s="1"/>
  <c r="I4536" i="2"/>
  <c r="F4537" i="2"/>
  <c r="G4537" i="2"/>
  <c r="H4537" i="2"/>
  <c r="J4537" i="2" s="1"/>
  <c r="I4537" i="2"/>
  <c r="F4538" i="2"/>
  <c r="G4538" i="2"/>
  <c r="H4538" i="2"/>
  <c r="J4538" i="2" s="1"/>
  <c r="I4538" i="2"/>
  <c r="F4539" i="2"/>
  <c r="G4539" i="2"/>
  <c r="H4539" i="2"/>
  <c r="J4539" i="2" s="1"/>
  <c r="I4539" i="2"/>
  <c r="F4540" i="2"/>
  <c r="G4540" i="2"/>
  <c r="H4540" i="2"/>
  <c r="J4540" i="2" s="1"/>
  <c r="I4540" i="2"/>
  <c r="F4541" i="2"/>
  <c r="G4541" i="2"/>
  <c r="H4541" i="2"/>
  <c r="J4541" i="2" s="1"/>
  <c r="I4541" i="2"/>
  <c r="F4542" i="2"/>
  <c r="G4542" i="2"/>
  <c r="H4542" i="2"/>
  <c r="J4542" i="2" s="1"/>
  <c r="I4542" i="2"/>
  <c r="F4543" i="2"/>
  <c r="G4543" i="2"/>
  <c r="H4543" i="2"/>
  <c r="J4543" i="2" s="1"/>
  <c r="I4543" i="2"/>
  <c r="F4544" i="2"/>
  <c r="G4544" i="2"/>
  <c r="H4544" i="2"/>
  <c r="J4544" i="2" s="1"/>
  <c r="I4544" i="2"/>
  <c r="F4545" i="2"/>
  <c r="G4545" i="2"/>
  <c r="H4545" i="2"/>
  <c r="J4545" i="2" s="1"/>
  <c r="I4545" i="2"/>
  <c r="F4546" i="2"/>
  <c r="G4546" i="2"/>
  <c r="H4546" i="2"/>
  <c r="J4546" i="2" s="1"/>
  <c r="I4546" i="2"/>
  <c r="F4547" i="2"/>
  <c r="G4547" i="2"/>
  <c r="H4547" i="2"/>
  <c r="J4547" i="2" s="1"/>
  <c r="I4547" i="2"/>
  <c r="F4548" i="2"/>
  <c r="G4548" i="2"/>
  <c r="H4548" i="2"/>
  <c r="J4548" i="2" s="1"/>
  <c r="I4548" i="2"/>
  <c r="F4549" i="2"/>
  <c r="G4549" i="2"/>
  <c r="H4549" i="2"/>
  <c r="J4549" i="2" s="1"/>
  <c r="I4549" i="2"/>
  <c r="F4550" i="2"/>
  <c r="G4550" i="2"/>
  <c r="H4550" i="2"/>
  <c r="J4550" i="2" s="1"/>
  <c r="I4550" i="2"/>
  <c r="F4551" i="2"/>
  <c r="G4551" i="2"/>
  <c r="H4551" i="2"/>
  <c r="J4551" i="2" s="1"/>
  <c r="I4551" i="2"/>
  <c r="F4552" i="2"/>
  <c r="G4552" i="2"/>
  <c r="H4552" i="2"/>
  <c r="J4552" i="2" s="1"/>
  <c r="I4552" i="2"/>
  <c r="F4553" i="2"/>
  <c r="G4553" i="2"/>
  <c r="H4553" i="2"/>
  <c r="J4553" i="2" s="1"/>
  <c r="I4553" i="2"/>
  <c r="F4554" i="2"/>
  <c r="G4554" i="2"/>
  <c r="H4554" i="2"/>
  <c r="J4554" i="2" s="1"/>
  <c r="I4554" i="2"/>
  <c r="F4555" i="2"/>
  <c r="G4555" i="2"/>
  <c r="H4555" i="2"/>
  <c r="J4555" i="2" s="1"/>
  <c r="I4555" i="2"/>
  <c r="F4556" i="2"/>
  <c r="G4556" i="2"/>
  <c r="H4556" i="2"/>
  <c r="J4556" i="2" s="1"/>
  <c r="I4556" i="2"/>
  <c r="F4557" i="2"/>
  <c r="G4557" i="2"/>
  <c r="H4557" i="2"/>
  <c r="J4557" i="2" s="1"/>
  <c r="I4557" i="2"/>
  <c r="F4558" i="2"/>
  <c r="G4558" i="2"/>
  <c r="H4558" i="2"/>
  <c r="J4558" i="2" s="1"/>
  <c r="I4558" i="2"/>
  <c r="F4559" i="2"/>
  <c r="G4559" i="2"/>
  <c r="H4559" i="2"/>
  <c r="J4559" i="2" s="1"/>
  <c r="I4559" i="2"/>
  <c r="F4560" i="2"/>
  <c r="G4560" i="2"/>
  <c r="H4560" i="2"/>
  <c r="J4560" i="2" s="1"/>
  <c r="I4560" i="2"/>
  <c r="F4561" i="2"/>
  <c r="G4561" i="2"/>
  <c r="H4561" i="2"/>
  <c r="J4561" i="2" s="1"/>
  <c r="I4561" i="2"/>
  <c r="F4562" i="2"/>
  <c r="G4562" i="2"/>
  <c r="H4562" i="2"/>
  <c r="J4562" i="2" s="1"/>
  <c r="I4562" i="2"/>
  <c r="F4563" i="2"/>
  <c r="G4563" i="2"/>
  <c r="H4563" i="2"/>
  <c r="J4563" i="2" s="1"/>
  <c r="I4563" i="2"/>
  <c r="F4564" i="2"/>
  <c r="G4564" i="2"/>
  <c r="H4564" i="2"/>
  <c r="J4564" i="2" s="1"/>
  <c r="I4564" i="2"/>
  <c r="F4565" i="2"/>
  <c r="G4565" i="2"/>
  <c r="H4565" i="2"/>
  <c r="J4565" i="2" s="1"/>
  <c r="I4565" i="2"/>
  <c r="F4566" i="2"/>
  <c r="G4566" i="2"/>
  <c r="H4566" i="2"/>
  <c r="J4566" i="2" s="1"/>
  <c r="I4566" i="2"/>
  <c r="F4567" i="2"/>
  <c r="G4567" i="2"/>
  <c r="H4567" i="2"/>
  <c r="J4567" i="2" s="1"/>
  <c r="I4567" i="2"/>
  <c r="F4568" i="2"/>
  <c r="G4568" i="2"/>
  <c r="H4568" i="2"/>
  <c r="J4568" i="2" s="1"/>
  <c r="I4568" i="2"/>
  <c r="F4569" i="2"/>
  <c r="G4569" i="2"/>
  <c r="H4569" i="2"/>
  <c r="J4569" i="2" s="1"/>
  <c r="I4569" i="2"/>
  <c r="F4570" i="2"/>
  <c r="G4570" i="2"/>
  <c r="H4570" i="2"/>
  <c r="J4570" i="2" s="1"/>
  <c r="I4570" i="2"/>
  <c r="F4571" i="2"/>
  <c r="G4571" i="2"/>
  <c r="H4571" i="2"/>
  <c r="J4571" i="2" s="1"/>
  <c r="I4571" i="2"/>
  <c r="F4572" i="2"/>
  <c r="G4572" i="2"/>
  <c r="H4572" i="2"/>
  <c r="J4572" i="2" s="1"/>
  <c r="I4572" i="2"/>
  <c r="F4573" i="2"/>
  <c r="G4573" i="2"/>
  <c r="H4573" i="2"/>
  <c r="J4573" i="2" s="1"/>
  <c r="I4573" i="2"/>
  <c r="F4574" i="2"/>
  <c r="G4574" i="2"/>
  <c r="H4574" i="2"/>
  <c r="J4574" i="2" s="1"/>
  <c r="I4574" i="2"/>
  <c r="F4575" i="2"/>
  <c r="G4575" i="2"/>
  <c r="H4575" i="2"/>
  <c r="J4575" i="2" s="1"/>
  <c r="I4575" i="2"/>
  <c r="F4576" i="2"/>
  <c r="G4576" i="2"/>
  <c r="H4576" i="2"/>
  <c r="J4576" i="2" s="1"/>
  <c r="I4576" i="2"/>
  <c r="F4577" i="2"/>
  <c r="G4577" i="2"/>
  <c r="H4577" i="2"/>
  <c r="J4577" i="2" s="1"/>
  <c r="I4577" i="2"/>
  <c r="F4578" i="2"/>
  <c r="G4578" i="2"/>
  <c r="H4578" i="2"/>
  <c r="J4578" i="2" s="1"/>
  <c r="I4578" i="2"/>
  <c r="F4579" i="2"/>
  <c r="G4579" i="2"/>
  <c r="H4579" i="2"/>
  <c r="J4579" i="2" s="1"/>
  <c r="I4579" i="2"/>
  <c r="F4580" i="2"/>
  <c r="G4580" i="2"/>
  <c r="H4580" i="2"/>
  <c r="J4580" i="2" s="1"/>
  <c r="I4580" i="2"/>
  <c r="F4581" i="2"/>
  <c r="G4581" i="2"/>
  <c r="H4581" i="2"/>
  <c r="J4581" i="2" s="1"/>
  <c r="I4581" i="2"/>
  <c r="F4582" i="2"/>
  <c r="G4582" i="2"/>
  <c r="H4582" i="2"/>
  <c r="J4582" i="2" s="1"/>
  <c r="I4582" i="2"/>
  <c r="F4583" i="2"/>
  <c r="G4583" i="2"/>
  <c r="H4583" i="2"/>
  <c r="J4583" i="2" s="1"/>
  <c r="I4583" i="2"/>
  <c r="F4584" i="2"/>
  <c r="G4584" i="2"/>
  <c r="H4584" i="2"/>
  <c r="J4584" i="2" s="1"/>
  <c r="I4584" i="2"/>
  <c r="F4585" i="2"/>
  <c r="G4585" i="2"/>
  <c r="H4585" i="2"/>
  <c r="J4585" i="2" s="1"/>
  <c r="I4585" i="2"/>
  <c r="F4586" i="2"/>
  <c r="G4586" i="2"/>
  <c r="H4586" i="2"/>
  <c r="J4586" i="2" s="1"/>
  <c r="I4586" i="2"/>
  <c r="F4587" i="2"/>
  <c r="G4587" i="2"/>
  <c r="H4587" i="2"/>
  <c r="J4587" i="2" s="1"/>
  <c r="I4587" i="2"/>
  <c r="F4588" i="2"/>
  <c r="G4588" i="2"/>
  <c r="H4588" i="2"/>
  <c r="J4588" i="2" s="1"/>
  <c r="I4588" i="2"/>
  <c r="F4589" i="2"/>
  <c r="G4589" i="2"/>
  <c r="H4589" i="2"/>
  <c r="J4589" i="2" s="1"/>
  <c r="I4589" i="2"/>
  <c r="F4590" i="2"/>
  <c r="G4590" i="2"/>
  <c r="H4590" i="2"/>
  <c r="J4590" i="2" s="1"/>
  <c r="I4590" i="2"/>
  <c r="F4591" i="2"/>
  <c r="G4591" i="2"/>
  <c r="H4591" i="2"/>
  <c r="J4591" i="2" s="1"/>
  <c r="I4591" i="2"/>
  <c r="F4592" i="2"/>
  <c r="G4592" i="2"/>
  <c r="H4592" i="2"/>
  <c r="J4592" i="2" s="1"/>
  <c r="I4592" i="2"/>
  <c r="F4593" i="2"/>
  <c r="G4593" i="2"/>
  <c r="H4593" i="2"/>
  <c r="J4593" i="2" s="1"/>
  <c r="I4593" i="2"/>
  <c r="F4594" i="2"/>
  <c r="G4594" i="2"/>
  <c r="H4594" i="2"/>
  <c r="J4594" i="2" s="1"/>
  <c r="I4594" i="2"/>
  <c r="F4595" i="2"/>
  <c r="G4595" i="2"/>
  <c r="H4595" i="2"/>
  <c r="J4595" i="2" s="1"/>
  <c r="I4595" i="2"/>
  <c r="F4596" i="2"/>
  <c r="G4596" i="2"/>
  <c r="H4596" i="2"/>
  <c r="J4596" i="2" s="1"/>
  <c r="I4596" i="2"/>
  <c r="F4597" i="2"/>
  <c r="G4597" i="2"/>
  <c r="H4597" i="2"/>
  <c r="J4597" i="2" s="1"/>
  <c r="I4597" i="2"/>
  <c r="F4598" i="2"/>
  <c r="G4598" i="2"/>
  <c r="H4598" i="2"/>
  <c r="J4598" i="2" s="1"/>
  <c r="I4598" i="2"/>
  <c r="F4599" i="2"/>
  <c r="G4599" i="2"/>
  <c r="H4599" i="2"/>
  <c r="J4599" i="2" s="1"/>
  <c r="I4599" i="2"/>
  <c r="F4600" i="2"/>
  <c r="G4600" i="2"/>
  <c r="H4600" i="2"/>
  <c r="J4600" i="2" s="1"/>
  <c r="I4600" i="2"/>
  <c r="F4601" i="2"/>
  <c r="G4601" i="2"/>
  <c r="H4601" i="2"/>
  <c r="J4601" i="2" s="1"/>
  <c r="I4601" i="2"/>
  <c r="F4602" i="2"/>
  <c r="G4602" i="2"/>
  <c r="H4602" i="2"/>
  <c r="J4602" i="2" s="1"/>
  <c r="I4602" i="2"/>
  <c r="F4603" i="2"/>
  <c r="G4603" i="2"/>
  <c r="H4603" i="2"/>
  <c r="J4603" i="2" s="1"/>
  <c r="I4603" i="2"/>
  <c r="F4604" i="2"/>
  <c r="G4604" i="2"/>
  <c r="H4604" i="2"/>
  <c r="J4604" i="2" s="1"/>
  <c r="I4604" i="2"/>
  <c r="F4605" i="2"/>
  <c r="G4605" i="2"/>
  <c r="H4605" i="2"/>
  <c r="J4605" i="2" s="1"/>
  <c r="I4605" i="2"/>
  <c r="F4606" i="2"/>
  <c r="G4606" i="2"/>
  <c r="H4606" i="2"/>
  <c r="J4606" i="2" s="1"/>
  <c r="I4606" i="2"/>
  <c r="F4607" i="2"/>
  <c r="G4607" i="2"/>
  <c r="H4607" i="2"/>
  <c r="J4607" i="2" s="1"/>
  <c r="I4607" i="2"/>
  <c r="F4608" i="2"/>
  <c r="G4608" i="2"/>
  <c r="H4608" i="2"/>
  <c r="J4608" i="2" s="1"/>
  <c r="I4608" i="2"/>
  <c r="F4609" i="2"/>
  <c r="G4609" i="2"/>
  <c r="H4609" i="2"/>
  <c r="J4609" i="2" s="1"/>
  <c r="I4609" i="2"/>
  <c r="F4610" i="2"/>
  <c r="G4610" i="2"/>
  <c r="H4610" i="2"/>
  <c r="J4610" i="2" s="1"/>
  <c r="I4610" i="2"/>
  <c r="F4611" i="2"/>
  <c r="G4611" i="2"/>
  <c r="H4611" i="2"/>
  <c r="J4611" i="2" s="1"/>
  <c r="I4611" i="2"/>
  <c r="F4612" i="2"/>
  <c r="G4612" i="2"/>
  <c r="H4612" i="2"/>
  <c r="J4612" i="2" s="1"/>
  <c r="I4612" i="2"/>
  <c r="F4613" i="2"/>
  <c r="G4613" i="2"/>
  <c r="H4613" i="2"/>
  <c r="J4613" i="2" s="1"/>
  <c r="I4613" i="2"/>
  <c r="F4614" i="2"/>
  <c r="G4614" i="2"/>
  <c r="H4614" i="2"/>
  <c r="J4614" i="2" s="1"/>
  <c r="I4614" i="2"/>
  <c r="F4615" i="2"/>
  <c r="G4615" i="2"/>
  <c r="H4615" i="2"/>
  <c r="J4615" i="2" s="1"/>
  <c r="I4615" i="2"/>
  <c r="F4616" i="2"/>
  <c r="G4616" i="2"/>
  <c r="H4616" i="2"/>
  <c r="J4616" i="2" s="1"/>
  <c r="I4616" i="2"/>
  <c r="F4617" i="2"/>
  <c r="G4617" i="2"/>
  <c r="H4617" i="2"/>
  <c r="J4617" i="2" s="1"/>
  <c r="I4617" i="2"/>
  <c r="F4618" i="2"/>
  <c r="G4618" i="2"/>
  <c r="H4618" i="2"/>
  <c r="J4618" i="2" s="1"/>
  <c r="I4618" i="2"/>
  <c r="F4619" i="2"/>
  <c r="G4619" i="2"/>
  <c r="H4619" i="2"/>
  <c r="J4619" i="2" s="1"/>
  <c r="I4619" i="2"/>
  <c r="F4620" i="2"/>
  <c r="G4620" i="2"/>
  <c r="H4620" i="2"/>
  <c r="J4620" i="2" s="1"/>
  <c r="I4620" i="2"/>
  <c r="F4621" i="2"/>
  <c r="G4621" i="2"/>
  <c r="H4621" i="2"/>
  <c r="J4621" i="2" s="1"/>
  <c r="I4621" i="2"/>
  <c r="F4622" i="2"/>
  <c r="G4622" i="2"/>
  <c r="H4622" i="2"/>
  <c r="J4622" i="2" s="1"/>
  <c r="I4622" i="2"/>
  <c r="F4623" i="2"/>
  <c r="G4623" i="2"/>
  <c r="H4623" i="2"/>
  <c r="J4623" i="2" s="1"/>
  <c r="I4623" i="2"/>
  <c r="F4624" i="2"/>
  <c r="G4624" i="2"/>
  <c r="H4624" i="2"/>
  <c r="J4624" i="2" s="1"/>
  <c r="I4624" i="2"/>
  <c r="F4625" i="2"/>
  <c r="G4625" i="2"/>
  <c r="H4625" i="2"/>
  <c r="J4625" i="2" s="1"/>
  <c r="I4625" i="2"/>
  <c r="F4626" i="2"/>
  <c r="G4626" i="2"/>
  <c r="H4626" i="2"/>
  <c r="J4626" i="2" s="1"/>
  <c r="I4626" i="2"/>
  <c r="F4627" i="2"/>
  <c r="G4627" i="2"/>
  <c r="H4627" i="2"/>
  <c r="J4627" i="2" s="1"/>
  <c r="I4627" i="2"/>
  <c r="F4628" i="2"/>
  <c r="G4628" i="2"/>
  <c r="H4628" i="2"/>
  <c r="J4628" i="2" s="1"/>
  <c r="I4628" i="2"/>
  <c r="F4629" i="2"/>
  <c r="G4629" i="2"/>
  <c r="H4629" i="2"/>
  <c r="J4629" i="2" s="1"/>
  <c r="I4629" i="2"/>
  <c r="F4630" i="2"/>
  <c r="G4630" i="2"/>
  <c r="H4630" i="2"/>
  <c r="J4630" i="2" s="1"/>
  <c r="I4630" i="2"/>
  <c r="F4631" i="2"/>
  <c r="G4631" i="2"/>
  <c r="H4631" i="2"/>
  <c r="J4631" i="2" s="1"/>
  <c r="I4631" i="2"/>
  <c r="F4632" i="2"/>
  <c r="G4632" i="2"/>
  <c r="H4632" i="2"/>
  <c r="J4632" i="2" s="1"/>
  <c r="I4632" i="2"/>
  <c r="F4633" i="2"/>
  <c r="G4633" i="2"/>
  <c r="H4633" i="2"/>
  <c r="J4633" i="2" s="1"/>
  <c r="I4633" i="2"/>
  <c r="F4634" i="2"/>
  <c r="G4634" i="2"/>
  <c r="H4634" i="2"/>
  <c r="J4634" i="2" s="1"/>
  <c r="I4634" i="2"/>
  <c r="F4635" i="2"/>
  <c r="G4635" i="2"/>
  <c r="H4635" i="2"/>
  <c r="J4635" i="2" s="1"/>
  <c r="I4635" i="2"/>
  <c r="F4636" i="2"/>
  <c r="G4636" i="2"/>
  <c r="H4636" i="2"/>
  <c r="J4636" i="2" s="1"/>
  <c r="I4636" i="2"/>
  <c r="F4637" i="2"/>
  <c r="G4637" i="2"/>
  <c r="H4637" i="2"/>
  <c r="J4637" i="2" s="1"/>
  <c r="I4637" i="2"/>
  <c r="F4638" i="2"/>
  <c r="G4638" i="2"/>
  <c r="H4638" i="2"/>
  <c r="J4638" i="2" s="1"/>
  <c r="I4638" i="2"/>
  <c r="F4639" i="2"/>
  <c r="G4639" i="2"/>
  <c r="H4639" i="2"/>
  <c r="J4639" i="2" s="1"/>
  <c r="I4639" i="2"/>
  <c r="F4640" i="2"/>
  <c r="G4640" i="2"/>
  <c r="H4640" i="2"/>
  <c r="J4640" i="2" s="1"/>
  <c r="I4640" i="2"/>
  <c r="F4641" i="2"/>
  <c r="G4641" i="2"/>
  <c r="H4641" i="2"/>
  <c r="J4641" i="2" s="1"/>
  <c r="I4641" i="2"/>
  <c r="F4642" i="2"/>
  <c r="G4642" i="2"/>
  <c r="H4642" i="2"/>
  <c r="J4642" i="2" s="1"/>
  <c r="I4642" i="2"/>
  <c r="F4643" i="2"/>
  <c r="G4643" i="2"/>
  <c r="H4643" i="2"/>
  <c r="J4643" i="2" s="1"/>
  <c r="I4643" i="2"/>
  <c r="F4644" i="2"/>
  <c r="G4644" i="2"/>
  <c r="H4644" i="2"/>
  <c r="J4644" i="2" s="1"/>
  <c r="I4644" i="2"/>
  <c r="F4645" i="2"/>
  <c r="G4645" i="2"/>
  <c r="H4645" i="2"/>
  <c r="J4645" i="2" s="1"/>
  <c r="I4645" i="2"/>
  <c r="F4646" i="2"/>
  <c r="G4646" i="2"/>
  <c r="H4646" i="2"/>
  <c r="J4646" i="2" s="1"/>
  <c r="I4646" i="2"/>
  <c r="F4647" i="2"/>
  <c r="G4647" i="2"/>
  <c r="H4647" i="2"/>
  <c r="J4647" i="2" s="1"/>
  <c r="I4647" i="2"/>
  <c r="F4648" i="2"/>
  <c r="G4648" i="2"/>
  <c r="H4648" i="2"/>
  <c r="J4648" i="2" s="1"/>
  <c r="I4648" i="2"/>
  <c r="F4649" i="2"/>
  <c r="G4649" i="2"/>
  <c r="H4649" i="2"/>
  <c r="J4649" i="2" s="1"/>
  <c r="I4649" i="2"/>
  <c r="F4650" i="2"/>
  <c r="G4650" i="2"/>
  <c r="H4650" i="2"/>
  <c r="J4650" i="2" s="1"/>
  <c r="I4650" i="2"/>
  <c r="F4651" i="2"/>
  <c r="G4651" i="2"/>
  <c r="H4651" i="2"/>
  <c r="J4651" i="2" s="1"/>
  <c r="I4651" i="2"/>
  <c r="F4652" i="2"/>
  <c r="G4652" i="2"/>
  <c r="H4652" i="2"/>
  <c r="J4652" i="2" s="1"/>
  <c r="I4652" i="2"/>
  <c r="F4653" i="2"/>
  <c r="G4653" i="2"/>
  <c r="H4653" i="2"/>
  <c r="J4653" i="2" s="1"/>
  <c r="I4653" i="2"/>
  <c r="F4654" i="2"/>
  <c r="G4654" i="2"/>
  <c r="H4654" i="2"/>
  <c r="J4654" i="2" s="1"/>
  <c r="I4654" i="2"/>
  <c r="F4655" i="2"/>
  <c r="G4655" i="2"/>
  <c r="H4655" i="2"/>
  <c r="J4655" i="2" s="1"/>
  <c r="I4655" i="2"/>
  <c r="F4656" i="2"/>
  <c r="G4656" i="2"/>
  <c r="H4656" i="2"/>
  <c r="J4656" i="2" s="1"/>
  <c r="I4656" i="2"/>
  <c r="F4657" i="2"/>
  <c r="G4657" i="2"/>
  <c r="H4657" i="2"/>
  <c r="J4657" i="2" s="1"/>
  <c r="I4657" i="2"/>
  <c r="F4658" i="2"/>
  <c r="G4658" i="2"/>
  <c r="H4658" i="2"/>
  <c r="J4658" i="2" s="1"/>
  <c r="I4658" i="2"/>
  <c r="F4659" i="2"/>
  <c r="G4659" i="2"/>
  <c r="H4659" i="2"/>
  <c r="J4659" i="2" s="1"/>
  <c r="I4659" i="2"/>
  <c r="F4660" i="2"/>
  <c r="G4660" i="2"/>
  <c r="H4660" i="2"/>
  <c r="J4660" i="2" s="1"/>
  <c r="I4660" i="2"/>
  <c r="F4661" i="2"/>
  <c r="G4661" i="2"/>
  <c r="H4661" i="2"/>
  <c r="J4661" i="2" s="1"/>
  <c r="I4661" i="2"/>
  <c r="F4662" i="2"/>
  <c r="G4662" i="2"/>
  <c r="H4662" i="2"/>
  <c r="J4662" i="2" s="1"/>
  <c r="I4662" i="2"/>
  <c r="F4663" i="2"/>
  <c r="G4663" i="2"/>
  <c r="H4663" i="2"/>
  <c r="J4663" i="2" s="1"/>
  <c r="I4663" i="2"/>
  <c r="F4664" i="2"/>
  <c r="G4664" i="2"/>
  <c r="H4664" i="2"/>
  <c r="J4664" i="2" s="1"/>
  <c r="I4664" i="2"/>
  <c r="F4665" i="2"/>
  <c r="G4665" i="2"/>
  <c r="H4665" i="2"/>
  <c r="J4665" i="2" s="1"/>
  <c r="I4665" i="2"/>
  <c r="F4666" i="2"/>
  <c r="G4666" i="2"/>
  <c r="H4666" i="2"/>
  <c r="J4666" i="2" s="1"/>
  <c r="I4666" i="2"/>
  <c r="F4667" i="2"/>
  <c r="G4667" i="2"/>
  <c r="H4667" i="2"/>
  <c r="J4667" i="2" s="1"/>
  <c r="I4667" i="2"/>
  <c r="F4668" i="2"/>
  <c r="G4668" i="2"/>
  <c r="H4668" i="2"/>
  <c r="J4668" i="2" s="1"/>
  <c r="I4668" i="2"/>
  <c r="F4669" i="2"/>
  <c r="G4669" i="2"/>
  <c r="H4669" i="2"/>
  <c r="J4669" i="2" s="1"/>
  <c r="I4669" i="2"/>
  <c r="F4670" i="2"/>
  <c r="G4670" i="2"/>
  <c r="H4670" i="2"/>
  <c r="J4670" i="2" s="1"/>
  <c r="I4670" i="2"/>
  <c r="F4671" i="2"/>
  <c r="G4671" i="2"/>
  <c r="H4671" i="2"/>
  <c r="J4671" i="2" s="1"/>
  <c r="I4671" i="2"/>
  <c r="F4672" i="2"/>
  <c r="G4672" i="2"/>
  <c r="H4672" i="2"/>
  <c r="J4672" i="2" s="1"/>
  <c r="I4672" i="2"/>
  <c r="F4673" i="2"/>
  <c r="G4673" i="2"/>
  <c r="H4673" i="2"/>
  <c r="J4673" i="2" s="1"/>
  <c r="I4673" i="2"/>
  <c r="F4674" i="2"/>
  <c r="G4674" i="2"/>
  <c r="H4674" i="2"/>
  <c r="J4674" i="2" s="1"/>
  <c r="I4674" i="2"/>
  <c r="F4675" i="2"/>
  <c r="G4675" i="2"/>
  <c r="H4675" i="2"/>
  <c r="J4675" i="2" s="1"/>
  <c r="I4675" i="2"/>
  <c r="F4676" i="2"/>
  <c r="G4676" i="2"/>
  <c r="H4676" i="2"/>
  <c r="J4676" i="2" s="1"/>
  <c r="I4676" i="2"/>
  <c r="F4677" i="2"/>
  <c r="G4677" i="2"/>
  <c r="H4677" i="2"/>
  <c r="J4677" i="2" s="1"/>
  <c r="I4677" i="2"/>
  <c r="F4678" i="2"/>
  <c r="G4678" i="2"/>
  <c r="H4678" i="2"/>
  <c r="J4678" i="2" s="1"/>
  <c r="I4678" i="2"/>
  <c r="F4679" i="2"/>
  <c r="G4679" i="2"/>
  <c r="H4679" i="2"/>
  <c r="J4679" i="2" s="1"/>
  <c r="I4679" i="2"/>
  <c r="F4680" i="2"/>
  <c r="G4680" i="2"/>
  <c r="H4680" i="2"/>
  <c r="J4680" i="2" s="1"/>
  <c r="I4680" i="2"/>
  <c r="F4681" i="2"/>
  <c r="G4681" i="2"/>
  <c r="H4681" i="2"/>
  <c r="J4681" i="2" s="1"/>
  <c r="I4681" i="2"/>
  <c r="F4682" i="2"/>
  <c r="G4682" i="2"/>
  <c r="H4682" i="2"/>
  <c r="J4682" i="2" s="1"/>
  <c r="I4682" i="2"/>
  <c r="F4683" i="2"/>
  <c r="G4683" i="2"/>
  <c r="H4683" i="2"/>
  <c r="J4683" i="2" s="1"/>
  <c r="I4683" i="2"/>
  <c r="F4684" i="2"/>
  <c r="G4684" i="2"/>
  <c r="H4684" i="2"/>
  <c r="J4684" i="2" s="1"/>
  <c r="I4684" i="2"/>
  <c r="F4685" i="2"/>
  <c r="G4685" i="2"/>
  <c r="H4685" i="2"/>
  <c r="J4685" i="2" s="1"/>
  <c r="I4685" i="2"/>
  <c r="F4686" i="2"/>
  <c r="G4686" i="2"/>
  <c r="H4686" i="2"/>
  <c r="J4686" i="2" s="1"/>
  <c r="I4686" i="2"/>
  <c r="F4687" i="2"/>
  <c r="G4687" i="2"/>
  <c r="H4687" i="2"/>
  <c r="J4687" i="2" s="1"/>
  <c r="I4687" i="2"/>
  <c r="F4688" i="2"/>
  <c r="G4688" i="2"/>
  <c r="H4688" i="2"/>
  <c r="J4688" i="2" s="1"/>
  <c r="I4688" i="2"/>
  <c r="F4689" i="2"/>
  <c r="G4689" i="2"/>
  <c r="H4689" i="2"/>
  <c r="J4689" i="2" s="1"/>
  <c r="I4689" i="2"/>
  <c r="F4690" i="2"/>
  <c r="G4690" i="2"/>
  <c r="H4690" i="2"/>
  <c r="J4690" i="2" s="1"/>
  <c r="I4690" i="2"/>
  <c r="F4691" i="2"/>
  <c r="G4691" i="2"/>
  <c r="H4691" i="2"/>
  <c r="J4691" i="2" s="1"/>
  <c r="I4691" i="2"/>
  <c r="F4692" i="2"/>
  <c r="G4692" i="2"/>
  <c r="H4692" i="2"/>
  <c r="J4692" i="2" s="1"/>
  <c r="I4692" i="2"/>
  <c r="F4693" i="2"/>
  <c r="G4693" i="2"/>
  <c r="H4693" i="2"/>
  <c r="J4693" i="2" s="1"/>
  <c r="I4693" i="2"/>
  <c r="F4694" i="2"/>
  <c r="G4694" i="2"/>
  <c r="H4694" i="2"/>
  <c r="J4694" i="2" s="1"/>
  <c r="I4694" i="2"/>
  <c r="F4695" i="2"/>
  <c r="G4695" i="2"/>
  <c r="H4695" i="2"/>
  <c r="J4695" i="2" s="1"/>
  <c r="I4695" i="2"/>
  <c r="F4696" i="2"/>
  <c r="G4696" i="2"/>
  <c r="H4696" i="2"/>
  <c r="J4696" i="2" s="1"/>
  <c r="I4696" i="2"/>
  <c r="F4697" i="2"/>
  <c r="G4697" i="2"/>
  <c r="H4697" i="2"/>
  <c r="J4697" i="2" s="1"/>
  <c r="I4697" i="2"/>
  <c r="F4698" i="2"/>
  <c r="G4698" i="2"/>
  <c r="H4698" i="2"/>
  <c r="J4698" i="2" s="1"/>
  <c r="I4698" i="2"/>
  <c r="F4699" i="2"/>
  <c r="G4699" i="2"/>
  <c r="H4699" i="2"/>
  <c r="J4699" i="2" s="1"/>
  <c r="I4699" i="2"/>
  <c r="F4700" i="2"/>
  <c r="G4700" i="2"/>
  <c r="H4700" i="2"/>
  <c r="J4700" i="2" s="1"/>
  <c r="I4700" i="2"/>
  <c r="F4701" i="2"/>
  <c r="G4701" i="2"/>
  <c r="H4701" i="2"/>
  <c r="J4701" i="2" s="1"/>
  <c r="I4701" i="2"/>
  <c r="F4702" i="2"/>
  <c r="G4702" i="2"/>
  <c r="H4702" i="2"/>
  <c r="J4702" i="2" s="1"/>
  <c r="I4702" i="2"/>
  <c r="F4703" i="2"/>
  <c r="G4703" i="2"/>
  <c r="H4703" i="2"/>
  <c r="J4703" i="2" s="1"/>
  <c r="I4703" i="2"/>
  <c r="F4704" i="2"/>
  <c r="G4704" i="2"/>
  <c r="H4704" i="2"/>
  <c r="J4704" i="2" s="1"/>
  <c r="I4704" i="2"/>
  <c r="F4705" i="2"/>
  <c r="G4705" i="2"/>
  <c r="H4705" i="2"/>
  <c r="J4705" i="2" s="1"/>
  <c r="I4705" i="2"/>
  <c r="F4706" i="2"/>
  <c r="G4706" i="2"/>
  <c r="H4706" i="2"/>
  <c r="J4706" i="2" s="1"/>
  <c r="I4706" i="2"/>
  <c r="F4707" i="2"/>
  <c r="G4707" i="2"/>
  <c r="H4707" i="2"/>
  <c r="J4707" i="2" s="1"/>
  <c r="I4707" i="2"/>
  <c r="F4708" i="2"/>
  <c r="G4708" i="2"/>
  <c r="H4708" i="2"/>
  <c r="J4708" i="2" s="1"/>
  <c r="I4708" i="2"/>
  <c r="F4709" i="2"/>
  <c r="G4709" i="2"/>
  <c r="H4709" i="2"/>
  <c r="J4709" i="2" s="1"/>
  <c r="I4709" i="2"/>
  <c r="F4710" i="2"/>
  <c r="G4710" i="2"/>
  <c r="H4710" i="2"/>
  <c r="J4710" i="2" s="1"/>
  <c r="I4710" i="2"/>
  <c r="F4711" i="2"/>
  <c r="G4711" i="2"/>
  <c r="H4711" i="2"/>
  <c r="J4711" i="2" s="1"/>
  <c r="I4711" i="2"/>
  <c r="F4712" i="2"/>
  <c r="G4712" i="2"/>
  <c r="H4712" i="2"/>
  <c r="J4712" i="2" s="1"/>
  <c r="I4712" i="2"/>
  <c r="F4713" i="2"/>
  <c r="G4713" i="2"/>
  <c r="H4713" i="2"/>
  <c r="J4713" i="2" s="1"/>
  <c r="I4713" i="2"/>
  <c r="F4714" i="2"/>
  <c r="G4714" i="2"/>
  <c r="H4714" i="2"/>
  <c r="J4714" i="2" s="1"/>
  <c r="I4714" i="2"/>
  <c r="F4715" i="2"/>
  <c r="G4715" i="2"/>
  <c r="H4715" i="2"/>
  <c r="J4715" i="2" s="1"/>
  <c r="I4715" i="2"/>
  <c r="F4716" i="2"/>
  <c r="G4716" i="2"/>
  <c r="H4716" i="2"/>
  <c r="J4716" i="2" s="1"/>
  <c r="I4716" i="2"/>
  <c r="F4717" i="2"/>
  <c r="G4717" i="2"/>
  <c r="H4717" i="2"/>
  <c r="J4717" i="2" s="1"/>
  <c r="I4717" i="2"/>
  <c r="F4718" i="2"/>
  <c r="G4718" i="2"/>
  <c r="H4718" i="2"/>
  <c r="J4718" i="2" s="1"/>
  <c r="I4718" i="2"/>
  <c r="F4719" i="2"/>
  <c r="G4719" i="2"/>
  <c r="H4719" i="2"/>
  <c r="J4719" i="2" s="1"/>
  <c r="I4719" i="2"/>
  <c r="F4720" i="2"/>
  <c r="G4720" i="2"/>
  <c r="H4720" i="2"/>
  <c r="J4720" i="2" s="1"/>
  <c r="I4720" i="2"/>
  <c r="F4721" i="2"/>
  <c r="G4721" i="2"/>
  <c r="H4721" i="2"/>
  <c r="J4721" i="2" s="1"/>
  <c r="I4721" i="2"/>
  <c r="F4722" i="2"/>
  <c r="G4722" i="2"/>
  <c r="H4722" i="2"/>
  <c r="J4722" i="2" s="1"/>
  <c r="I4722" i="2"/>
  <c r="F4723" i="2"/>
  <c r="G4723" i="2"/>
  <c r="H4723" i="2"/>
  <c r="J4723" i="2" s="1"/>
  <c r="I4723" i="2"/>
  <c r="F4724" i="2"/>
  <c r="G4724" i="2"/>
  <c r="H4724" i="2"/>
  <c r="J4724" i="2" s="1"/>
  <c r="I4724" i="2"/>
  <c r="F4725" i="2"/>
  <c r="G4725" i="2"/>
  <c r="H4725" i="2"/>
  <c r="J4725" i="2" s="1"/>
  <c r="I4725" i="2"/>
  <c r="F4726" i="2"/>
  <c r="G4726" i="2"/>
  <c r="H4726" i="2"/>
  <c r="J4726" i="2" s="1"/>
  <c r="I4726" i="2"/>
  <c r="F4727" i="2"/>
  <c r="G4727" i="2"/>
  <c r="H4727" i="2"/>
  <c r="J4727" i="2" s="1"/>
  <c r="I4727" i="2"/>
  <c r="F4728" i="2"/>
  <c r="G4728" i="2"/>
  <c r="H4728" i="2"/>
  <c r="J4728" i="2" s="1"/>
  <c r="I4728" i="2"/>
  <c r="F4729" i="2"/>
  <c r="G4729" i="2"/>
  <c r="H4729" i="2"/>
  <c r="J4729" i="2" s="1"/>
  <c r="I4729" i="2"/>
  <c r="F4730" i="2"/>
  <c r="G4730" i="2"/>
  <c r="H4730" i="2"/>
  <c r="J4730" i="2" s="1"/>
  <c r="I4730" i="2"/>
  <c r="F4731" i="2"/>
  <c r="G4731" i="2"/>
  <c r="H4731" i="2"/>
  <c r="J4731" i="2" s="1"/>
  <c r="I4731" i="2"/>
  <c r="F4732" i="2"/>
  <c r="G4732" i="2"/>
  <c r="H4732" i="2"/>
  <c r="J4732" i="2" s="1"/>
  <c r="I4732" i="2"/>
  <c r="F4733" i="2"/>
  <c r="G4733" i="2"/>
  <c r="H4733" i="2"/>
  <c r="J4733" i="2" s="1"/>
  <c r="I4733" i="2"/>
  <c r="F4734" i="2"/>
  <c r="G4734" i="2"/>
  <c r="H4734" i="2"/>
  <c r="J4734" i="2" s="1"/>
  <c r="I4734" i="2"/>
  <c r="F4735" i="2"/>
  <c r="G4735" i="2"/>
  <c r="H4735" i="2"/>
  <c r="J4735" i="2" s="1"/>
  <c r="I4735" i="2"/>
  <c r="F4736" i="2"/>
  <c r="G4736" i="2"/>
  <c r="H4736" i="2"/>
  <c r="J4736" i="2" s="1"/>
  <c r="I4736" i="2"/>
  <c r="F4737" i="2"/>
  <c r="G4737" i="2"/>
  <c r="H4737" i="2"/>
  <c r="J4737" i="2" s="1"/>
  <c r="I4737" i="2"/>
  <c r="F4738" i="2"/>
  <c r="G4738" i="2"/>
  <c r="H4738" i="2"/>
  <c r="J4738" i="2" s="1"/>
  <c r="I4738" i="2"/>
  <c r="F4739" i="2"/>
  <c r="G4739" i="2"/>
  <c r="H4739" i="2"/>
  <c r="J4739" i="2" s="1"/>
  <c r="I4739" i="2"/>
  <c r="F4740" i="2"/>
  <c r="G4740" i="2"/>
  <c r="H4740" i="2"/>
  <c r="J4740" i="2" s="1"/>
  <c r="I4740" i="2"/>
  <c r="F4741" i="2"/>
  <c r="G4741" i="2"/>
  <c r="H4741" i="2"/>
  <c r="J4741" i="2" s="1"/>
  <c r="I4741" i="2"/>
  <c r="F4742" i="2"/>
  <c r="G4742" i="2"/>
  <c r="H4742" i="2"/>
  <c r="J4742" i="2" s="1"/>
  <c r="I4742" i="2"/>
  <c r="F4743" i="2"/>
  <c r="G4743" i="2"/>
  <c r="H4743" i="2"/>
  <c r="J4743" i="2" s="1"/>
  <c r="I4743" i="2"/>
  <c r="F4744" i="2"/>
  <c r="G4744" i="2"/>
  <c r="H4744" i="2"/>
  <c r="J4744" i="2" s="1"/>
  <c r="I4744" i="2"/>
  <c r="F4745" i="2"/>
  <c r="G4745" i="2"/>
  <c r="H4745" i="2"/>
  <c r="J4745" i="2" s="1"/>
  <c r="I4745" i="2"/>
  <c r="F4746" i="2"/>
  <c r="G4746" i="2"/>
  <c r="H4746" i="2"/>
  <c r="J4746" i="2" s="1"/>
  <c r="I4746" i="2"/>
  <c r="F4747" i="2"/>
  <c r="G4747" i="2"/>
  <c r="H4747" i="2"/>
  <c r="J4747" i="2" s="1"/>
  <c r="I4747" i="2"/>
  <c r="F4748" i="2"/>
  <c r="G4748" i="2"/>
  <c r="H4748" i="2"/>
  <c r="J4748" i="2" s="1"/>
  <c r="I4748" i="2"/>
  <c r="F4749" i="2"/>
  <c r="G4749" i="2"/>
  <c r="H4749" i="2"/>
  <c r="J4749" i="2" s="1"/>
  <c r="I4749" i="2"/>
  <c r="F4750" i="2"/>
  <c r="G4750" i="2"/>
  <c r="H4750" i="2"/>
  <c r="J4750" i="2" s="1"/>
  <c r="I4750" i="2"/>
  <c r="F4751" i="2"/>
  <c r="G4751" i="2"/>
  <c r="H4751" i="2"/>
  <c r="J4751" i="2" s="1"/>
  <c r="I4751" i="2"/>
  <c r="F4752" i="2"/>
  <c r="G4752" i="2"/>
  <c r="H4752" i="2"/>
  <c r="J4752" i="2" s="1"/>
  <c r="I4752" i="2"/>
  <c r="F4753" i="2"/>
  <c r="G4753" i="2"/>
  <c r="H4753" i="2"/>
  <c r="J4753" i="2" s="1"/>
  <c r="I4753" i="2"/>
  <c r="F4754" i="2"/>
  <c r="G4754" i="2"/>
  <c r="H4754" i="2"/>
  <c r="J4754" i="2" s="1"/>
  <c r="I4754" i="2"/>
  <c r="F4755" i="2"/>
  <c r="G4755" i="2"/>
  <c r="H4755" i="2"/>
  <c r="J4755" i="2" s="1"/>
  <c r="I4755" i="2"/>
  <c r="F4756" i="2"/>
  <c r="G4756" i="2"/>
  <c r="H4756" i="2"/>
  <c r="J4756" i="2" s="1"/>
  <c r="I4756" i="2"/>
  <c r="F4757" i="2"/>
  <c r="G4757" i="2"/>
  <c r="H4757" i="2"/>
  <c r="J4757" i="2" s="1"/>
  <c r="I4757" i="2"/>
  <c r="F4758" i="2"/>
  <c r="G4758" i="2"/>
  <c r="H4758" i="2"/>
  <c r="J4758" i="2" s="1"/>
  <c r="I4758" i="2"/>
  <c r="F4759" i="2"/>
  <c r="G4759" i="2"/>
  <c r="H4759" i="2"/>
  <c r="J4759" i="2" s="1"/>
  <c r="I4759" i="2"/>
  <c r="F4760" i="2"/>
  <c r="G4760" i="2"/>
  <c r="H4760" i="2"/>
  <c r="J4760" i="2" s="1"/>
  <c r="I4760" i="2"/>
  <c r="F4761" i="2"/>
  <c r="G4761" i="2"/>
  <c r="H4761" i="2"/>
  <c r="J4761" i="2" s="1"/>
  <c r="I4761" i="2"/>
  <c r="F4762" i="2"/>
  <c r="G4762" i="2"/>
  <c r="H4762" i="2"/>
  <c r="J4762" i="2" s="1"/>
  <c r="I4762" i="2"/>
  <c r="F4763" i="2"/>
  <c r="G4763" i="2"/>
  <c r="H4763" i="2"/>
  <c r="J4763" i="2" s="1"/>
  <c r="I4763" i="2"/>
  <c r="F4764" i="2"/>
  <c r="G4764" i="2"/>
  <c r="H4764" i="2"/>
  <c r="J4764" i="2" s="1"/>
  <c r="I4764" i="2"/>
  <c r="F4765" i="2"/>
  <c r="G4765" i="2"/>
  <c r="H4765" i="2"/>
  <c r="J4765" i="2" s="1"/>
  <c r="I4765" i="2"/>
  <c r="F4766" i="2"/>
  <c r="G4766" i="2"/>
  <c r="H4766" i="2"/>
  <c r="J4766" i="2" s="1"/>
  <c r="I4766" i="2"/>
  <c r="F4767" i="2"/>
  <c r="G4767" i="2"/>
  <c r="H4767" i="2"/>
  <c r="J4767" i="2" s="1"/>
  <c r="I4767" i="2"/>
  <c r="F4768" i="2"/>
  <c r="G4768" i="2"/>
  <c r="H4768" i="2"/>
  <c r="J4768" i="2" s="1"/>
  <c r="I4768" i="2"/>
  <c r="F4769" i="2"/>
  <c r="G4769" i="2"/>
  <c r="H4769" i="2"/>
  <c r="J4769" i="2" s="1"/>
  <c r="I4769" i="2"/>
  <c r="F4770" i="2"/>
  <c r="G4770" i="2"/>
  <c r="H4770" i="2"/>
  <c r="J4770" i="2" s="1"/>
  <c r="I4770" i="2"/>
  <c r="F4771" i="2"/>
  <c r="G4771" i="2"/>
  <c r="H4771" i="2"/>
  <c r="J4771" i="2" s="1"/>
  <c r="I4771" i="2"/>
  <c r="F4772" i="2"/>
  <c r="G4772" i="2"/>
  <c r="H4772" i="2"/>
  <c r="J4772" i="2" s="1"/>
  <c r="I4772" i="2"/>
  <c r="F4773" i="2"/>
  <c r="G4773" i="2"/>
  <c r="H4773" i="2"/>
  <c r="J4773" i="2" s="1"/>
  <c r="I4773" i="2"/>
  <c r="F4774" i="2"/>
  <c r="G4774" i="2"/>
  <c r="H4774" i="2"/>
  <c r="J4774" i="2" s="1"/>
  <c r="I4774" i="2"/>
  <c r="F4775" i="2"/>
  <c r="G4775" i="2"/>
  <c r="H4775" i="2"/>
  <c r="J4775" i="2" s="1"/>
  <c r="I4775" i="2"/>
  <c r="F4776" i="2"/>
  <c r="G4776" i="2"/>
  <c r="H4776" i="2"/>
  <c r="J4776" i="2" s="1"/>
  <c r="I4776" i="2"/>
  <c r="F4777" i="2"/>
  <c r="G4777" i="2"/>
  <c r="H4777" i="2"/>
  <c r="J4777" i="2" s="1"/>
  <c r="I4777" i="2"/>
  <c r="F4778" i="2"/>
  <c r="G4778" i="2"/>
  <c r="H4778" i="2"/>
  <c r="J4778" i="2" s="1"/>
  <c r="I4778" i="2"/>
  <c r="F4779" i="2"/>
  <c r="G4779" i="2"/>
  <c r="H4779" i="2"/>
  <c r="J4779" i="2" s="1"/>
  <c r="I4779" i="2"/>
  <c r="F4780" i="2"/>
  <c r="G4780" i="2"/>
  <c r="H4780" i="2"/>
  <c r="J4780" i="2" s="1"/>
  <c r="I4780" i="2"/>
  <c r="F4781" i="2"/>
  <c r="G4781" i="2"/>
  <c r="H4781" i="2"/>
  <c r="J4781" i="2" s="1"/>
  <c r="I4781" i="2"/>
  <c r="F4782" i="2"/>
  <c r="G4782" i="2"/>
  <c r="H4782" i="2"/>
  <c r="J4782" i="2" s="1"/>
  <c r="I4782" i="2"/>
  <c r="F4783" i="2"/>
  <c r="G4783" i="2"/>
  <c r="H4783" i="2"/>
  <c r="J4783" i="2" s="1"/>
  <c r="I4783" i="2"/>
  <c r="F4784" i="2"/>
  <c r="G4784" i="2"/>
  <c r="H4784" i="2"/>
  <c r="J4784" i="2" s="1"/>
  <c r="I4784" i="2"/>
  <c r="F4785" i="2"/>
  <c r="G4785" i="2"/>
  <c r="H4785" i="2"/>
  <c r="J4785" i="2" s="1"/>
  <c r="I4785" i="2"/>
  <c r="F4786" i="2"/>
  <c r="G4786" i="2"/>
  <c r="H4786" i="2"/>
  <c r="J4786" i="2" s="1"/>
  <c r="I4786" i="2"/>
  <c r="F4787" i="2"/>
  <c r="G4787" i="2"/>
  <c r="H4787" i="2"/>
  <c r="J4787" i="2" s="1"/>
  <c r="I4787" i="2"/>
  <c r="F4788" i="2"/>
  <c r="G4788" i="2"/>
  <c r="H4788" i="2"/>
  <c r="J4788" i="2" s="1"/>
  <c r="I4788" i="2"/>
  <c r="F4789" i="2"/>
  <c r="G4789" i="2"/>
  <c r="H4789" i="2"/>
  <c r="J4789" i="2" s="1"/>
  <c r="I4789" i="2"/>
  <c r="F4790" i="2"/>
  <c r="G4790" i="2"/>
  <c r="H4790" i="2"/>
  <c r="J4790" i="2" s="1"/>
  <c r="I4790" i="2"/>
  <c r="F4791" i="2"/>
  <c r="G4791" i="2"/>
  <c r="H4791" i="2"/>
  <c r="J4791" i="2" s="1"/>
  <c r="I4791" i="2"/>
  <c r="F4792" i="2"/>
  <c r="G4792" i="2"/>
  <c r="H4792" i="2"/>
  <c r="J4792" i="2" s="1"/>
  <c r="I4792" i="2"/>
  <c r="F4793" i="2"/>
  <c r="G4793" i="2"/>
  <c r="H4793" i="2"/>
  <c r="J4793" i="2" s="1"/>
  <c r="I4793" i="2"/>
  <c r="F4794" i="2"/>
  <c r="G4794" i="2"/>
  <c r="H4794" i="2"/>
  <c r="J4794" i="2" s="1"/>
  <c r="I4794" i="2"/>
  <c r="F4795" i="2"/>
  <c r="G4795" i="2"/>
  <c r="H4795" i="2"/>
  <c r="J4795" i="2" s="1"/>
  <c r="I4795" i="2"/>
  <c r="F4796" i="2"/>
  <c r="G4796" i="2"/>
  <c r="H4796" i="2"/>
  <c r="J4796" i="2" s="1"/>
  <c r="I4796" i="2"/>
  <c r="F4797" i="2"/>
  <c r="G4797" i="2"/>
  <c r="H4797" i="2"/>
  <c r="J4797" i="2" s="1"/>
  <c r="I4797" i="2"/>
  <c r="F4798" i="2"/>
  <c r="G4798" i="2"/>
  <c r="H4798" i="2"/>
  <c r="J4798" i="2" s="1"/>
  <c r="I4798" i="2"/>
  <c r="F4799" i="2"/>
  <c r="G4799" i="2"/>
  <c r="H4799" i="2"/>
  <c r="J4799" i="2" s="1"/>
  <c r="I4799" i="2"/>
  <c r="F4800" i="2"/>
  <c r="G4800" i="2"/>
  <c r="H4800" i="2"/>
  <c r="J4800" i="2" s="1"/>
  <c r="I4800" i="2"/>
  <c r="F4801" i="2"/>
  <c r="G4801" i="2"/>
  <c r="H4801" i="2"/>
  <c r="J4801" i="2" s="1"/>
  <c r="I4801" i="2"/>
  <c r="F4802" i="2"/>
  <c r="G4802" i="2"/>
  <c r="H4802" i="2"/>
  <c r="J4802" i="2" s="1"/>
  <c r="I4802" i="2"/>
  <c r="F4803" i="2"/>
  <c r="G4803" i="2"/>
  <c r="H4803" i="2"/>
  <c r="J4803" i="2" s="1"/>
  <c r="I4803" i="2"/>
  <c r="F4804" i="2"/>
  <c r="G4804" i="2"/>
  <c r="H4804" i="2"/>
  <c r="J4804" i="2" s="1"/>
  <c r="I4804" i="2"/>
  <c r="F4805" i="2"/>
  <c r="G4805" i="2"/>
  <c r="H4805" i="2"/>
  <c r="J4805" i="2" s="1"/>
  <c r="I4805" i="2"/>
  <c r="F4806" i="2"/>
  <c r="G4806" i="2"/>
  <c r="H4806" i="2"/>
  <c r="J4806" i="2" s="1"/>
  <c r="I4806" i="2"/>
  <c r="F4807" i="2"/>
  <c r="G4807" i="2"/>
  <c r="H4807" i="2"/>
  <c r="J4807" i="2" s="1"/>
  <c r="I4807" i="2"/>
  <c r="F4808" i="2"/>
  <c r="G4808" i="2"/>
  <c r="H4808" i="2"/>
  <c r="J4808" i="2" s="1"/>
  <c r="I4808" i="2"/>
  <c r="F4809" i="2"/>
  <c r="G4809" i="2"/>
  <c r="H4809" i="2"/>
  <c r="J4809" i="2" s="1"/>
  <c r="I4809" i="2"/>
  <c r="F4810" i="2"/>
  <c r="G4810" i="2"/>
  <c r="H4810" i="2"/>
  <c r="J4810" i="2" s="1"/>
  <c r="I4810" i="2"/>
  <c r="F4811" i="2"/>
  <c r="G4811" i="2"/>
  <c r="H4811" i="2"/>
  <c r="J4811" i="2" s="1"/>
  <c r="I4811" i="2"/>
  <c r="F4812" i="2"/>
  <c r="G4812" i="2"/>
  <c r="H4812" i="2"/>
  <c r="J4812" i="2" s="1"/>
  <c r="I4812" i="2"/>
  <c r="F4813" i="2"/>
  <c r="G4813" i="2"/>
  <c r="H4813" i="2"/>
  <c r="J4813" i="2" s="1"/>
  <c r="I4813" i="2"/>
  <c r="F4814" i="2"/>
  <c r="G4814" i="2"/>
  <c r="H4814" i="2"/>
  <c r="J4814" i="2" s="1"/>
  <c r="I4814" i="2"/>
  <c r="F4815" i="2"/>
  <c r="G4815" i="2"/>
  <c r="H4815" i="2"/>
  <c r="J4815" i="2" s="1"/>
  <c r="I4815" i="2"/>
  <c r="F4816" i="2"/>
  <c r="G4816" i="2"/>
  <c r="H4816" i="2"/>
  <c r="J4816" i="2" s="1"/>
  <c r="I4816" i="2"/>
  <c r="F4817" i="2"/>
  <c r="G4817" i="2"/>
  <c r="H4817" i="2"/>
  <c r="J4817" i="2" s="1"/>
  <c r="I4817" i="2"/>
  <c r="F4818" i="2"/>
  <c r="G4818" i="2"/>
  <c r="H4818" i="2"/>
  <c r="J4818" i="2" s="1"/>
  <c r="I4818" i="2"/>
  <c r="F4819" i="2"/>
  <c r="G4819" i="2"/>
  <c r="H4819" i="2"/>
  <c r="J4819" i="2" s="1"/>
  <c r="I4819" i="2"/>
  <c r="F4820" i="2"/>
  <c r="G4820" i="2"/>
  <c r="H4820" i="2"/>
  <c r="J4820" i="2" s="1"/>
  <c r="I4820" i="2"/>
  <c r="F4821" i="2"/>
  <c r="G4821" i="2"/>
  <c r="H4821" i="2"/>
  <c r="J4821" i="2" s="1"/>
  <c r="I4821" i="2"/>
  <c r="F4822" i="2"/>
  <c r="G4822" i="2"/>
  <c r="H4822" i="2"/>
  <c r="J4822" i="2" s="1"/>
  <c r="I4822" i="2"/>
  <c r="F4823" i="2"/>
  <c r="G4823" i="2"/>
  <c r="H4823" i="2"/>
  <c r="J4823" i="2" s="1"/>
  <c r="I4823" i="2"/>
  <c r="F4824" i="2"/>
  <c r="G4824" i="2"/>
  <c r="H4824" i="2"/>
  <c r="J4824" i="2" s="1"/>
  <c r="I4824" i="2"/>
  <c r="F4825" i="2"/>
  <c r="G4825" i="2"/>
  <c r="H4825" i="2"/>
  <c r="J4825" i="2" s="1"/>
  <c r="I4825" i="2"/>
  <c r="F4826" i="2"/>
  <c r="G4826" i="2"/>
  <c r="H4826" i="2"/>
  <c r="J4826" i="2" s="1"/>
  <c r="I4826" i="2"/>
  <c r="F4827" i="2"/>
  <c r="G4827" i="2"/>
  <c r="H4827" i="2"/>
  <c r="J4827" i="2" s="1"/>
  <c r="I4827" i="2"/>
  <c r="F4828" i="2"/>
  <c r="G4828" i="2"/>
  <c r="H4828" i="2"/>
  <c r="J4828" i="2" s="1"/>
  <c r="I4828" i="2"/>
  <c r="F4829" i="2"/>
  <c r="G4829" i="2"/>
  <c r="H4829" i="2"/>
  <c r="J4829" i="2" s="1"/>
  <c r="I4829" i="2"/>
  <c r="F4830" i="2"/>
  <c r="G4830" i="2"/>
  <c r="H4830" i="2"/>
  <c r="J4830" i="2" s="1"/>
  <c r="I4830" i="2"/>
  <c r="F4831" i="2"/>
  <c r="G4831" i="2"/>
  <c r="H4831" i="2"/>
  <c r="J4831" i="2" s="1"/>
  <c r="I4831" i="2"/>
  <c r="F4832" i="2"/>
  <c r="G4832" i="2"/>
  <c r="H4832" i="2"/>
  <c r="J4832" i="2" s="1"/>
  <c r="I4832" i="2"/>
  <c r="F4833" i="2"/>
  <c r="G4833" i="2"/>
  <c r="H4833" i="2"/>
  <c r="J4833" i="2" s="1"/>
  <c r="I4833" i="2"/>
  <c r="F4834" i="2"/>
  <c r="G4834" i="2"/>
  <c r="H4834" i="2"/>
  <c r="J4834" i="2" s="1"/>
  <c r="I4834" i="2"/>
  <c r="F4835" i="2"/>
  <c r="G4835" i="2"/>
  <c r="H4835" i="2"/>
  <c r="J4835" i="2" s="1"/>
  <c r="I4835" i="2"/>
  <c r="F4836" i="2"/>
  <c r="G4836" i="2"/>
  <c r="H4836" i="2"/>
  <c r="J4836" i="2" s="1"/>
  <c r="I4836" i="2"/>
  <c r="F4837" i="2"/>
  <c r="G4837" i="2"/>
  <c r="H4837" i="2"/>
  <c r="J4837" i="2" s="1"/>
  <c r="I4837" i="2"/>
  <c r="F4838" i="2"/>
  <c r="G4838" i="2"/>
  <c r="H4838" i="2"/>
  <c r="J4838" i="2" s="1"/>
  <c r="I4838" i="2"/>
  <c r="F4839" i="2"/>
  <c r="G4839" i="2"/>
  <c r="H4839" i="2"/>
  <c r="J4839" i="2" s="1"/>
  <c r="I4839" i="2"/>
  <c r="F4840" i="2"/>
  <c r="G4840" i="2"/>
  <c r="H4840" i="2"/>
  <c r="J4840" i="2" s="1"/>
  <c r="I4840" i="2"/>
  <c r="F4841" i="2"/>
  <c r="G4841" i="2"/>
  <c r="H4841" i="2"/>
  <c r="J4841" i="2" s="1"/>
  <c r="I4841" i="2"/>
  <c r="F4842" i="2"/>
  <c r="G4842" i="2"/>
  <c r="H4842" i="2"/>
  <c r="J4842" i="2" s="1"/>
  <c r="I4842" i="2"/>
  <c r="F4843" i="2"/>
  <c r="G4843" i="2"/>
  <c r="H4843" i="2"/>
  <c r="J4843" i="2" s="1"/>
  <c r="I4843" i="2"/>
  <c r="F4844" i="2"/>
  <c r="G4844" i="2"/>
  <c r="H4844" i="2"/>
  <c r="J4844" i="2" s="1"/>
  <c r="I4844" i="2"/>
  <c r="F4845" i="2"/>
  <c r="G4845" i="2"/>
  <c r="H4845" i="2"/>
  <c r="J4845" i="2" s="1"/>
  <c r="I4845" i="2"/>
  <c r="F4846" i="2"/>
  <c r="G4846" i="2"/>
  <c r="H4846" i="2"/>
  <c r="J4846" i="2" s="1"/>
  <c r="I4846" i="2"/>
  <c r="F4847" i="2"/>
  <c r="G4847" i="2"/>
  <c r="H4847" i="2"/>
  <c r="J4847" i="2" s="1"/>
  <c r="I4847" i="2"/>
  <c r="F4848" i="2"/>
  <c r="G4848" i="2"/>
  <c r="H4848" i="2"/>
  <c r="J4848" i="2" s="1"/>
  <c r="I4848" i="2"/>
  <c r="F4849" i="2"/>
  <c r="G4849" i="2"/>
  <c r="H4849" i="2"/>
  <c r="J4849" i="2" s="1"/>
  <c r="I4849" i="2"/>
  <c r="F4850" i="2"/>
  <c r="G4850" i="2"/>
  <c r="H4850" i="2"/>
  <c r="J4850" i="2" s="1"/>
  <c r="I4850" i="2"/>
  <c r="F4851" i="2"/>
  <c r="G4851" i="2"/>
  <c r="H4851" i="2"/>
  <c r="J4851" i="2" s="1"/>
  <c r="I4851" i="2"/>
  <c r="F4852" i="2"/>
  <c r="G4852" i="2"/>
  <c r="H4852" i="2"/>
  <c r="J4852" i="2" s="1"/>
  <c r="I4852" i="2"/>
  <c r="F4853" i="2"/>
  <c r="G4853" i="2"/>
  <c r="H4853" i="2"/>
  <c r="J4853" i="2" s="1"/>
  <c r="I4853" i="2"/>
  <c r="F4854" i="2"/>
  <c r="G4854" i="2"/>
  <c r="H4854" i="2"/>
  <c r="J4854" i="2" s="1"/>
  <c r="I4854" i="2"/>
  <c r="F4855" i="2"/>
  <c r="G4855" i="2"/>
  <c r="H4855" i="2"/>
  <c r="J4855" i="2" s="1"/>
  <c r="I4855" i="2"/>
  <c r="F4856" i="2"/>
  <c r="G4856" i="2"/>
  <c r="H4856" i="2"/>
  <c r="J4856" i="2" s="1"/>
  <c r="I4856" i="2"/>
  <c r="F4857" i="2"/>
  <c r="G4857" i="2"/>
  <c r="H4857" i="2"/>
  <c r="J4857" i="2" s="1"/>
  <c r="I4857" i="2"/>
  <c r="F4858" i="2"/>
  <c r="G4858" i="2"/>
  <c r="H4858" i="2"/>
  <c r="J4858" i="2" s="1"/>
  <c r="I4858" i="2"/>
  <c r="F4859" i="2"/>
  <c r="G4859" i="2"/>
  <c r="H4859" i="2"/>
  <c r="J4859" i="2" s="1"/>
  <c r="I4859" i="2"/>
  <c r="F4860" i="2"/>
  <c r="G4860" i="2"/>
  <c r="H4860" i="2"/>
  <c r="J4860" i="2" s="1"/>
  <c r="I4860" i="2"/>
  <c r="F4861" i="2"/>
  <c r="G4861" i="2"/>
  <c r="H4861" i="2"/>
  <c r="J4861" i="2" s="1"/>
  <c r="I4861" i="2"/>
  <c r="F4862" i="2"/>
  <c r="G4862" i="2"/>
  <c r="H4862" i="2"/>
  <c r="J4862" i="2" s="1"/>
  <c r="I4862" i="2"/>
  <c r="F4863" i="2"/>
  <c r="G4863" i="2"/>
  <c r="H4863" i="2"/>
  <c r="J4863" i="2" s="1"/>
  <c r="I4863" i="2"/>
  <c r="F4864" i="2"/>
  <c r="G4864" i="2"/>
  <c r="H4864" i="2"/>
  <c r="J4864" i="2" s="1"/>
  <c r="I4864" i="2"/>
  <c r="F4865" i="2"/>
  <c r="G4865" i="2"/>
  <c r="H4865" i="2"/>
  <c r="J4865" i="2" s="1"/>
  <c r="I4865" i="2"/>
  <c r="F4866" i="2"/>
  <c r="G4866" i="2"/>
  <c r="H4866" i="2"/>
  <c r="J4866" i="2" s="1"/>
  <c r="I4866" i="2"/>
  <c r="F4867" i="2"/>
  <c r="G4867" i="2"/>
  <c r="H4867" i="2"/>
  <c r="J4867" i="2" s="1"/>
  <c r="I4867" i="2"/>
  <c r="F4868" i="2"/>
  <c r="G4868" i="2"/>
  <c r="H4868" i="2"/>
  <c r="J4868" i="2" s="1"/>
  <c r="I4868" i="2"/>
  <c r="F4869" i="2"/>
  <c r="G4869" i="2"/>
  <c r="H4869" i="2"/>
  <c r="J4869" i="2" s="1"/>
  <c r="I4869" i="2"/>
  <c r="F4870" i="2"/>
  <c r="G4870" i="2"/>
  <c r="H4870" i="2"/>
  <c r="J4870" i="2" s="1"/>
  <c r="I4870" i="2"/>
  <c r="F4871" i="2"/>
  <c r="G4871" i="2"/>
  <c r="H4871" i="2"/>
  <c r="J4871" i="2" s="1"/>
  <c r="I4871" i="2"/>
  <c r="F4872" i="2"/>
  <c r="G4872" i="2"/>
  <c r="H4872" i="2"/>
  <c r="J4872" i="2" s="1"/>
  <c r="I4872" i="2"/>
  <c r="F4873" i="2"/>
  <c r="G4873" i="2"/>
  <c r="H4873" i="2"/>
  <c r="J4873" i="2" s="1"/>
  <c r="I4873" i="2"/>
  <c r="F4874" i="2"/>
  <c r="G4874" i="2"/>
  <c r="H4874" i="2"/>
  <c r="J4874" i="2" s="1"/>
  <c r="I4874" i="2"/>
  <c r="F4875" i="2"/>
  <c r="G4875" i="2"/>
  <c r="H4875" i="2"/>
  <c r="J4875" i="2" s="1"/>
  <c r="I4875" i="2"/>
  <c r="F4876" i="2"/>
  <c r="G4876" i="2"/>
  <c r="H4876" i="2"/>
  <c r="J4876" i="2" s="1"/>
  <c r="I4876" i="2"/>
  <c r="F4877" i="2"/>
  <c r="G4877" i="2"/>
  <c r="H4877" i="2"/>
  <c r="J4877" i="2" s="1"/>
  <c r="I4877" i="2"/>
  <c r="F4878" i="2"/>
  <c r="G4878" i="2"/>
  <c r="H4878" i="2"/>
  <c r="J4878" i="2" s="1"/>
  <c r="I4878" i="2"/>
  <c r="F4879" i="2"/>
  <c r="G4879" i="2"/>
  <c r="H4879" i="2"/>
  <c r="J4879" i="2" s="1"/>
  <c r="I4879" i="2"/>
  <c r="F4880" i="2"/>
  <c r="G4880" i="2"/>
  <c r="H4880" i="2"/>
  <c r="J4880" i="2" s="1"/>
  <c r="I4880" i="2"/>
  <c r="F4881" i="2"/>
  <c r="G4881" i="2"/>
  <c r="H4881" i="2"/>
  <c r="J4881" i="2" s="1"/>
  <c r="I4881" i="2"/>
  <c r="F4882" i="2"/>
  <c r="G4882" i="2"/>
  <c r="H4882" i="2"/>
  <c r="J4882" i="2" s="1"/>
  <c r="I4882" i="2"/>
  <c r="F4883" i="2"/>
  <c r="G4883" i="2"/>
  <c r="H4883" i="2"/>
  <c r="J4883" i="2" s="1"/>
  <c r="I4883" i="2"/>
  <c r="F4884" i="2"/>
  <c r="G4884" i="2"/>
  <c r="H4884" i="2"/>
  <c r="J4884" i="2" s="1"/>
  <c r="I4884" i="2"/>
  <c r="F4885" i="2"/>
  <c r="G4885" i="2"/>
  <c r="H4885" i="2"/>
  <c r="J4885" i="2" s="1"/>
  <c r="I4885" i="2"/>
  <c r="F4886" i="2"/>
  <c r="G4886" i="2"/>
  <c r="H4886" i="2"/>
  <c r="J4886" i="2" s="1"/>
  <c r="I4886" i="2"/>
  <c r="F4887" i="2"/>
  <c r="G4887" i="2"/>
  <c r="H4887" i="2"/>
  <c r="J4887" i="2" s="1"/>
  <c r="I4887" i="2"/>
  <c r="F4888" i="2"/>
  <c r="G4888" i="2"/>
  <c r="H4888" i="2"/>
  <c r="J4888" i="2" s="1"/>
  <c r="I4888" i="2"/>
  <c r="F4889" i="2"/>
  <c r="G4889" i="2"/>
  <c r="H4889" i="2"/>
  <c r="J4889" i="2" s="1"/>
  <c r="I4889" i="2"/>
  <c r="F4890" i="2"/>
  <c r="G4890" i="2"/>
  <c r="H4890" i="2"/>
  <c r="J4890" i="2" s="1"/>
  <c r="I4890" i="2"/>
  <c r="F4891" i="2"/>
  <c r="G4891" i="2"/>
  <c r="H4891" i="2"/>
  <c r="J4891" i="2" s="1"/>
  <c r="I4891" i="2"/>
  <c r="F4892" i="2"/>
  <c r="G4892" i="2"/>
  <c r="H4892" i="2"/>
  <c r="J4892" i="2" s="1"/>
  <c r="I4892" i="2"/>
  <c r="F4893" i="2"/>
  <c r="G4893" i="2"/>
  <c r="H4893" i="2"/>
  <c r="J4893" i="2" s="1"/>
  <c r="I4893" i="2"/>
  <c r="F4894" i="2"/>
  <c r="G4894" i="2"/>
  <c r="H4894" i="2"/>
  <c r="J4894" i="2" s="1"/>
  <c r="I4894" i="2"/>
  <c r="F4895" i="2"/>
  <c r="G4895" i="2"/>
  <c r="H4895" i="2"/>
  <c r="J4895" i="2" s="1"/>
  <c r="I4895" i="2"/>
  <c r="F4896" i="2"/>
  <c r="G4896" i="2"/>
  <c r="H4896" i="2"/>
  <c r="J4896" i="2" s="1"/>
  <c r="I4896" i="2"/>
  <c r="F4897" i="2"/>
  <c r="G4897" i="2"/>
  <c r="H4897" i="2"/>
  <c r="J4897" i="2" s="1"/>
  <c r="I4897" i="2"/>
  <c r="F4898" i="2"/>
  <c r="G4898" i="2"/>
  <c r="H4898" i="2"/>
  <c r="J4898" i="2" s="1"/>
  <c r="I4898" i="2"/>
  <c r="F4899" i="2"/>
  <c r="G4899" i="2"/>
  <c r="H4899" i="2"/>
  <c r="J4899" i="2" s="1"/>
  <c r="I4899" i="2"/>
  <c r="F4900" i="2"/>
  <c r="G4900" i="2"/>
  <c r="H4900" i="2"/>
  <c r="J4900" i="2" s="1"/>
  <c r="I4900" i="2"/>
  <c r="F4901" i="2"/>
  <c r="G4901" i="2"/>
  <c r="H4901" i="2"/>
  <c r="J4901" i="2" s="1"/>
  <c r="I4901" i="2"/>
  <c r="F4902" i="2"/>
  <c r="G4902" i="2"/>
  <c r="H4902" i="2"/>
  <c r="J4902" i="2" s="1"/>
  <c r="I4902" i="2"/>
  <c r="F4903" i="2"/>
  <c r="G4903" i="2"/>
  <c r="H4903" i="2"/>
  <c r="J4903" i="2" s="1"/>
  <c r="I4903" i="2"/>
  <c r="F4904" i="2"/>
  <c r="G4904" i="2"/>
  <c r="H4904" i="2"/>
  <c r="J4904" i="2" s="1"/>
  <c r="I4904" i="2"/>
  <c r="F4905" i="2"/>
  <c r="G4905" i="2"/>
  <c r="H4905" i="2"/>
  <c r="J4905" i="2" s="1"/>
  <c r="I4905" i="2"/>
  <c r="F4906" i="2"/>
  <c r="G4906" i="2"/>
  <c r="H4906" i="2"/>
  <c r="J4906" i="2" s="1"/>
  <c r="I4906" i="2"/>
  <c r="F4907" i="2"/>
  <c r="G4907" i="2"/>
  <c r="H4907" i="2"/>
  <c r="J4907" i="2" s="1"/>
  <c r="I4907" i="2"/>
  <c r="F4908" i="2"/>
  <c r="G4908" i="2"/>
  <c r="H4908" i="2"/>
  <c r="J4908" i="2" s="1"/>
  <c r="I4908" i="2"/>
  <c r="F4909" i="2"/>
  <c r="G4909" i="2"/>
  <c r="H4909" i="2"/>
  <c r="J4909" i="2" s="1"/>
  <c r="I4909" i="2"/>
  <c r="F4910" i="2"/>
  <c r="G4910" i="2"/>
  <c r="H4910" i="2"/>
  <c r="J4910" i="2" s="1"/>
  <c r="I4910" i="2"/>
  <c r="F4911" i="2"/>
  <c r="G4911" i="2"/>
  <c r="H4911" i="2"/>
  <c r="J4911" i="2" s="1"/>
  <c r="I4911" i="2"/>
  <c r="F4912" i="2"/>
  <c r="G4912" i="2"/>
  <c r="H4912" i="2"/>
  <c r="J4912" i="2" s="1"/>
  <c r="I4912" i="2"/>
  <c r="F4913" i="2"/>
  <c r="G4913" i="2"/>
  <c r="H4913" i="2"/>
  <c r="J4913" i="2" s="1"/>
  <c r="I4913" i="2"/>
  <c r="F4914" i="2"/>
  <c r="G4914" i="2"/>
  <c r="H4914" i="2"/>
  <c r="J4914" i="2" s="1"/>
  <c r="I4914" i="2"/>
  <c r="F4915" i="2"/>
  <c r="G4915" i="2"/>
  <c r="H4915" i="2"/>
  <c r="J4915" i="2" s="1"/>
  <c r="I4915" i="2"/>
  <c r="F4916" i="2"/>
  <c r="G4916" i="2"/>
  <c r="H4916" i="2"/>
  <c r="J4916" i="2" s="1"/>
  <c r="I4916" i="2"/>
  <c r="F4917" i="2"/>
  <c r="G4917" i="2"/>
  <c r="H4917" i="2"/>
  <c r="J4917" i="2" s="1"/>
  <c r="I4917" i="2"/>
  <c r="F4918" i="2"/>
  <c r="G4918" i="2"/>
  <c r="H4918" i="2"/>
  <c r="J4918" i="2" s="1"/>
  <c r="I4918" i="2"/>
  <c r="F4919" i="2"/>
  <c r="G4919" i="2"/>
  <c r="H4919" i="2"/>
  <c r="J4919" i="2" s="1"/>
  <c r="I4919" i="2"/>
  <c r="F4920" i="2"/>
  <c r="G4920" i="2"/>
  <c r="H4920" i="2"/>
  <c r="J4920" i="2" s="1"/>
  <c r="I4920" i="2"/>
  <c r="F4921" i="2"/>
  <c r="G4921" i="2"/>
  <c r="H4921" i="2"/>
  <c r="J4921" i="2" s="1"/>
  <c r="I4921" i="2"/>
  <c r="F4922" i="2"/>
  <c r="G4922" i="2"/>
  <c r="H4922" i="2"/>
  <c r="J4922" i="2" s="1"/>
  <c r="I4922" i="2"/>
  <c r="F4923" i="2"/>
  <c r="G4923" i="2"/>
  <c r="H4923" i="2"/>
  <c r="J4923" i="2" s="1"/>
  <c r="I4923" i="2"/>
  <c r="F4924" i="2"/>
  <c r="G4924" i="2"/>
  <c r="H4924" i="2"/>
  <c r="J4924" i="2" s="1"/>
  <c r="I4924" i="2"/>
  <c r="F4925" i="2"/>
  <c r="G4925" i="2"/>
  <c r="H4925" i="2"/>
  <c r="J4925" i="2" s="1"/>
  <c r="I4925" i="2"/>
  <c r="F4926" i="2"/>
  <c r="G4926" i="2"/>
  <c r="H4926" i="2"/>
  <c r="J4926" i="2" s="1"/>
  <c r="I4926" i="2"/>
  <c r="F4927" i="2"/>
  <c r="G4927" i="2"/>
  <c r="H4927" i="2"/>
  <c r="J4927" i="2" s="1"/>
  <c r="I4927" i="2"/>
  <c r="F4928" i="2"/>
  <c r="G4928" i="2"/>
  <c r="H4928" i="2"/>
  <c r="J4928" i="2" s="1"/>
  <c r="I4928" i="2"/>
  <c r="F4929" i="2"/>
  <c r="G4929" i="2"/>
  <c r="H4929" i="2"/>
  <c r="J4929" i="2" s="1"/>
  <c r="I4929" i="2"/>
  <c r="F4930" i="2"/>
  <c r="G4930" i="2"/>
  <c r="H4930" i="2"/>
  <c r="J4930" i="2" s="1"/>
  <c r="I4930" i="2"/>
  <c r="F4931" i="2"/>
  <c r="G4931" i="2"/>
  <c r="H4931" i="2"/>
  <c r="J4931" i="2" s="1"/>
  <c r="I4931" i="2"/>
  <c r="F4932" i="2"/>
  <c r="G4932" i="2"/>
  <c r="H4932" i="2"/>
  <c r="J4932" i="2" s="1"/>
  <c r="I4932" i="2"/>
  <c r="F4933" i="2"/>
  <c r="G4933" i="2"/>
  <c r="H4933" i="2"/>
  <c r="J4933" i="2" s="1"/>
  <c r="I4933" i="2"/>
  <c r="F4934" i="2"/>
  <c r="G4934" i="2"/>
  <c r="H4934" i="2"/>
  <c r="J4934" i="2" s="1"/>
  <c r="I4934" i="2"/>
  <c r="F4935" i="2"/>
  <c r="G4935" i="2"/>
  <c r="H4935" i="2"/>
  <c r="J4935" i="2" s="1"/>
  <c r="I4935" i="2"/>
  <c r="F4936" i="2"/>
  <c r="G4936" i="2"/>
  <c r="H4936" i="2"/>
  <c r="J4936" i="2" s="1"/>
  <c r="I4936" i="2"/>
  <c r="F4937" i="2"/>
  <c r="G4937" i="2"/>
  <c r="H4937" i="2"/>
  <c r="J4937" i="2" s="1"/>
  <c r="I4937" i="2"/>
  <c r="F4938" i="2"/>
  <c r="G4938" i="2"/>
  <c r="H4938" i="2"/>
  <c r="J4938" i="2" s="1"/>
  <c r="I4938" i="2"/>
  <c r="F4939" i="2"/>
  <c r="G4939" i="2"/>
  <c r="H4939" i="2"/>
  <c r="J4939" i="2" s="1"/>
  <c r="I4939" i="2"/>
  <c r="F4940" i="2"/>
  <c r="G4940" i="2"/>
  <c r="H4940" i="2"/>
  <c r="J4940" i="2" s="1"/>
  <c r="I4940" i="2"/>
  <c r="F4941" i="2"/>
  <c r="G4941" i="2"/>
  <c r="H4941" i="2"/>
  <c r="J4941" i="2" s="1"/>
  <c r="I4941" i="2"/>
  <c r="F4942" i="2"/>
  <c r="G4942" i="2"/>
  <c r="H4942" i="2"/>
  <c r="J4942" i="2" s="1"/>
  <c r="I4942" i="2"/>
  <c r="F4943" i="2"/>
  <c r="G4943" i="2"/>
  <c r="H4943" i="2"/>
  <c r="J4943" i="2" s="1"/>
  <c r="I4943" i="2"/>
  <c r="F4944" i="2"/>
  <c r="G4944" i="2"/>
  <c r="H4944" i="2"/>
  <c r="J4944" i="2" s="1"/>
  <c r="I4944" i="2"/>
  <c r="F4945" i="2"/>
  <c r="G4945" i="2"/>
  <c r="H4945" i="2"/>
  <c r="J4945" i="2" s="1"/>
  <c r="I4945" i="2"/>
  <c r="F4946" i="2"/>
  <c r="G4946" i="2"/>
  <c r="H4946" i="2"/>
  <c r="J4946" i="2" s="1"/>
  <c r="I4946" i="2"/>
  <c r="F4947" i="2"/>
  <c r="G4947" i="2"/>
  <c r="H4947" i="2"/>
  <c r="J4947" i="2" s="1"/>
  <c r="I4947" i="2"/>
  <c r="F4948" i="2"/>
  <c r="G4948" i="2"/>
  <c r="H4948" i="2"/>
  <c r="J4948" i="2" s="1"/>
  <c r="I4948" i="2"/>
  <c r="F4949" i="2"/>
  <c r="G4949" i="2"/>
  <c r="H4949" i="2"/>
  <c r="J4949" i="2" s="1"/>
  <c r="I4949" i="2"/>
  <c r="F4950" i="2"/>
  <c r="G4950" i="2"/>
  <c r="H4950" i="2"/>
  <c r="J4950" i="2" s="1"/>
  <c r="I4950" i="2"/>
  <c r="F4951" i="2"/>
  <c r="G4951" i="2"/>
  <c r="H4951" i="2"/>
  <c r="J4951" i="2" s="1"/>
  <c r="I4951" i="2"/>
  <c r="F4952" i="2"/>
  <c r="G4952" i="2"/>
  <c r="H4952" i="2"/>
  <c r="J4952" i="2" s="1"/>
  <c r="I4952" i="2"/>
  <c r="F4953" i="2"/>
  <c r="G4953" i="2"/>
  <c r="H4953" i="2"/>
  <c r="J4953" i="2" s="1"/>
  <c r="I4953" i="2"/>
  <c r="F4954" i="2"/>
  <c r="G4954" i="2"/>
  <c r="H4954" i="2"/>
  <c r="J4954" i="2" s="1"/>
  <c r="I4954" i="2"/>
  <c r="F4955" i="2"/>
  <c r="G4955" i="2"/>
  <c r="H4955" i="2"/>
  <c r="J4955" i="2" s="1"/>
  <c r="I4955" i="2"/>
  <c r="F4956" i="2"/>
  <c r="G4956" i="2"/>
  <c r="H4956" i="2"/>
  <c r="J4956" i="2" s="1"/>
  <c r="I4956" i="2"/>
  <c r="F4957" i="2"/>
  <c r="G4957" i="2"/>
  <c r="H4957" i="2"/>
  <c r="J4957" i="2" s="1"/>
  <c r="I4957" i="2"/>
  <c r="F4958" i="2"/>
  <c r="G4958" i="2"/>
  <c r="H4958" i="2"/>
  <c r="J4958" i="2" s="1"/>
  <c r="I4958" i="2"/>
  <c r="F4959" i="2"/>
  <c r="G4959" i="2"/>
  <c r="H4959" i="2"/>
  <c r="J4959" i="2" s="1"/>
  <c r="I4959" i="2"/>
  <c r="F4960" i="2"/>
  <c r="G4960" i="2"/>
  <c r="H4960" i="2"/>
  <c r="J4960" i="2" s="1"/>
  <c r="I4960" i="2"/>
  <c r="F4961" i="2"/>
  <c r="G4961" i="2"/>
  <c r="H4961" i="2"/>
  <c r="J4961" i="2" s="1"/>
  <c r="I4961" i="2"/>
  <c r="F4962" i="2"/>
  <c r="G4962" i="2"/>
  <c r="H4962" i="2"/>
  <c r="J4962" i="2" s="1"/>
  <c r="I4962" i="2"/>
  <c r="F4963" i="2"/>
  <c r="G4963" i="2"/>
  <c r="H4963" i="2"/>
  <c r="J4963" i="2" s="1"/>
  <c r="I4963" i="2"/>
  <c r="F4964" i="2"/>
  <c r="G4964" i="2"/>
  <c r="H4964" i="2"/>
  <c r="J4964" i="2" s="1"/>
  <c r="I4964" i="2"/>
  <c r="F4965" i="2"/>
  <c r="G4965" i="2"/>
  <c r="H4965" i="2"/>
  <c r="J4965" i="2" s="1"/>
  <c r="I4965" i="2"/>
  <c r="F4966" i="2"/>
  <c r="G4966" i="2"/>
  <c r="H4966" i="2"/>
  <c r="J4966" i="2" s="1"/>
  <c r="I4966" i="2"/>
  <c r="F4967" i="2"/>
  <c r="G4967" i="2"/>
  <c r="H4967" i="2"/>
  <c r="J4967" i="2" s="1"/>
  <c r="I4967" i="2"/>
  <c r="F4968" i="2"/>
  <c r="G4968" i="2"/>
  <c r="H4968" i="2"/>
  <c r="J4968" i="2" s="1"/>
  <c r="I4968" i="2"/>
  <c r="F4969" i="2"/>
  <c r="G4969" i="2"/>
  <c r="H4969" i="2"/>
  <c r="J4969" i="2" s="1"/>
  <c r="I4969" i="2"/>
  <c r="F4970" i="2"/>
  <c r="G4970" i="2"/>
  <c r="H4970" i="2"/>
  <c r="J4970" i="2" s="1"/>
  <c r="I4970" i="2"/>
  <c r="F4971" i="2"/>
  <c r="G4971" i="2"/>
  <c r="H4971" i="2"/>
  <c r="J4971" i="2" s="1"/>
  <c r="I4971" i="2"/>
  <c r="F4972" i="2"/>
  <c r="G4972" i="2"/>
  <c r="H4972" i="2"/>
  <c r="J4972" i="2" s="1"/>
  <c r="I4972" i="2"/>
  <c r="F4973" i="2"/>
  <c r="G4973" i="2"/>
  <c r="H4973" i="2"/>
  <c r="J4973" i="2" s="1"/>
  <c r="I4973" i="2"/>
  <c r="F4974" i="2"/>
  <c r="G4974" i="2"/>
  <c r="H4974" i="2"/>
  <c r="J4974" i="2" s="1"/>
  <c r="I4974" i="2"/>
  <c r="F4975" i="2"/>
  <c r="G4975" i="2"/>
  <c r="H4975" i="2"/>
  <c r="J4975" i="2" s="1"/>
  <c r="I4975" i="2"/>
  <c r="F4976" i="2"/>
  <c r="G4976" i="2"/>
  <c r="H4976" i="2"/>
  <c r="J4976" i="2" s="1"/>
  <c r="I4976" i="2"/>
  <c r="F4977" i="2"/>
  <c r="G4977" i="2"/>
  <c r="H4977" i="2"/>
  <c r="J4977" i="2" s="1"/>
  <c r="I4977" i="2"/>
  <c r="F4978" i="2"/>
  <c r="G4978" i="2"/>
  <c r="H4978" i="2"/>
  <c r="J4978" i="2" s="1"/>
  <c r="I4978" i="2"/>
  <c r="F4979" i="2"/>
  <c r="G4979" i="2"/>
  <c r="H4979" i="2"/>
  <c r="J4979" i="2" s="1"/>
  <c r="I4979" i="2"/>
  <c r="F4980" i="2"/>
  <c r="G4980" i="2"/>
  <c r="H4980" i="2"/>
  <c r="J4980" i="2" s="1"/>
  <c r="I4980" i="2"/>
  <c r="F4981" i="2"/>
  <c r="G4981" i="2"/>
  <c r="H4981" i="2"/>
  <c r="J4981" i="2" s="1"/>
  <c r="I4981" i="2"/>
  <c r="F4982" i="2"/>
  <c r="G4982" i="2"/>
  <c r="H4982" i="2"/>
  <c r="J4982" i="2" s="1"/>
  <c r="I4982" i="2"/>
  <c r="F4983" i="2"/>
  <c r="G4983" i="2"/>
  <c r="H4983" i="2"/>
  <c r="J4983" i="2" s="1"/>
  <c r="I4983" i="2"/>
  <c r="F4984" i="2"/>
  <c r="G4984" i="2"/>
  <c r="H4984" i="2"/>
  <c r="J4984" i="2" s="1"/>
  <c r="I4984" i="2"/>
  <c r="F4985" i="2"/>
  <c r="G4985" i="2"/>
  <c r="H4985" i="2"/>
  <c r="J4985" i="2" s="1"/>
  <c r="I4985" i="2"/>
  <c r="F4986" i="2"/>
  <c r="G4986" i="2"/>
  <c r="H4986" i="2"/>
  <c r="J4986" i="2" s="1"/>
  <c r="I4986" i="2"/>
  <c r="F4987" i="2"/>
  <c r="G4987" i="2"/>
  <c r="H4987" i="2"/>
  <c r="J4987" i="2" s="1"/>
  <c r="I4987" i="2"/>
  <c r="F4988" i="2"/>
  <c r="G4988" i="2"/>
  <c r="H4988" i="2"/>
  <c r="J4988" i="2" s="1"/>
  <c r="I4988" i="2"/>
  <c r="F4989" i="2"/>
  <c r="G4989" i="2"/>
  <c r="H4989" i="2"/>
  <c r="J4989" i="2" s="1"/>
  <c r="I4989" i="2"/>
  <c r="F4990" i="2"/>
  <c r="G4990" i="2"/>
  <c r="H4990" i="2"/>
  <c r="J4990" i="2" s="1"/>
  <c r="I4990" i="2"/>
  <c r="F4991" i="2"/>
  <c r="G4991" i="2"/>
  <c r="H4991" i="2"/>
  <c r="J4991" i="2" s="1"/>
  <c r="I4991" i="2"/>
  <c r="F4992" i="2"/>
  <c r="G4992" i="2"/>
  <c r="H4992" i="2"/>
  <c r="J4992" i="2" s="1"/>
  <c r="I4992" i="2"/>
  <c r="F4993" i="2"/>
  <c r="G4993" i="2"/>
  <c r="H4993" i="2"/>
  <c r="J4993" i="2" s="1"/>
  <c r="I4993" i="2"/>
  <c r="F4994" i="2"/>
  <c r="G4994" i="2"/>
  <c r="H4994" i="2"/>
  <c r="J4994" i="2" s="1"/>
  <c r="I4994" i="2"/>
  <c r="F4995" i="2"/>
  <c r="G4995" i="2"/>
  <c r="H4995" i="2"/>
  <c r="J4995" i="2" s="1"/>
  <c r="I4995" i="2"/>
  <c r="F4996" i="2"/>
  <c r="G4996" i="2"/>
  <c r="H4996" i="2"/>
  <c r="J4996" i="2" s="1"/>
  <c r="I4996" i="2"/>
  <c r="F4997" i="2"/>
  <c r="G4997" i="2"/>
  <c r="H4997" i="2"/>
  <c r="J4997" i="2" s="1"/>
  <c r="I4997" i="2"/>
  <c r="F4998" i="2"/>
  <c r="G4998" i="2"/>
  <c r="H4998" i="2"/>
  <c r="J4998" i="2" s="1"/>
  <c r="I4998" i="2"/>
  <c r="F4999" i="2"/>
  <c r="G4999" i="2"/>
  <c r="H4999" i="2"/>
  <c r="J4999" i="2" s="1"/>
  <c r="I4999" i="2"/>
  <c r="F5000" i="2"/>
  <c r="G5000" i="2"/>
  <c r="H5000" i="2"/>
  <c r="J5000" i="2" s="1"/>
  <c r="I5000" i="2"/>
  <c r="F5001" i="2"/>
  <c r="G5001" i="2"/>
  <c r="H5001" i="2"/>
  <c r="J5001" i="2" s="1"/>
  <c r="I5001" i="2"/>
  <c r="F5002" i="2"/>
  <c r="G5002" i="2"/>
  <c r="H5002" i="2"/>
  <c r="J5002" i="2" s="1"/>
  <c r="I5002" i="2"/>
  <c r="F5003" i="2"/>
  <c r="G5003" i="2"/>
  <c r="H5003" i="2"/>
  <c r="J5003" i="2" s="1"/>
  <c r="I5003" i="2"/>
  <c r="F5004" i="2"/>
  <c r="G5004" i="2"/>
  <c r="H5004" i="2"/>
  <c r="J5004" i="2" s="1"/>
  <c r="I5004" i="2"/>
  <c r="F5005" i="2"/>
  <c r="G5005" i="2"/>
  <c r="H5005" i="2"/>
  <c r="J5005" i="2" s="1"/>
  <c r="I5005" i="2"/>
  <c r="F5006" i="2"/>
  <c r="G5006" i="2"/>
  <c r="H5006" i="2"/>
  <c r="J5006" i="2" s="1"/>
  <c r="I5006" i="2"/>
  <c r="F5007" i="2"/>
  <c r="G5007" i="2"/>
  <c r="H5007" i="2"/>
  <c r="J5007" i="2" s="1"/>
  <c r="I5007" i="2"/>
  <c r="F5008" i="2"/>
  <c r="G5008" i="2"/>
  <c r="H5008" i="2"/>
  <c r="J5008" i="2" s="1"/>
  <c r="I5008" i="2"/>
  <c r="F5009" i="2"/>
  <c r="G5009" i="2"/>
  <c r="H5009" i="2"/>
  <c r="J5009" i="2" s="1"/>
  <c r="I5009" i="2"/>
  <c r="F5010" i="2"/>
  <c r="G5010" i="2"/>
  <c r="H5010" i="2"/>
  <c r="J5010" i="2" s="1"/>
  <c r="I5010" i="2"/>
  <c r="F5011" i="2"/>
  <c r="G5011" i="2"/>
  <c r="H5011" i="2"/>
  <c r="J5011" i="2" s="1"/>
  <c r="I5011" i="2"/>
  <c r="F5012" i="2"/>
  <c r="G5012" i="2"/>
  <c r="H5012" i="2"/>
  <c r="J5012" i="2" s="1"/>
  <c r="I5012" i="2"/>
  <c r="F5013" i="2"/>
  <c r="G5013" i="2"/>
  <c r="H5013" i="2"/>
  <c r="J5013" i="2" s="1"/>
  <c r="I5013" i="2"/>
  <c r="F5014" i="2"/>
  <c r="G5014" i="2"/>
  <c r="H5014" i="2"/>
  <c r="J5014" i="2" s="1"/>
  <c r="I5014" i="2"/>
  <c r="F5015" i="2"/>
  <c r="G5015" i="2"/>
  <c r="H5015" i="2"/>
  <c r="J5015" i="2" s="1"/>
  <c r="I5015" i="2"/>
  <c r="F5016" i="2"/>
  <c r="G5016" i="2"/>
  <c r="H5016" i="2"/>
  <c r="J5016" i="2" s="1"/>
  <c r="I5016" i="2"/>
  <c r="F5017" i="2"/>
  <c r="G5017" i="2"/>
  <c r="H5017" i="2"/>
  <c r="J5017" i="2" s="1"/>
  <c r="I5017" i="2"/>
  <c r="F5018" i="2"/>
  <c r="G5018" i="2"/>
  <c r="H5018" i="2"/>
  <c r="J5018" i="2" s="1"/>
  <c r="I5018" i="2"/>
  <c r="F5019" i="2"/>
  <c r="G5019" i="2"/>
  <c r="H5019" i="2"/>
  <c r="J5019" i="2" s="1"/>
  <c r="I5019" i="2"/>
  <c r="F5020" i="2"/>
  <c r="G5020" i="2"/>
  <c r="H5020" i="2"/>
  <c r="J5020" i="2" s="1"/>
  <c r="I5020" i="2"/>
  <c r="F5021" i="2"/>
  <c r="G5021" i="2"/>
  <c r="H5021" i="2"/>
  <c r="J5021" i="2" s="1"/>
  <c r="I5021" i="2"/>
  <c r="F5022" i="2"/>
  <c r="G5022" i="2"/>
  <c r="H5022" i="2"/>
  <c r="J5022" i="2" s="1"/>
  <c r="I5022" i="2"/>
  <c r="F5023" i="2"/>
  <c r="G5023" i="2"/>
  <c r="H5023" i="2"/>
  <c r="J5023" i="2" s="1"/>
  <c r="I5023" i="2"/>
  <c r="F5024" i="2"/>
  <c r="G5024" i="2"/>
  <c r="H5024" i="2"/>
  <c r="J5024" i="2" s="1"/>
  <c r="I5024" i="2"/>
  <c r="F5025" i="2"/>
  <c r="G5025" i="2"/>
  <c r="H5025" i="2"/>
  <c r="J5025" i="2" s="1"/>
  <c r="I5025" i="2"/>
  <c r="F5026" i="2"/>
  <c r="G5026" i="2"/>
  <c r="H5026" i="2"/>
  <c r="J5026" i="2" s="1"/>
  <c r="I5026" i="2"/>
  <c r="F5027" i="2"/>
  <c r="G5027" i="2"/>
  <c r="H5027" i="2"/>
  <c r="J5027" i="2" s="1"/>
  <c r="I5027" i="2"/>
  <c r="F5028" i="2"/>
  <c r="G5028" i="2"/>
  <c r="H5028" i="2"/>
  <c r="J5028" i="2" s="1"/>
  <c r="I5028" i="2"/>
  <c r="F5029" i="2"/>
  <c r="G5029" i="2"/>
  <c r="H5029" i="2"/>
  <c r="J5029" i="2" s="1"/>
  <c r="I5029" i="2"/>
  <c r="F5030" i="2"/>
  <c r="G5030" i="2"/>
  <c r="H5030" i="2"/>
  <c r="J5030" i="2" s="1"/>
  <c r="I5030" i="2"/>
  <c r="F5031" i="2"/>
  <c r="G5031" i="2"/>
  <c r="H5031" i="2"/>
  <c r="J5031" i="2" s="1"/>
  <c r="I5031" i="2"/>
  <c r="F5032" i="2"/>
  <c r="G5032" i="2"/>
  <c r="H5032" i="2"/>
  <c r="J5032" i="2" s="1"/>
  <c r="I5032" i="2"/>
  <c r="F5033" i="2"/>
  <c r="G5033" i="2"/>
  <c r="H5033" i="2"/>
  <c r="J5033" i="2" s="1"/>
  <c r="I5033" i="2"/>
  <c r="F5034" i="2"/>
  <c r="G5034" i="2"/>
  <c r="H5034" i="2"/>
  <c r="J5034" i="2" s="1"/>
  <c r="I5034" i="2"/>
  <c r="F5035" i="2"/>
  <c r="G5035" i="2"/>
  <c r="H5035" i="2"/>
  <c r="J5035" i="2" s="1"/>
  <c r="I5035" i="2"/>
  <c r="F5036" i="2"/>
  <c r="G5036" i="2"/>
  <c r="H5036" i="2"/>
  <c r="J5036" i="2" s="1"/>
  <c r="I5036" i="2"/>
  <c r="F5037" i="2"/>
  <c r="G5037" i="2"/>
  <c r="H5037" i="2"/>
  <c r="J5037" i="2" s="1"/>
  <c r="I5037" i="2"/>
  <c r="F5038" i="2"/>
  <c r="G5038" i="2"/>
  <c r="H5038" i="2"/>
  <c r="J5038" i="2" s="1"/>
  <c r="I5038" i="2"/>
  <c r="F5039" i="2"/>
  <c r="G5039" i="2"/>
  <c r="H5039" i="2"/>
  <c r="J5039" i="2" s="1"/>
  <c r="I5039" i="2"/>
  <c r="F5040" i="2"/>
  <c r="G5040" i="2"/>
  <c r="H5040" i="2"/>
  <c r="J5040" i="2" s="1"/>
  <c r="I5040" i="2"/>
  <c r="F5041" i="2"/>
  <c r="G5041" i="2"/>
  <c r="H5041" i="2"/>
  <c r="J5041" i="2" s="1"/>
  <c r="I5041" i="2"/>
  <c r="F5042" i="2"/>
  <c r="G5042" i="2"/>
  <c r="H5042" i="2"/>
  <c r="J5042" i="2" s="1"/>
  <c r="I5042" i="2"/>
  <c r="F5043" i="2"/>
  <c r="G5043" i="2"/>
  <c r="H5043" i="2"/>
  <c r="J5043" i="2" s="1"/>
  <c r="I5043" i="2"/>
  <c r="F5044" i="2"/>
  <c r="G5044" i="2"/>
  <c r="H5044" i="2"/>
  <c r="J5044" i="2" s="1"/>
  <c r="I5044" i="2"/>
  <c r="F5045" i="2"/>
  <c r="G5045" i="2"/>
  <c r="H5045" i="2"/>
  <c r="J5045" i="2" s="1"/>
  <c r="I5045" i="2"/>
  <c r="F5046" i="2"/>
  <c r="G5046" i="2"/>
  <c r="H5046" i="2"/>
  <c r="J5046" i="2" s="1"/>
  <c r="I5046" i="2"/>
  <c r="F5047" i="2"/>
  <c r="G5047" i="2"/>
  <c r="H5047" i="2"/>
  <c r="J5047" i="2" s="1"/>
  <c r="I5047" i="2"/>
  <c r="F5048" i="2"/>
  <c r="G5048" i="2"/>
  <c r="H5048" i="2"/>
  <c r="J5048" i="2" s="1"/>
  <c r="I5048" i="2"/>
  <c r="F5049" i="2"/>
  <c r="G5049" i="2"/>
  <c r="H5049" i="2"/>
  <c r="J5049" i="2" s="1"/>
  <c r="I5049" i="2"/>
  <c r="F5050" i="2"/>
  <c r="G5050" i="2"/>
  <c r="H5050" i="2"/>
  <c r="J5050" i="2" s="1"/>
  <c r="I5050" i="2"/>
  <c r="F5051" i="2"/>
  <c r="G5051" i="2"/>
  <c r="H5051" i="2"/>
  <c r="J5051" i="2" s="1"/>
  <c r="I5051" i="2"/>
  <c r="F5052" i="2"/>
  <c r="G5052" i="2"/>
  <c r="H5052" i="2"/>
  <c r="J5052" i="2" s="1"/>
  <c r="I5052" i="2"/>
  <c r="F5053" i="2"/>
  <c r="G5053" i="2"/>
  <c r="H5053" i="2"/>
  <c r="J5053" i="2" s="1"/>
  <c r="I5053" i="2"/>
  <c r="F5054" i="2"/>
  <c r="G5054" i="2"/>
  <c r="H5054" i="2"/>
  <c r="J5054" i="2" s="1"/>
  <c r="I5054" i="2"/>
  <c r="F5055" i="2"/>
  <c r="G5055" i="2"/>
  <c r="H5055" i="2"/>
  <c r="J5055" i="2" s="1"/>
  <c r="I5055" i="2"/>
  <c r="F5056" i="2"/>
  <c r="G5056" i="2"/>
  <c r="H5056" i="2"/>
  <c r="J5056" i="2" s="1"/>
  <c r="I5056" i="2"/>
  <c r="F5057" i="2"/>
  <c r="G5057" i="2"/>
  <c r="H5057" i="2"/>
  <c r="J5057" i="2" s="1"/>
  <c r="I5057" i="2"/>
  <c r="F5058" i="2"/>
  <c r="G5058" i="2"/>
  <c r="H5058" i="2"/>
  <c r="J5058" i="2" s="1"/>
  <c r="I5058" i="2"/>
  <c r="F5059" i="2"/>
  <c r="G5059" i="2"/>
  <c r="H5059" i="2"/>
  <c r="J5059" i="2" s="1"/>
  <c r="I5059" i="2"/>
  <c r="F5060" i="2"/>
  <c r="G5060" i="2"/>
  <c r="H5060" i="2"/>
  <c r="J5060" i="2" s="1"/>
  <c r="I5060" i="2"/>
  <c r="F5061" i="2"/>
  <c r="G5061" i="2"/>
  <c r="H5061" i="2"/>
  <c r="J5061" i="2" s="1"/>
  <c r="I5061" i="2"/>
  <c r="F5062" i="2"/>
  <c r="G5062" i="2"/>
  <c r="H5062" i="2"/>
  <c r="J5062" i="2" s="1"/>
  <c r="I5062" i="2"/>
  <c r="F5063" i="2"/>
  <c r="G5063" i="2"/>
  <c r="H5063" i="2"/>
  <c r="J5063" i="2" s="1"/>
  <c r="I5063" i="2"/>
  <c r="F5064" i="2"/>
  <c r="G5064" i="2"/>
  <c r="H5064" i="2"/>
  <c r="J5064" i="2" s="1"/>
  <c r="I5064" i="2"/>
  <c r="F5065" i="2"/>
  <c r="G5065" i="2"/>
  <c r="H5065" i="2"/>
  <c r="J5065" i="2" s="1"/>
  <c r="I5065" i="2"/>
  <c r="F5066" i="2"/>
  <c r="G5066" i="2"/>
  <c r="H5066" i="2"/>
  <c r="J5066" i="2" s="1"/>
  <c r="I5066" i="2"/>
  <c r="F5067" i="2"/>
  <c r="G5067" i="2"/>
  <c r="H5067" i="2"/>
  <c r="J5067" i="2" s="1"/>
  <c r="I5067" i="2"/>
  <c r="F5068" i="2"/>
  <c r="G5068" i="2"/>
  <c r="H5068" i="2"/>
  <c r="J5068" i="2" s="1"/>
  <c r="I5068" i="2"/>
  <c r="F5069" i="2"/>
  <c r="G5069" i="2"/>
  <c r="H5069" i="2"/>
  <c r="J5069" i="2" s="1"/>
  <c r="I5069" i="2"/>
  <c r="F5070" i="2"/>
  <c r="G5070" i="2"/>
  <c r="H5070" i="2"/>
  <c r="J5070" i="2" s="1"/>
  <c r="I5070" i="2"/>
  <c r="F5071" i="2"/>
  <c r="G5071" i="2"/>
  <c r="H5071" i="2"/>
  <c r="J5071" i="2" s="1"/>
  <c r="I5071" i="2"/>
  <c r="F5072" i="2"/>
  <c r="G5072" i="2"/>
  <c r="H5072" i="2"/>
  <c r="J5072" i="2" s="1"/>
  <c r="I5072" i="2"/>
  <c r="F5073" i="2"/>
  <c r="G5073" i="2"/>
  <c r="H5073" i="2"/>
  <c r="J5073" i="2" s="1"/>
  <c r="I5073" i="2"/>
  <c r="F5074" i="2"/>
  <c r="G5074" i="2"/>
  <c r="H5074" i="2"/>
  <c r="J5074" i="2" s="1"/>
  <c r="I5074" i="2"/>
  <c r="F5075" i="2"/>
  <c r="G5075" i="2"/>
  <c r="H5075" i="2"/>
  <c r="J5075" i="2" s="1"/>
  <c r="I5075" i="2"/>
  <c r="F5076" i="2"/>
  <c r="G5076" i="2"/>
  <c r="H5076" i="2"/>
  <c r="J5076" i="2" s="1"/>
  <c r="I5076" i="2"/>
  <c r="F5077" i="2"/>
  <c r="G5077" i="2"/>
  <c r="H5077" i="2"/>
  <c r="J5077" i="2" s="1"/>
  <c r="I5077" i="2"/>
  <c r="F5078" i="2"/>
  <c r="G5078" i="2"/>
  <c r="H5078" i="2"/>
  <c r="J5078" i="2" s="1"/>
  <c r="I5078" i="2"/>
  <c r="F5079" i="2"/>
  <c r="G5079" i="2"/>
  <c r="H5079" i="2"/>
  <c r="J5079" i="2" s="1"/>
  <c r="I5079" i="2"/>
  <c r="F5080" i="2"/>
  <c r="G5080" i="2"/>
  <c r="H5080" i="2"/>
  <c r="J5080" i="2" s="1"/>
  <c r="I5080" i="2"/>
  <c r="F5081" i="2"/>
  <c r="G5081" i="2"/>
  <c r="H5081" i="2"/>
  <c r="J5081" i="2" s="1"/>
  <c r="I5081" i="2"/>
  <c r="F5082" i="2"/>
  <c r="G5082" i="2"/>
  <c r="H5082" i="2"/>
  <c r="J5082" i="2" s="1"/>
  <c r="I5082" i="2"/>
  <c r="F5083" i="2"/>
  <c r="G5083" i="2"/>
  <c r="H5083" i="2"/>
  <c r="J5083" i="2" s="1"/>
  <c r="I5083" i="2"/>
  <c r="F5084" i="2"/>
  <c r="G5084" i="2"/>
  <c r="H5084" i="2"/>
  <c r="J5084" i="2" s="1"/>
  <c r="I5084" i="2"/>
  <c r="F5085" i="2"/>
  <c r="G5085" i="2"/>
  <c r="H5085" i="2"/>
  <c r="J5085" i="2" s="1"/>
  <c r="I5085" i="2"/>
  <c r="F5086" i="2"/>
  <c r="G5086" i="2"/>
  <c r="H5086" i="2"/>
  <c r="J5086" i="2" s="1"/>
  <c r="I5086" i="2"/>
  <c r="F5087" i="2"/>
  <c r="G5087" i="2"/>
  <c r="H5087" i="2"/>
  <c r="J5087" i="2" s="1"/>
  <c r="I5087" i="2"/>
  <c r="F5088" i="2"/>
  <c r="G5088" i="2"/>
  <c r="H5088" i="2"/>
  <c r="J5088" i="2" s="1"/>
  <c r="I5088" i="2"/>
  <c r="F5089" i="2"/>
  <c r="G5089" i="2"/>
  <c r="H5089" i="2"/>
  <c r="J5089" i="2" s="1"/>
  <c r="I5089" i="2"/>
  <c r="F5090" i="2"/>
  <c r="G5090" i="2"/>
  <c r="H5090" i="2"/>
  <c r="J5090" i="2" s="1"/>
  <c r="I5090" i="2"/>
  <c r="F5091" i="2"/>
  <c r="G5091" i="2"/>
  <c r="H5091" i="2"/>
  <c r="J5091" i="2" s="1"/>
  <c r="I5091" i="2"/>
  <c r="F5092" i="2"/>
  <c r="G5092" i="2"/>
  <c r="H5092" i="2"/>
  <c r="J5092" i="2" s="1"/>
  <c r="I5092" i="2"/>
  <c r="F5093" i="2"/>
  <c r="G5093" i="2"/>
  <c r="H5093" i="2"/>
  <c r="J5093" i="2" s="1"/>
  <c r="I5093" i="2"/>
  <c r="F5094" i="2"/>
  <c r="G5094" i="2"/>
  <c r="H5094" i="2"/>
  <c r="J5094" i="2" s="1"/>
  <c r="I5094" i="2"/>
  <c r="F5095" i="2"/>
  <c r="G5095" i="2"/>
  <c r="H5095" i="2"/>
  <c r="J5095" i="2" s="1"/>
  <c r="I5095" i="2"/>
  <c r="F5096" i="2"/>
  <c r="G5096" i="2"/>
  <c r="H5096" i="2"/>
  <c r="J5096" i="2" s="1"/>
  <c r="I5096" i="2"/>
  <c r="F5097" i="2"/>
  <c r="G5097" i="2"/>
  <c r="H5097" i="2"/>
  <c r="J5097" i="2" s="1"/>
  <c r="I5097" i="2"/>
  <c r="F5098" i="2"/>
  <c r="G5098" i="2"/>
  <c r="H5098" i="2"/>
  <c r="J5098" i="2" s="1"/>
  <c r="I5098" i="2"/>
  <c r="F5099" i="2"/>
  <c r="G5099" i="2"/>
  <c r="H5099" i="2"/>
  <c r="J5099" i="2" s="1"/>
  <c r="I5099" i="2"/>
  <c r="F5100" i="2"/>
  <c r="G5100" i="2"/>
  <c r="H5100" i="2"/>
  <c r="J5100" i="2" s="1"/>
  <c r="I5100" i="2"/>
  <c r="F5101" i="2"/>
  <c r="G5101" i="2"/>
  <c r="H5101" i="2"/>
  <c r="J5101" i="2" s="1"/>
  <c r="I5101" i="2"/>
  <c r="F5102" i="2"/>
  <c r="G5102" i="2"/>
  <c r="H5102" i="2"/>
  <c r="J5102" i="2" s="1"/>
  <c r="I5102" i="2"/>
  <c r="F5103" i="2"/>
  <c r="G5103" i="2"/>
  <c r="H5103" i="2"/>
  <c r="J5103" i="2" s="1"/>
  <c r="I5103" i="2"/>
  <c r="F5104" i="2"/>
  <c r="G5104" i="2"/>
  <c r="H5104" i="2"/>
  <c r="J5104" i="2" s="1"/>
  <c r="I5104" i="2"/>
  <c r="F5105" i="2"/>
  <c r="G5105" i="2"/>
  <c r="H5105" i="2"/>
  <c r="J5105" i="2" s="1"/>
  <c r="I5105" i="2"/>
  <c r="F5106" i="2"/>
  <c r="G5106" i="2"/>
  <c r="H5106" i="2"/>
  <c r="J5106" i="2" s="1"/>
  <c r="I5106" i="2"/>
  <c r="F5107" i="2"/>
  <c r="G5107" i="2"/>
  <c r="H5107" i="2"/>
  <c r="J5107" i="2" s="1"/>
  <c r="I5107" i="2"/>
  <c r="F5108" i="2"/>
  <c r="G5108" i="2"/>
  <c r="H5108" i="2"/>
  <c r="J5108" i="2" s="1"/>
  <c r="I5108" i="2"/>
  <c r="F5109" i="2"/>
  <c r="G5109" i="2"/>
  <c r="H5109" i="2"/>
  <c r="J5109" i="2" s="1"/>
  <c r="I5109" i="2"/>
  <c r="F5110" i="2"/>
  <c r="G5110" i="2"/>
  <c r="H5110" i="2"/>
  <c r="J5110" i="2" s="1"/>
  <c r="I5110" i="2"/>
  <c r="F5111" i="2"/>
  <c r="G5111" i="2"/>
  <c r="H5111" i="2"/>
  <c r="J5111" i="2" s="1"/>
  <c r="I5111" i="2"/>
  <c r="F5112" i="2"/>
  <c r="G5112" i="2"/>
  <c r="H5112" i="2"/>
  <c r="J5112" i="2" s="1"/>
  <c r="I5112" i="2"/>
  <c r="F5113" i="2"/>
  <c r="G5113" i="2"/>
  <c r="H5113" i="2"/>
  <c r="J5113" i="2" s="1"/>
  <c r="I5113" i="2"/>
  <c r="F5114" i="2"/>
  <c r="G5114" i="2"/>
  <c r="H5114" i="2"/>
  <c r="J5114" i="2" s="1"/>
  <c r="I5114" i="2"/>
  <c r="F5115" i="2"/>
  <c r="G5115" i="2"/>
  <c r="H5115" i="2"/>
  <c r="J5115" i="2" s="1"/>
  <c r="I5115" i="2"/>
  <c r="F5116" i="2"/>
  <c r="G5116" i="2"/>
  <c r="H5116" i="2"/>
  <c r="J5116" i="2" s="1"/>
  <c r="I5116" i="2"/>
  <c r="F5117" i="2"/>
  <c r="G5117" i="2"/>
  <c r="H5117" i="2"/>
  <c r="J5117" i="2" s="1"/>
  <c r="I5117" i="2"/>
  <c r="F5118" i="2"/>
  <c r="G5118" i="2"/>
  <c r="H5118" i="2"/>
  <c r="J5118" i="2" s="1"/>
  <c r="I5118" i="2"/>
  <c r="F5119" i="2"/>
  <c r="G5119" i="2"/>
  <c r="H5119" i="2"/>
  <c r="J5119" i="2" s="1"/>
  <c r="I5119" i="2"/>
  <c r="F5120" i="2"/>
  <c r="G5120" i="2"/>
  <c r="H5120" i="2"/>
  <c r="J5120" i="2" s="1"/>
  <c r="I5120" i="2"/>
  <c r="F5121" i="2"/>
  <c r="G5121" i="2"/>
  <c r="H5121" i="2"/>
  <c r="J5121" i="2" s="1"/>
  <c r="I5121" i="2"/>
  <c r="F5122" i="2"/>
  <c r="G5122" i="2"/>
  <c r="H5122" i="2"/>
  <c r="J5122" i="2" s="1"/>
  <c r="I5122" i="2"/>
  <c r="F5123" i="2"/>
  <c r="G5123" i="2"/>
  <c r="H5123" i="2"/>
  <c r="J5123" i="2" s="1"/>
  <c r="I5123" i="2"/>
  <c r="F5124" i="2"/>
  <c r="G5124" i="2"/>
  <c r="H5124" i="2"/>
  <c r="J5124" i="2" s="1"/>
  <c r="I5124" i="2"/>
  <c r="F5125" i="2"/>
  <c r="G5125" i="2"/>
  <c r="H5125" i="2"/>
  <c r="J5125" i="2" s="1"/>
  <c r="I5125" i="2"/>
  <c r="F5126" i="2"/>
  <c r="G5126" i="2"/>
  <c r="H5126" i="2"/>
  <c r="J5126" i="2" s="1"/>
  <c r="I5126" i="2"/>
  <c r="F5127" i="2"/>
  <c r="G5127" i="2"/>
  <c r="H5127" i="2"/>
  <c r="J5127" i="2" s="1"/>
  <c r="I5127" i="2"/>
  <c r="F5128" i="2"/>
  <c r="G5128" i="2"/>
  <c r="H5128" i="2"/>
  <c r="J5128" i="2" s="1"/>
  <c r="I5128" i="2"/>
  <c r="F5129" i="2"/>
  <c r="G5129" i="2"/>
  <c r="H5129" i="2"/>
  <c r="J5129" i="2" s="1"/>
  <c r="I5129" i="2"/>
  <c r="F5130" i="2"/>
  <c r="G5130" i="2"/>
  <c r="H5130" i="2"/>
  <c r="J5130" i="2" s="1"/>
  <c r="I5130" i="2"/>
  <c r="F5131" i="2"/>
  <c r="G5131" i="2"/>
  <c r="H5131" i="2"/>
  <c r="J5131" i="2" s="1"/>
  <c r="I5131" i="2"/>
  <c r="F5132" i="2"/>
  <c r="G5132" i="2"/>
  <c r="H5132" i="2"/>
  <c r="J5132" i="2" s="1"/>
  <c r="I5132" i="2"/>
  <c r="F5133" i="2"/>
  <c r="G5133" i="2"/>
  <c r="H5133" i="2"/>
  <c r="J5133" i="2" s="1"/>
  <c r="I5133" i="2"/>
  <c r="F5134" i="2"/>
  <c r="G5134" i="2"/>
  <c r="H5134" i="2"/>
  <c r="J5134" i="2" s="1"/>
  <c r="I5134" i="2"/>
  <c r="F5135" i="2"/>
  <c r="G5135" i="2"/>
  <c r="H5135" i="2"/>
  <c r="J5135" i="2" s="1"/>
  <c r="I5135" i="2"/>
  <c r="F5136" i="2"/>
  <c r="G5136" i="2"/>
  <c r="H5136" i="2"/>
  <c r="J5136" i="2" s="1"/>
  <c r="I5136" i="2"/>
  <c r="F5137" i="2"/>
  <c r="G5137" i="2"/>
  <c r="H5137" i="2"/>
  <c r="J5137" i="2" s="1"/>
  <c r="I5137" i="2"/>
  <c r="F5138" i="2"/>
  <c r="G5138" i="2"/>
  <c r="H5138" i="2"/>
  <c r="J5138" i="2" s="1"/>
  <c r="I5138" i="2"/>
  <c r="F5139" i="2"/>
  <c r="G5139" i="2"/>
  <c r="H5139" i="2"/>
  <c r="J5139" i="2" s="1"/>
  <c r="I5139" i="2"/>
  <c r="F5140" i="2"/>
  <c r="G5140" i="2"/>
  <c r="H5140" i="2"/>
  <c r="J5140" i="2" s="1"/>
  <c r="I5140" i="2"/>
  <c r="F5141" i="2"/>
  <c r="G5141" i="2"/>
  <c r="H5141" i="2"/>
  <c r="J5141" i="2" s="1"/>
  <c r="I5141" i="2"/>
  <c r="F5142" i="2"/>
  <c r="G5142" i="2"/>
  <c r="H5142" i="2"/>
  <c r="J5142" i="2" s="1"/>
  <c r="I5142" i="2"/>
  <c r="F5143" i="2"/>
  <c r="G5143" i="2"/>
  <c r="H5143" i="2"/>
  <c r="J5143" i="2" s="1"/>
  <c r="I5143" i="2"/>
  <c r="F5144" i="2"/>
  <c r="G5144" i="2"/>
  <c r="H5144" i="2"/>
  <c r="J5144" i="2" s="1"/>
  <c r="I5144" i="2"/>
  <c r="F5145" i="2"/>
  <c r="G5145" i="2"/>
  <c r="H5145" i="2"/>
  <c r="J5145" i="2" s="1"/>
  <c r="I5145" i="2"/>
  <c r="F5146" i="2"/>
  <c r="G5146" i="2"/>
  <c r="H5146" i="2"/>
  <c r="J5146" i="2" s="1"/>
  <c r="I5146" i="2"/>
  <c r="F5147" i="2"/>
  <c r="G5147" i="2"/>
  <c r="H5147" i="2"/>
  <c r="J5147" i="2" s="1"/>
  <c r="I5147" i="2"/>
  <c r="F5148" i="2"/>
  <c r="G5148" i="2"/>
  <c r="H5148" i="2"/>
  <c r="J5148" i="2" s="1"/>
  <c r="I5148" i="2"/>
  <c r="F5149" i="2"/>
  <c r="G5149" i="2"/>
  <c r="H5149" i="2"/>
  <c r="J5149" i="2" s="1"/>
  <c r="I5149" i="2"/>
  <c r="F5150" i="2"/>
  <c r="G5150" i="2"/>
  <c r="H5150" i="2"/>
  <c r="J5150" i="2" s="1"/>
  <c r="I5150" i="2"/>
  <c r="F5151" i="2"/>
  <c r="G5151" i="2"/>
  <c r="H5151" i="2"/>
  <c r="J5151" i="2" s="1"/>
  <c r="I5151" i="2"/>
  <c r="F5152" i="2"/>
  <c r="G5152" i="2"/>
  <c r="H5152" i="2"/>
  <c r="J5152" i="2" s="1"/>
  <c r="I5152" i="2"/>
  <c r="F5153" i="2"/>
  <c r="G5153" i="2"/>
  <c r="H5153" i="2"/>
  <c r="J5153" i="2" s="1"/>
  <c r="I5153" i="2"/>
  <c r="F5154" i="2"/>
  <c r="G5154" i="2"/>
  <c r="H5154" i="2"/>
  <c r="J5154" i="2" s="1"/>
  <c r="I5154" i="2"/>
  <c r="F5155" i="2"/>
  <c r="G5155" i="2"/>
  <c r="H5155" i="2"/>
  <c r="J5155" i="2" s="1"/>
  <c r="I5155" i="2"/>
  <c r="F5156" i="2"/>
  <c r="G5156" i="2"/>
  <c r="H5156" i="2"/>
  <c r="J5156" i="2" s="1"/>
  <c r="I5156" i="2"/>
  <c r="F5157" i="2"/>
  <c r="G5157" i="2"/>
  <c r="H5157" i="2"/>
  <c r="J5157" i="2" s="1"/>
  <c r="I5157" i="2"/>
  <c r="F5158" i="2"/>
  <c r="G5158" i="2"/>
  <c r="H5158" i="2"/>
  <c r="J5158" i="2" s="1"/>
  <c r="I5158" i="2"/>
  <c r="F5159" i="2"/>
  <c r="G5159" i="2"/>
  <c r="H5159" i="2"/>
  <c r="J5159" i="2" s="1"/>
  <c r="I5159" i="2"/>
  <c r="F5160" i="2"/>
  <c r="G5160" i="2"/>
  <c r="H5160" i="2"/>
  <c r="J5160" i="2" s="1"/>
  <c r="I5160" i="2"/>
  <c r="F5161" i="2"/>
  <c r="G5161" i="2"/>
  <c r="H5161" i="2"/>
  <c r="J5161" i="2" s="1"/>
  <c r="I5161" i="2"/>
  <c r="F5162" i="2"/>
  <c r="G5162" i="2"/>
  <c r="H5162" i="2"/>
  <c r="J5162" i="2" s="1"/>
  <c r="I5162" i="2"/>
  <c r="F5163" i="2"/>
  <c r="G5163" i="2"/>
  <c r="H5163" i="2"/>
  <c r="J5163" i="2" s="1"/>
  <c r="I5163" i="2"/>
  <c r="F5164" i="2"/>
  <c r="G5164" i="2"/>
  <c r="H5164" i="2"/>
  <c r="J5164" i="2" s="1"/>
  <c r="I5164" i="2"/>
  <c r="F5165" i="2"/>
  <c r="G5165" i="2"/>
  <c r="H5165" i="2"/>
  <c r="J5165" i="2" s="1"/>
  <c r="I5165" i="2"/>
  <c r="F5166" i="2"/>
  <c r="G5166" i="2"/>
  <c r="H5166" i="2"/>
  <c r="J5166" i="2" s="1"/>
  <c r="I5166" i="2"/>
  <c r="F5167" i="2"/>
  <c r="G5167" i="2"/>
  <c r="H5167" i="2"/>
  <c r="J5167" i="2" s="1"/>
  <c r="I5167" i="2"/>
  <c r="F5168" i="2"/>
  <c r="G5168" i="2"/>
  <c r="H5168" i="2"/>
  <c r="J5168" i="2" s="1"/>
  <c r="I5168" i="2"/>
  <c r="F5169" i="2"/>
  <c r="G5169" i="2"/>
  <c r="H5169" i="2"/>
  <c r="J5169" i="2" s="1"/>
  <c r="I5169" i="2"/>
  <c r="F5170" i="2"/>
  <c r="G5170" i="2"/>
  <c r="H5170" i="2"/>
  <c r="J5170" i="2" s="1"/>
  <c r="I5170" i="2"/>
  <c r="F5171" i="2"/>
  <c r="G5171" i="2"/>
  <c r="H5171" i="2"/>
  <c r="J5171" i="2" s="1"/>
  <c r="I5171" i="2"/>
  <c r="F5172" i="2"/>
  <c r="G5172" i="2"/>
  <c r="H5172" i="2"/>
  <c r="J5172" i="2" s="1"/>
  <c r="I5172" i="2"/>
  <c r="F5173" i="2"/>
  <c r="G5173" i="2"/>
  <c r="H5173" i="2"/>
  <c r="J5173" i="2" s="1"/>
  <c r="I5173" i="2"/>
  <c r="F5174" i="2"/>
  <c r="G5174" i="2"/>
  <c r="H5174" i="2"/>
  <c r="J5174" i="2" s="1"/>
  <c r="I5174" i="2"/>
  <c r="F5175" i="2"/>
  <c r="G5175" i="2"/>
  <c r="H5175" i="2"/>
  <c r="J5175" i="2" s="1"/>
  <c r="I5175" i="2"/>
  <c r="F5176" i="2"/>
  <c r="G5176" i="2"/>
  <c r="H5176" i="2"/>
  <c r="J5176" i="2" s="1"/>
  <c r="I5176" i="2"/>
  <c r="F5177" i="2"/>
  <c r="G5177" i="2"/>
  <c r="H5177" i="2"/>
  <c r="J5177" i="2" s="1"/>
  <c r="I5177" i="2"/>
  <c r="F5178" i="2"/>
  <c r="G5178" i="2"/>
  <c r="H5178" i="2"/>
  <c r="J5178" i="2" s="1"/>
  <c r="I5178" i="2"/>
  <c r="F5179" i="2"/>
  <c r="G5179" i="2"/>
  <c r="H5179" i="2"/>
  <c r="J5179" i="2" s="1"/>
  <c r="I5179" i="2"/>
  <c r="F5180" i="2"/>
  <c r="G5180" i="2"/>
  <c r="H5180" i="2"/>
  <c r="J5180" i="2" s="1"/>
  <c r="I5180" i="2"/>
  <c r="F5181" i="2"/>
  <c r="G5181" i="2"/>
  <c r="H5181" i="2"/>
  <c r="J5181" i="2" s="1"/>
  <c r="I5181" i="2"/>
  <c r="F5182" i="2"/>
  <c r="G5182" i="2"/>
  <c r="H5182" i="2"/>
  <c r="J5182" i="2" s="1"/>
  <c r="I5182" i="2"/>
  <c r="F5183" i="2"/>
  <c r="G5183" i="2"/>
  <c r="H5183" i="2"/>
  <c r="J5183" i="2" s="1"/>
  <c r="I5183" i="2"/>
  <c r="F5184" i="2"/>
  <c r="G5184" i="2"/>
  <c r="H5184" i="2"/>
  <c r="J5184" i="2" s="1"/>
  <c r="I5184" i="2"/>
  <c r="F5185" i="2"/>
  <c r="G5185" i="2"/>
  <c r="H5185" i="2"/>
  <c r="J5185" i="2" s="1"/>
  <c r="I5185" i="2"/>
  <c r="F5186" i="2"/>
  <c r="G5186" i="2"/>
  <c r="H5186" i="2"/>
  <c r="J5186" i="2" s="1"/>
  <c r="I5186" i="2"/>
  <c r="F5187" i="2"/>
  <c r="G5187" i="2"/>
  <c r="H5187" i="2"/>
  <c r="J5187" i="2" s="1"/>
  <c r="I5187" i="2"/>
  <c r="F5188" i="2"/>
  <c r="G5188" i="2"/>
  <c r="H5188" i="2"/>
  <c r="J5188" i="2" s="1"/>
  <c r="I5188" i="2"/>
  <c r="F5189" i="2"/>
  <c r="G5189" i="2"/>
  <c r="H5189" i="2"/>
  <c r="J5189" i="2" s="1"/>
  <c r="I5189" i="2"/>
  <c r="F5190" i="2"/>
  <c r="G5190" i="2"/>
  <c r="H5190" i="2"/>
  <c r="J5190" i="2" s="1"/>
  <c r="I5190" i="2"/>
  <c r="F5191" i="2"/>
  <c r="G5191" i="2"/>
  <c r="H5191" i="2"/>
  <c r="J5191" i="2" s="1"/>
  <c r="I5191" i="2"/>
  <c r="F5192" i="2"/>
  <c r="G5192" i="2"/>
  <c r="H5192" i="2"/>
  <c r="J5192" i="2" s="1"/>
  <c r="I5192" i="2"/>
  <c r="F5193" i="2"/>
  <c r="G5193" i="2"/>
  <c r="H5193" i="2"/>
  <c r="J5193" i="2" s="1"/>
  <c r="I5193" i="2"/>
  <c r="F5194" i="2"/>
  <c r="G5194" i="2"/>
  <c r="H5194" i="2"/>
  <c r="J5194" i="2" s="1"/>
  <c r="I5194" i="2"/>
  <c r="F5195" i="2"/>
  <c r="G5195" i="2"/>
  <c r="H5195" i="2"/>
  <c r="J5195" i="2" s="1"/>
  <c r="I5195" i="2"/>
  <c r="F5196" i="2"/>
  <c r="G5196" i="2"/>
  <c r="H5196" i="2"/>
  <c r="J5196" i="2" s="1"/>
  <c r="I5196" i="2"/>
  <c r="F5197" i="2"/>
  <c r="G5197" i="2"/>
  <c r="H5197" i="2"/>
  <c r="J5197" i="2" s="1"/>
  <c r="I5197" i="2"/>
  <c r="F5198" i="2"/>
  <c r="G5198" i="2"/>
  <c r="H5198" i="2"/>
  <c r="J5198" i="2" s="1"/>
  <c r="I5198" i="2"/>
  <c r="F5199" i="2"/>
  <c r="G5199" i="2"/>
  <c r="H5199" i="2"/>
  <c r="J5199" i="2" s="1"/>
  <c r="I5199" i="2"/>
  <c r="F5200" i="2"/>
  <c r="G5200" i="2"/>
  <c r="H5200" i="2"/>
  <c r="J5200" i="2" s="1"/>
  <c r="I5200" i="2"/>
  <c r="F5201" i="2"/>
  <c r="G5201" i="2"/>
  <c r="H5201" i="2"/>
  <c r="J5201" i="2" s="1"/>
  <c r="I5201" i="2"/>
  <c r="F5202" i="2"/>
  <c r="G5202" i="2"/>
  <c r="H5202" i="2"/>
  <c r="J5202" i="2" s="1"/>
  <c r="I5202" i="2"/>
  <c r="F5203" i="2"/>
  <c r="G5203" i="2"/>
  <c r="H5203" i="2"/>
  <c r="J5203" i="2" s="1"/>
  <c r="I5203" i="2"/>
  <c r="F5204" i="2"/>
  <c r="G5204" i="2"/>
  <c r="H5204" i="2"/>
  <c r="J5204" i="2" s="1"/>
  <c r="I5204" i="2"/>
  <c r="F5205" i="2"/>
  <c r="G5205" i="2"/>
  <c r="H5205" i="2"/>
  <c r="J5205" i="2" s="1"/>
  <c r="I5205" i="2"/>
  <c r="F5206" i="2"/>
  <c r="G5206" i="2"/>
  <c r="H5206" i="2"/>
  <c r="J5206" i="2" s="1"/>
  <c r="I5206" i="2"/>
  <c r="F5207" i="2"/>
  <c r="G5207" i="2"/>
  <c r="H5207" i="2"/>
  <c r="J5207" i="2" s="1"/>
  <c r="I5207" i="2"/>
  <c r="F5208" i="2"/>
  <c r="G5208" i="2"/>
  <c r="H5208" i="2"/>
  <c r="J5208" i="2" s="1"/>
  <c r="I5208" i="2"/>
  <c r="F5209" i="2"/>
  <c r="G5209" i="2"/>
  <c r="H5209" i="2"/>
  <c r="J5209" i="2" s="1"/>
  <c r="I5209" i="2"/>
  <c r="F5210" i="2"/>
  <c r="G5210" i="2"/>
  <c r="H5210" i="2"/>
  <c r="J5210" i="2" s="1"/>
  <c r="I5210" i="2"/>
  <c r="F5211" i="2"/>
  <c r="G5211" i="2"/>
  <c r="H5211" i="2"/>
  <c r="J5211" i="2" s="1"/>
  <c r="I5211" i="2"/>
  <c r="F5212" i="2"/>
  <c r="G5212" i="2"/>
  <c r="H5212" i="2"/>
  <c r="J5212" i="2" s="1"/>
  <c r="I5212" i="2"/>
  <c r="F5213" i="2"/>
  <c r="G5213" i="2"/>
  <c r="H5213" i="2"/>
  <c r="J5213" i="2" s="1"/>
  <c r="I5213" i="2"/>
  <c r="F5214" i="2"/>
  <c r="G5214" i="2"/>
  <c r="H5214" i="2"/>
  <c r="J5214" i="2" s="1"/>
  <c r="I5214" i="2"/>
  <c r="F5215" i="2"/>
  <c r="G5215" i="2"/>
  <c r="H5215" i="2"/>
  <c r="J5215" i="2" s="1"/>
  <c r="I5215" i="2"/>
  <c r="F5216" i="2"/>
  <c r="G5216" i="2"/>
  <c r="H5216" i="2"/>
  <c r="J5216" i="2" s="1"/>
  <c r="I5216" i="2"/>
  <c r="F5217" i="2"/>
  <c r="G5217" i="2"/>
  <c r="H5217" i="2"/>
  <c r="J5217" i="2" s="1"/>
  <c r="I5217" i="2"/>
  <c r="F5218" i="2"/>
  <c r="G5218" i="2"/>
  <c r="H5218" i="2"/>
  <c r="J5218" i="2" s="1"/>
  <c r="I5218" i="2"/>
  <c r="F5219" i="2"/>
  <c r="G5219" i="2"/>
  <c r="H5219" i="2"/>
  <c r="J5219" i="2" s="1"/>
  <c r="I5219" i="2"/>
  <c r="F5220" i="2"/>
  <c r="G5220" i="2"/>
  <c r="H5220" i="2"/>
  <c r="J5220" i="2" s="1"/>
  <c r="I5220" i="2"/>
  <c r="F5221" i="2"/>
  <c r="G5221" i="2"/>
  <c r="H5221" i="2"/>
  <c r="J5221" i="2" s="1"/>
  <c r="I5221" i="2"/>
  <c r="F5222" i="2"/>
  <c r="G5222" i="2"/>
  <c r="H5222" i="2"/>
  <c r="J5222" i="2" s="1"/>
  <c r="I5222" i="2"/>
  <c r="F5223" i="2"/>
  <c r="G5223" i="2"/>
  <c r="H5223" i="2"/>
  <c r="J5223" i="2" s="1"/>
  <c r="I5223" i="2"/>
  <c r="F5224" i="2"/>
  <c r="G5224" i="2"/>
  <c r="H5224" i="2"/>
  <c r="J5224" i="2" s="1"/>
  <c r="I5224" i="2"/>
  <c r="F5225" i="2"/>
  <c r="G5225" i="2"/>
  <c r="H5225" i="2"/>
  <c r="J5225" i="2" s="1"/>
  <c r="I5225" i="2"/>
  <c r="F5226" i="2"/>
  <c r="G5226" i="2"/>
  <c r="H5226" i="2"/>
  <c r="J5226" i="2" s="1"/>
  <c r="I5226" i="2"/>
  <c r="F5227" i="2"/>
  <c r="G5227" i="2"/>
  <c r="H5227" i="2"/>
  <c r="J5227" i="2" s="1"/>
  <c r="I5227" i="2"/>
  <c r="F5228" i="2"/>
  <c r="G5228" i="2"/>
  <c r="H5228" i="2"/>
  <c r="J5228" i="2" s="1"/>
  <c r="I5228" i="2"/>
  <c r="F5229" i="2"/>
  <c r="G5229" i="2"/>
  <c r="H5229" i="2"/>
  <c r="J5229" i="2" s="1"/>
  <c r="I5229" i="2"/>
  <c r="F5230" i="2"/>
  <c r="G5230" i="2"/>
  <c r="H5230" i="2"/>
  <c r="J5230" i="2" s="1"/>
  <c r="I5230" i="2"/>
  <c r="F5231" i="2"/>
  <c r="G5231" i="2"/>
  <c r="H5231" i="2"/>
  <c r="J5231" i="2" s="1"/>
  <c r="I5231" i="2"/>
  <c r="F5232" i="2"/>
  <c r="G5232" i="2"/>
  <c r="H5232" i="2"/>
  <c r="J5232" i="2" s="1"/>
  <c r="I5232" i="2"/>
  <c r="F5233" i="2"/>
  <c r="G5233" i="2"/>
  <c r="H5233" i="2"/>
  <c r="J5233" i="2" s="1"/>
  <c r="I5233" i="2"/>
  <c r="F5234" i="2"/>
  <c r="G5234" i="2"/>
  <c r="H5234" i="2"/>
  <c r="J5234" i="2" s="1"/>
  <c r="I5234" i="2"/>
  <c r="F5235" i="2"/>
  <c r="G5235" i="2"/>
  <c r="H5235" i="2"/>
  <c r="J5235" i="2" s="1"/>
  <c r="I5235" i="2"/>
  <c r="F5236" i="2"/>
  <c r="G5236" i="2"/>
  <c r="H5236" i="2"/>
  <c r="J5236" i="2" s="1"/>
  <c r="I5236" i="2"/>
  <c r="F5237" i="2"/>
  <c r="G5237" i="2"/>
  <c r="H5237" i="2"/>
  <c r="J5237" i="2" s="1"/>
  <c r="I5237" i="2"/>
  <c r="F5238" i="2"/>
  <c r="G5238" i="2"/>
  <c r="H5238" i="2"/>
  <c r="J5238" i="2" s="1"/>
  <c r="I5238" i="2"/>
  <c r="F5239" i="2"/>
  <c r="G5239" i="2"/>
  <c r="H5239" i="2"/>
  <c r="J5239" i="2" s="1"/>
  <c r="I5239" i="2"/>
  <c r="F5240" i="2"/>
  <c r="G5240" i="2"/>
  <c r="H5240" i="2"/>
  <c r="J5240" i="2" s="1"/>
  <c r="I5240" i="2"/>
  <c r="F5241" i="2"/>
  <c r="G5241" i="2"/>
  <c r="H5241" i="2"/>
  <c r="J5241" i="2" s="1"/>
  <c r="I5241" i="2"/>
  <c r="F5242" i="2"/>
  <c r="G5242" i="2"/>
  <c r="H5242" i="2"/>
  <c r="J5242" i="2" s="1"/>
  <c r="I5242" i="2"/>
  <c r="F5243" i="2"/>
  <c r="G5243" i="2"/>
  <c r="H5243" i="2"/>
  <c r="J5243" i="2" s="1"/>
  <c r="I5243" i="2"/>
  <c r="F5244" i="2"/>
  <c r="G5244" i="2"/>
  <c r="H5244" i="2"/>
  <c r="J5244" i="2" s="1"/>
  <c r="I5244" i="2"/>
  <c r="F5245" i="2"/>
  <c r="G5245" i="2"/>
  <c r="H5245" i="2"/>
  <c r="J5245" i="2" s="1"/>
  <c r="I5245" i="2"/>
  <c r="F5246" i="2"/>
  <c r="G5246" i="2"/>
  <c r="H5246" i="2"/>
  <c r="J5246" i="2" s="1"/>
  <c r="I5246" i="2"/>
  <c r="F5247" i="2"/>
  <c r="G5247" i="2"/>
  <c r="H5247" i="2"/>
  <c r="J5247" i="2" s="1"/>
  <c r="I5247" i="2"/>
  <c r="F5248" i="2"/>
  <c r="G5248" i="2"/>
  <c r="H5248" i="2"/>
  <c r="J5248" i="2" s="1"/>
  <c r="I5248" i="2"/>
  <c r="F5249" i="2"/>
  <c r="G5249" i="2"/>
  <c r="H5249" i="2"/>
  <c r="J5249" i="2" s="1"/>
  <c r="I5249" i="2"/>
  <c r="F5250" i="2"/>
  <c r="G5250" i="2"/>
  <c r="H5250" i="2"/>
  <c r="J5250" i="2" s="1"/>
  <c r="I5250" i="2"/>
  <c r="F5251" i="2"/>
  <c r="G5251" i="2"/>
  <c r="H5251" i="2"/>
  <c r="J5251" i="2" s="1"/>
  <c r="I5251" i="2"/>
  <c r="F5252" i="2"/>
  <c r="G5252" i="2"/>
  <c r="H5252" i="2"/>
  <c r="J5252" i="2" s="1"/>
  <c r="I5252" i="2"/>
  <c r="F5253" i="2"/>
  <c r="G5253" i="2"/>
  <c r="H5253" i="2"/>
  <c r="J5253" i="2" s="1"/>
  <c r="I5253" i="2"/>
  <c r="F5254" i="2"/>
  <c r="G5254" i="2"/>
  <c r="H5254" i="2"/>
  <c r="J5254" i="2" s="1"/>
  <c r="I5254" i="2"/>
  <c r="F5255" i="2"/>
  <c r="G5255" i="2"/>
  <c r="H5255" i="2"/>
  <c r="J5255" i="2" s="1"/>
  <c r="I5255" i="2"/>
  <c r="F5256" i="2"/>
  <c r="G5256" i="2"/>
  <c r="H5256" i="2"/>
  <c r="J5256" i="2" s="1"/>
  <c r="I5256" i="2"/>
  <c r="F5257" i="2"/>
  <c r="G5257" i="2"/>
  <c r="H5257" i="2"/>
  <c r="J5257" i="2" s="1"/>
  <c r="I5257" i="2"/>
  <c r="F5258" i="2"/>
  <c r="G5258" i="2"/>
  <c r="H5258" i="2"/>
  <c r="J5258" i="2" s="1"/>
  <c r="I5258" i="2"/>
  <c r="F5259" i="2"/>
  <c r="G5259" i="2"/>
  <c r="H5259" i="2"/>
  <c r="J5259" i="2" s="1"/>
  <c r="I5259" i="2"/>
  <c r="F5260" i="2"/>
  <c r="G5260" i="2"/>
  <c r="H5260" i="2"/>
  <c r="J5260" i="2" s="1"/>
  <c r="I5260" i="2"/>
  <c r="F5261" i="2"/>
  <c r="G5261" i="2"/>
  <c r="H5261" i="2"/>
  <c r="J5261" i="2" s="1"/>
  <c r="I5261" i="2"/>
  <c r="F5262" i="2"/>
  <c r="G5262" i="2"/>
  <c r="H5262" i="2"/>
  <c r="J5262" i="2" s="1"/>
  <c r="I5262" i="2"/>
  <c r="F5263" i="2"/>
  <c r="G5263" i="2"/>
  <c r="H5263" i="2"/>
  <c r="J5263" i="2" s="1"/>
  <c r="I5263" i="2"/>
  <c r="F5264" i="2"/>
  <c r="G5264" i="2"/>
  <c r="H5264" i="2"/>
  <c r="J5264" i="2" s="1"/>
  <c r="I5264" i="2"/>
  <c r="F5265" i="2"/>
  <c r="G5265" i="2"/>
  <c r="H5265" i="2"/>
  <c r="J5265" i="2" s="1"/>
  <c r="I5265" i="2"/>
  <c r="F5266" i="2"/>
  <c r="G5266" i="2"/>
  <c r="H5266" i="2"/>
  <c r="J5266" i="2" s="1"/>
  <c r="I5266" i="2"/>
  <c r="F5267" i="2"/>
  <c r="G5267" i="2"/>
  <c r="H5267" i="2"/>
  <c r="J5267" i="2" s="1"/>
  <c r="I5267" i="2"/>
  <c r="F5268" i="2"/>
  <c r="G5268" i="2"/>
  <c r="H5268" i="2"/>
  <c r="J5268" i="2" s="1"/>
  <c r="I5268" i="2"/>
  <c r="F5269" i="2"/>
  <c r="G5269" i="2"/>
  <c r="H5269" i="2"/>
  <c r="J5269" i="2" s="1"/>
  <c r="I5269" i="2"/>
  <c r="F5270" i="2"/>
  <c r="G5270" i="2"/>
  <c r="H5270" i="2"/>
  <c r="J5270" i="2" s="1"/>
  <c r="I5270" i="2"/>
  <c r="F5271" i="2"/>
  <c r="G5271" i="2"/>
  <c r="H5271" i="2"/>
  <c r="J5271" i="2" s="1"/>
  <c r="I5271" i="2"/>
  <c r="F5272" i="2"/>
  <c r="G5272" i="2"/>
  <c r="H5272" i="2"/>
  <c r="J5272" i="2" s="1"/>
  <c r="I5272" i="2"/>
  <c r="F5273" i="2"/>
  <c r="G5273" i="2"/>
  <c r="H5273" i="2"/>
  <c r="J5273" i="2" s="1"/>
  <c r="I5273" i="2"/>
  <c r="F5274" i="2"/>
  <c r="G5274" i="2"/>
  <c r="H5274" i="2"/>
  <c r="J5274" i="2" s="1"/>
  <c r="I5274" i="2"/>
  <c r="F5275" i="2"/>
  <c r="G5275" i="2"/>
  <c r="H5275" i="2"/>
  <c r="J5275" i="2" s="1"/>
  <c r="I5275" i="2"/>
  <c r="F5276" i="2"/>
  <c r="G5276" i="2"/>
  <c r="H5276" i="2"/>
  <c r="J5276" i="2" s="1"/>
  <c r="I5276" i="2"/>
  <c r="F5277" i="2"/>
  <c r="G5277" i="2"/>
  <c r="H5277" i="2"/>
  <c r="J5277" i="2" s="1"/>
  <c r="I5277" i="2"/>
  <c r="F5278" i="2"/>
  <c r="G5278" i="2"/>
  <c r="H5278" i="2"/>
  <c r="J5278" i="2" s="1"/>
  <c r="I5278" i="2"/>
  <c r="F5279" i="2"/>
  <c r="G5279" i="2"/>
  <c r="H5279" i="2"/>
  <c r="J5279" i="2" s="1"/>
  <c r="I5279" i="2"/>
  <c r="F5280" i="2"/>
  <c r="G5280" i="2"/>
  <c r="H5280" i="2"/>
  <c r="J5280" i="2" s="1"/>
  <c r="I5280" i="2"/>
  <c r="F5281" i="2"/>
  <c r="G5281" i="2"/>
  <c r="H5281" i="2"/>
  <c r="J5281" i="2" s="1"/>
  <c r="I5281" i="2"/>
  <c r="F5282" i="2"/>
  <c r="G5282" i="2"/>
  <c r="H5282" i="2"/>
  <c r="J5282" i="2" s="1"/>
  <c r="I5282" i="2"/>
  <c r="F5283" i="2"/>
  <c r="G5283" i="2"/>
  <c r="H5283" i="2"/>
  <c r="J5283" i="2" s="1"/>
  <c r="I5283" i="2"/>
  <c r="F5284" i="2"/>
  <c r="G5284" i="2"/>
  <c r="H5284" i="2"/>
  <c r="J5284" i="2" s="1"/>
  <c r="I5284" i="2"/>
  <c r="B187" i="3"/>
  <c r="P187" i="3"/>
  <c r="F3359" i="2"/>
  <c r="G3359" i="2"/>
  <c r="H3359" i="2"/>
  <c r="J3359" i="2" s="1"/>
  <c r="I3359" i="2"/>
  <c r="F3360" i="2"/>
  <c r="G3360" i="2"/>
  <c r="H3360" i="2"/>
  <c r="J3360" i="2" s="1"/>
  <c r="I3360" i="2"/>
  <c r="F3361" i="2"/>
  <c r="G3361" i="2"/>
  <c r="H3361" i="2"/>
  <c r="J3361" i="2" s="1"/>
  <c r="I3361" i="2"/>
  <c r="F3362" i="2"/>
  <c r="G3362" i="2"/>
  <c r="H3362" i="2"/>
  <c r="J3362" i="2" s="1"/>
  <c r="I3362" i="2"/>
  <c r="F3363" i="2"/>
  <c r="G3363" i="2"/>
  <c r="H3363" i="2"/>
  <c r="J3363" i="2" s="1"/>
  <c r="I3363" i="2"/>
  <c r="F3364" i="2"/>
  <c r="G3364" i="2"/>
  <c r="H3364" i="2"/>
  <c r="J3364" i="2" s="1"/>
  <c r="I3364" i="2"/>
  <c r="F3365" i="2"/>
  <c r="G3365" i="2"/>
  <c r="H3365" i="2"/>
  <c r="J3365" i="2" s="1"/>
  <c r="I3365" i="2"/>
  <c r="F3366" i="2"/>
  <c r="G3366" i="2"/>
  <c r="H3366" i="2"/>
  <c r="J3366" i="2" s="1"/>
  <c r="I3366" i="2"/>
  <c r="F3367" i="2"/>
  <c r="G3367" i="2"/>
  <c r="H3367" i="2"/>
  <c r="J3367" i="2" s="1"/>
  <c r="I3367" i="2"/>
  <c r="F3368" i="2"/>
  <c r="G3368" i="2"/>
  <c r="H3368" i="2"/>
  <c r="J3368" i="2" s="1"/>
  <c r="I3368" i="2"/>
  <c r="F3369" i="2"/>
  <c r="G3369" i="2"/>
  <c r="H3369" i="2"/>
  <c r="J3369" i="2" s="1"/>
  <c r="I3369" i="2"/>
  <c r="F3370" i="2"/>
  <c r="G3370" i="2"/>
  <c r="H3370" i="2"/>
  <c r="J3370" i="2" s="1"/>
  <c r="I3370" i="2"/>
  <c r="F3371" i="2"/>
  <c r="G3371" i="2"/>
  <c r="H3371" i="2"/>
  <c r="J3371" i="2" s="1"/>
  <c r="I3371" i="2"/>
  <c r="F3372" i="2"/>
  <c r="G3372" i="2"/>
  <c r="H3372" i="2"/>
  <c r="J3372" i="2" s="1"/>
  <c r="I3372" i="2"/>
  <c r="F3373" i="2"/>
  <c r="G3373" i="2"/>
  <c r="H3373" i="2"/>
  <c r="J3373" i="2" s="1"/>
  <c r="I3373" i="2"/>
  <c r="F3374" i="2"/>
  <c r="G3374" i="2"/>
  <c r="H3374" i="2"/>
  <c r="J3374" i="2" s="1"/>
  <c r="I3374" i="2"/>
  <c r="F3375" i="2"/>
  <c r="G3375" i="2"/>
  <c r="H3375" i="2"/>
  <c r="J3375" i="2" s="1"/>
  <c r="I3375" i="2"/>
  <c r="F3376" i="2"/>
  <c r="G3376" i="2"/>
  <c r="H3376" i="2"/>
  <c r="J3376" i="2" s="1"/>
  <c r="I3376" i="2"/>
  <c r="F3377" i="2"/>
  <c r="G3377" i="2"/>
  <c r="H3377" i="2"/>
  <c r="J3377" i="2" s="1"/>
  <c r="I3377" i="2"/>
  <c r="F3378" i="2"/>
  <c r="G3378" i="2"/>
  <c r="H3378" i="2"/>
  <c r="J3378" i="2" s="1"/>
  <c r="I3378" i="2"/>
  <c r="F3379" i="2"/>
  <c r="G3379" i="2"/>
  <c r="H3379" i="2"/>
  <c r="J3379" i="2" s="1"/>
  <c r="I3379" i="2"/>
  <c r="F3380" i="2"/>
  <c r="G3380" i="2"/>
  <c r="H3380" i="2"/>
  <c r="J3380" i="2" s="1"/>
  <c r="I3380" i="2"/>
  <c r="F3381" i="2"/>
  <c r="G3381" i="2"/>
  <c r="H3381" i="2"/>
  <c r="J3381" i="2" s="1"/>
  <c r="I3381" i="2"/>
  <c r="F3382" i="2"/>
  <c r="G3382" i="2"/>
  <c r="H3382" i="2"/>
  <c r="J3382" i="2" s="1"/>
  <c r="I3382" i="2"/>
  <c r="F3383" i="2"/>
  <c r="G3383" i="2"/>
  <c r="H3383" i="2"/>
  <c r="J3383" i="2" s="1"/>
  <c r="I3383" i="2"/>
  <c r="F3384" i="2"/>
  <c r="G3384" i="2"/>
  <c r="H3384" i="2"/>
  <c r="J3384" i="2" s="1"/>
  <c r="I3384" i="2"/>
  <c r="F3385" i="2"/>
  <c r="G3385" i="2"/>
  <c r="H3385" i="2"/>
  <c r="J3385" i="2" s="1"/>
  <c r="I3385" i="2"/>
  <c r="F3386" i="2"/>
  <c r="G3386" i="2"/>
  <c r="H3386" i="2"/>
  <c r="J3386" i="2" s="1"/>
  <c r="I3386" i="2"/>
  <c r="F3387" i="2"/>
  <c r="G3387" i="2"/>
  <c r="H3387" i="2"/>
  <c r="J3387" i="2" s="1"/>
  <c r="I3387" i="2"/>
  <c r="F3388" i="2"/>
  <c r="G3388" i="2"/>
  <c r="H3388" i="2"/>
  <c r="J3388" i="2" s="1"/>
  <c r="I3388" i="2"/>
  <c r="F3389" i="2"/>
  <c r="G3389" i="2"/>
  <c r="H3389" i="2"/>
  <c r="J3389" i="2" s="1"/>
  <c r="I3389" i="2"/>
  <c r="F3390" i="2"/>
  <c r="G3390" i="2"/>
  <c r="H3390" i="2"/>
  <c r="J3390" i="2" s="1"/>
  <c r="I3390" i="2"/>
  <c r="F3391" i="2"/>
  <c r="G3391" i="2"/>
  <c r="H3391" i="2"/>
  <c r="J3391" i="2" s="1"/>
  <c r="I3391" i="2"/>
  <c r="F3392" i="2"/>
  <c r="G3392" i="2"/>
  <c r="H3392" i="2"/>
  <c r="J3392" i="2" s="1"/>
  <c r="I3392" i="2"/>
  <c r="F3393" i="2"/>
  <c r="G3393" i="2"/>
  <c r="H3393" i="2"/>
  <c r="J3393" i="2" s="1"/>
  <c r="I3393" i="2"/>
  <c r="F3394" i="2"/>
  <c r="G3394" i="2"/>
  <c r="H3394" i="2"/>
  <c r="J3394" i="2" s="1"/>
  <c r="I3394" i="2"/>
  <c r="F3395" i="2"/>
  <c r="G3395" i="2"/>
  <c r="H3395" i="2"/>
  <c r="J3395" i="2" s="1"/>
  <c r="I3395" i="2"/>
  <c r="F3396" i="2"/>
  <c r="G3396" i="2"/>
  <c r="H3396" i="2"/>
  <c r="J3396" i="2" s="1"/>
  <c r="I3396" i="2"/>
  <c r="F3397" i="2"/>
  <c r="G3397" i="2"/>
  <c r="H3397" i="2"/>
  <c r="J3397" i="2" s="1"/>
  <c r="I3397" i="2"/>
  <c r="F3398" i="2"/>
  <c r="G3398" i="2"/>
  <c r="H3398" i="2"/>
  <c r="J3398" i="2" s="1"/>
  <c r="I3398" i="2"/>
  <c r="F3399" i="2"/>
  <c r="G3399" i="2"/>
  <c r="H3399" i="2"/>
  <c r="J3399" i="2" s="1"/>
  <c r="I3399" i="2"/>
  <c r="F3400" i="2"/>
  <c r="G3400" i="2"/>
  <c r="H3400" i="2"/>
  <c r="J3400" i="2" s="1"/>
  <c r="I3400" i="2"/>
  <c r="F3401" i="2"/>
  <c r="G3401" i="2"/>
  <c r="H3401" i="2"/>
  <c r="J3401" i="2" s="1"/>
  <c r="I3401" i="2"/>
  <c r="F3402" i="2"/>
  <c r="G3402" i="2"/>
  <c r="H3402" i="2"/>
  <c r="J3402" i="2" s="1"/>
  <c r="I3402" i="2"/>
  <c r="F3403" i="2"/>
  <c r="G3403" i="2"/>
  <c r="H3403" i="2"/>
  <c r="J3403" i="2" s="1"/>
  <c r="I3403" i="2"/>
  <c r="F3404" i="2"/>
  <c r="G3404" i="2"/>
  <c r="H3404" i="2"/>
  <c r="J3404" i="2" s="1"/>
  <c r="I3404" i="2"/>
  <c r="F3405" i="2"/>
  <c r="G3405" i="2"/>
  <c r="H3405" i="2"/>
  <c r="J3405" i="2" s="1"/>
  <c r="I3405" i="2"/>
  <c r="F3406" i="2"/>
  <c r="G3406" i="2"/>
  <c r="H3406" i="2"/>
  <c r="J3406" i="2" s="1"/>
  <c r="I3406" i="2"/>
  <c r="F3407" i="2"/>
  <c r="G3407" i="2"/>
  <c r="H3407" i="2"/>
  <c r="J3407" i="2" s="1"/>
  <c r="I3407" i="2"/>
  <c r="F3408" i="2"/>
  <c r="G3408" i="2"/>
  <c r="H3408" i="2"/>
  <c r="J3408" i="2" s="1"/>
  <c r="I3408" i="2"/>
  <c r="F3409" i="2"/>
  <c r="G3409" i="2"/>
  <c r="H3409" i="2"/>
  <c r="J3409" i="2" s="1"/>
  <c r="I3409" i="2"/>
  <c r="F3410" i="2"/>
  <c r="G3410" i="2"/>
  <c r="H3410" i="2"/>
  <c r="J3410" i="2" s="1"/>
  <c r="I3410" i="2"/>
  <c r="F3411" i="2"/>
  <c r="G3411" i="2"/>
  <c r="H3411" i="2"/>
  <c r="J3411" i="2" s="1"/>
  <c r="I3411" i="2"/>
  <c r="F3412" i="2"/>
  <c r="G3412" i="2"/>
  <c r="H3412" i="2"/>
  <c r="J3412" i="2" s="1"/>
  <c r="I3412" i="2"/>
  <c r="F3413" i="2"/>
  <c r="G3413" i="2"/>
  <c r="H3413" i="2"/>
  <c r="J3413" i="2" s="1"/>
  <c r="I3413" i="2"/>
  <c r="F3414" i="2"/>
  <c r="G3414" i="2"/>
  <c r="H3414" i="2"/>
  <c r="J3414" i="2" s="1"/>
  <c r="I3414" i="2"/>
  <c r="F3415" i="2"/>
  <c r="G3415" i="2"/>
  <c r="H3415" i="2"/>
  <c r="J3415" i="2" s="1"/>
  <c r="I3415" i="2"/>
  <c r="F3416" i="2"/>
  <c r="G3416" i="2"/>
  <c r="H3416" i="2"/>
  <c r="J3416" i="2" s="1"/>
  <c r="I3416" i="2"/>
  <c r="F3417" i="2"/>
  <c r="G3417" i="2"/>
  <c r="H3417" i="2"/>
  <c r="J3417" i="2" s="1"/>
  <c r="I3417" i="2"/>
  <c r="F3418" i="2"/>
  <c r="G3418" i="2"/>
  <c r="H3418" i="2"/>
  <c r="J3418" i="2" s="1"/>
  <c r="I3418" i="2"/>
  <c r="F3419" i="2"/>
  <c r="G3419" i="2"/>
  <c r="H3419" i="2"/>
  <c r="J3419" i="2" s="1"/>
  <c r="I3419" i="2"/>
  <c r="F3420" i="2"/>
  <c r="G3420" i="2"/>
  <c r="H3420" i="2"/>
  <c r="J3420" i="2" s="1"/>
  <c r="I3420" i="2"/>
  <c r="F3421" i="2"/>
  <c r="G3421" i="2"/>
  <c r="H3421" i="2"/>
  <c r="J3421" i="2" s="1"/>
  <c r="I3421" i="2"/>
  <c r="F3422" i="2"/>
  <c r="G3422" i="2"/>
  <c r="H3422" i="2"/>
  <c r="J3422" i="2" s="1"/>
  <c r="I3422" i="2"/>
  <c r="F3423" i="2"/>
  <c r="G3423" i="2"/>
  <c r="H3423" i="2"/>
  <c r="J3423" i="2" s="1"/>
  <c r="I3423" i="2"/>
  <c r="F3424" i="2"/>
  <c r="G3424" i="2"/>
  <c r="H3424" i="2"/>
  <c r="J3424" i="2" s="1"/>
  <c r="I3424" i="2"/>
  <c r="F3425" i="2"/>
  <c r="G3425" i="2"/>
  <c r="H3425" i="2"/>
  <c r="J3425" i="2" s="1"/>
  <c r="I3425" i="2"/>
  <c r="F3426" i="2"/>
  <c r="G3426" i="2"/>
  <c r="H3426" i="2"/>
  <c r="J3426" i="2" s="1"/>
  <c r="I3426" i="2"/>
  <c r="F3427" i="2"/>
  <c r="G3427" i="2"/>
  <c r="H3427" i="2"/>
  <c r="J3427" i="2" s="1"/>
  <c r="I3427" i="2"/>
  <c r="F3428" i="2"/>
  <c r="G3428" i="2"/>
  <c r="H3428" i="2"/>
  <c r="J3428" i="2" s="1"/>
  <c r="I3428" i="2"/>
  <c r="F3429" i="2"/>
  <c r="G3429" i="2"/>
  <c r="H3429" i="2"/>
  <c r="J3429" i="2" s="1"/>
  <c r="I3429" i="2"/>
  <c r="F3430" i="2"/>
  <c r="G3430" i="2"/>
  <c r="H3430" i="2"/>
  <c r="J3430" i="2" s="1"/>
  <c r="I3430" i="2"/>
  <c r="F3431" i="2"/>
  <c r="G3431" i="2"/>
  <c r="H3431" i="2"/>
  <c r="J3431" i="2" s="1"/>
  <c r="I3431" i="2"/>
  <c r="F3432" i="2"/>
  <c r="G3432" i="2"/>
  <c r="H3432" i="2"/>
  <c r="J3432" i="2" s="1"/>
  <c r="I3432" i="2"/>
  <c r="F3433" i="2"/>
  <c r="G3433" i="2"/>
  <c r="H3433" i="2"/>
  <c r="J3433" i="2" s="1"/>
  <c r="I3433" i="2"/>
  <c r="F3434" i="2"/>
  <c r="G3434" i="2"/>
  <c r="H3434" i="2"/>
  <c r="J3434" i="2" s="1"/>
  <c r="I3434" i="2"/>
  <c r="F3435" i="2"/>
  <c r="G3435" i="2"/>
  <c r="H3435" i="2"/>
  <c r="J3435" i="2" s="1"/>
  <c r="I3435" i="2"/>
  <c r="F3436" i="2"/>
  <c r="G3436" i="2"/>
  <c r="H3436" i="2"/>
  <c r="J3436" i="2" s="1"/>
  <c r="I3436" i="2"/>
  <c r="F3437" i="2"/>
  <c r="G3437" i="2"/>
  <c r="H3437" i="2"/>
  <c r="J3437" i="2" s="1"/>
  <c r="I3437" i="2"/>
  <c r="F3438" i="2"/>
  <c r="G3438" i="2"/>
  <c r="H3438" i="2"/>
  <c r="J3438" i="2" s="1"/>
  <c r="I3438" i="2"/>
  <c r="F3439" i="2"/>
  <c r="G3439" i="2"/>
  <c r="H3439" i="2"/>
  <c r="J3439" i="2" s="1"/>
  <c r="I3439" i="2"/>
  <c r="F3440" i="2"/>
  <c r="G3440" i="2"/>
  <c r="H3440" i="2"/>
  <c r="J3440" i="2" s="1"/>
  <c r="I3440" i="2"/>
  <c r="F3441" i="2"/>
  <c r="G3441" i="2"/>
  <c r="H3441" i="2"/>
  <c r="J3441" i="2" s="1"/>
  <c r="I3441" i="2"/>
  <c r="F3442" i="2"/>
  <c r="G3442" i="2"/>
  <c r="H3442" i="2"/>
  <c r="J3442" i="2" s="1"/>
  <c r="I3442" i="2"/>
  <c r="F3443" i="2"/>
  <c r="G3443" i="2"/>
  <c r="H3443" i="2"/>
  <c r="J3443" i="2" s="1"/>
  <c r="I3443" i="2"/>
  <c r="F3444" i="2"/>
  <c r="G3444" i="2"/>
  <c r="H3444" i="2"/>
  <c r="J3444" i="2" s="1"/>
  <c r="I3444" i="2"/>
  <c r="F3445" i="2"/>
  <c r="G3445" i="2"/>
  <c r="H3445" i="2"/>
  <c r="J3445" i="2" s="1"/>
  <c r="I3445" i="2"/>
  <c r="F3446" i="2"/>
  <c r="G3446" i="2"/>
  <c r="H3446" i="2"/>
  <c r="J3446" i="2" s="1"/>
  <c r="I3446" i="2"/>
  <c r="F3447" i="2"/>
  <c r="G3447" i="2"/>
  <c r="H3447" i="2"/>
  <c r="J3447" i="2" s="1"/>
  <c r="I3447" i="2"/>
  <c r="F3448" i="2"/>
  <c r="G3448" i="2"/>
  <c r="H3448" i="2"/>
  <c r="J3448" i="2" s="1"/>
  <c r="I3448" i="2"/>
  <c r="F3449" i="2"/>
  <c r="G3449" i="2"/>
  <c r="H3449" i="2"/>
  <c r="J3449" i="2" s="1"/>
  <c r="I3449" i="2"/>
  <c r="F3450" i="2"/>
  <c r="G3450" i="2"/>
  <c r="H3450" i="2"/>
  <c r="J3450" i="2" s="1"/>
  <c r="I3450" i="2"/>
  <c r="F3451" i="2"/>
  <c r="G3451" i="2"/>
  <c r="H3451" i="2"/>
  <c r="J3451" i="2" s="1"/>
  <c r="I3451" i="2"/>
  <c r="F3452" i="2"/>
  <c r="G3452" i="2"/>
  <c r="H3452" i="2"/>
  <c r="J3452" i="2" s="1"/>
  <c r="I3452" i="2"/>
  <c r="F3453" i="2"/>
  <c r="G3453" i="2"/>
  <c r="H3453" i="2"/>
  <c r="J3453" i="2" s="1"/>
  <c r="I3453" i="2"/>
  <c r="F3454" i="2"/>
  <c r="G3454" i="2"/>
  <c r="H3454" i="2"/>
  <c r="J3454" i="2" s="1"/>
  <c r="I3454" i="2"/>
  <c r="F3455" i="2"/>
  <c r="G3455" i="2"/>
  <c r="H3455" i="2"/>
  <c r="J3455" i="2" s="1"/>
  <c r="I3455" i="2"/>
  <c r="F3456" i="2"/>
  <c r="G3456" i="2"/>
  <c r="H3456" i="2"/>
  <c r="J3456" i="2" s="1"/>
  <c r="I3456" i="2"/>
  <c r="F3457" i="2"/>
  <c r="G3457" i="2"/>
  <c r="H3457" i="2"/>
  <c r="J3457" i="2" s="1"/>
  <c r="I3457" i="2"/>
  <c r="F3458" i="2"/>
  <c r="G3458" i="2"/>
  <c r="H3458" i="2"/>
  <c r="J3458" i="2" s="1"/>
  <c r="I3458" i="2"/>
  <c r="F3459" i="2"/>
  <c r="G3459" i="2"/>
  <c r="H3459" i="2"/>
  <c r="J3459" i="2" s="1"/>
  <c r="I3459" i="2"/>
  <c r="F3460" i="2"/>
  <c r="G3460" i="2"/>
  <c r="H3460" i="2"/>
  <c r="J3460" i="2" s="1"/>
  <c r="I3460" i="2"/>
  <c r="F3461" i="2"/>
  <c r="G3461" i="2"/>
  <c r="H3461" i="2"/>
  <c r="J3461" i="2" s="1"/>
  <c r="I3461" i="2"/>
  <c r="F3462" i="2"/>
  <c r="G3462" i="2"/>
  <c r="H3462" i="2"/>
  <c r="J3462" i="2" s="1"/>
  <c r="I3462" i="2"/>
  <c r="F3463" i="2"/>
  <c r="G3463" i="2"/>
  <c r="H3463" i="2"/>
  <c r="J3463" i="2" s="1"/>
  <c r="I3463" i="2"/>
  <c r="F3464" i="2"/>
  <c r="G3464" i="2"/>
  <c r="H3464" i="2"/>
  <c r="J3464" i="2" s="1"/>
  <c r="I3464" i="2"/>
  <c r="F3465" i="2"/>
  <c r="G3465" i="2"/>
  <c r="H3465" i="2"/>
  <c r="J3465" i="2" s="1"/>
  <c r="I3465" i="2"/>
  <c r="F3466" i="2"/>
  <c r="G3466" i="2"/>
  <c r="H3466" i="2"/>
  <c r="J3466" i="2" s="1"/>
  <c r="I3466" i="2"/>
  <c r="F3467" i="2"/>
  <c r="G3467" i="2"/>
  <c r="H3467" i="2"/>
  <c r="J3467" i="2" s="1"/>
  <c r="I3467" i="2"/>
  <c r="F3468" i="2"/>
  <c r="G3468" i="2"/>
  <c r="H3468" i="2"/>
  <c r="J3468" i="2" s="1"/>
  <c r="I3468" i="2"/>
  <c r="F3469" i="2"/>
  <c r="G3469" i="2"/>
  <c r="H3469" i="2"/>
  <c r="J3469" i="2" s="1"/>
  <c r="I3469" i="2"/>
  <c r="F3470" i="2"/>
  <c r="G3470" i="2"/>
  <c r="H3470" i="2"/>
  <c r="J3470" i="2" s="1"/>
  <c r="I3470" i="2"/>
  <c r="F3471" i="2"/>
  <c r="G3471" i="2"/>
  <c r="H3471" i="2"/>
  <c r="J3471" i="2" s="1"/>
  <c r="I3471" i="2"/>
  <c r="F3472" i="2"/>
  <c r="G3472" i="2"/>
  <c r="H3472" i="2"/>
  <c r="J3472" i="2" s="1"/>
  <c r="I3472" i="2"/>
  <c r="F3473" i="2"/>
  <c r="G3473" i="2"/>
  <c r="H3473" i="2"/>
  <c r="J3473" i="2" s="1"/>
  <c r="I3473" i="2"/>
  <c r="F3474" i="2"/>
  <c r="G3474" i="2"/>
  <c r="H3474" i="2"/>
  <c r="J3474" i="2" s="1"/>
  <c r="I3474" i="2"/>
  <c r="F3475" i="2"/>
  <c r="G3475" i="2"/>
  <c r="H3475" i="2"/>
  <c r="J3475" i="2" s="1"/>
  <c r="I3475" i="2"/>
  <c r="F3476" i="2"/>
  <c r="G3476" i="2"/>
  <c r="H3476" i="2"/>
  <c r="J3476" i="2" s="1"/>
  <c r="I3476" i="2"/>
  <c r="F3477" i="2"/>
  <c r="G3477" i="2"/>
  <c r="H3477" i="2"/>
  <c r="J3477" i="2" s="1"/>
  <c r="I3477" i="2"/>
  <c r="F3478" i="2"/>
  <c r="G3478" i="2"/>
  <c r="H3478" i="2"/>
  <c r="J3478" i="2" s="1"/>
  <c r="I3478" i="2"/>
  <c r="F3479" i="2"/>
  <c r="G3479" i="2"/>
  <c r="H3479" i="2"/>
  <c r="J3479" i="2" s="1"/>
  <c r="I3479" i="2"/>
  <c r="F3480" i="2"/>
  <c r="G3480" i="2"/>
  <c r="H3480" i="2"/>
  <c r="J3480" i="2" s="1"/>
  <c r="I3480" i="2"/>
  <c r="F3481" i="2"/>
  <c r="G3481" i="2"/>
  <c r="H3481" i="2"/>
  <c r="J3481" i="2" s="1"/>
  <c r="I3481" i="2"/>
  <c r="F3482" i="2"/>
  <c r="G3482" i="2"/>
  <c r="H3482" i="2"/>
  <c r="J3482" i="2" s="1"/>
  <c r="I3482" i="2"/>
  <c r="F3483" i="2"/>
  <c r="G3483" i="2"/>
  <c r="H3483" i="2"/>
  <c r="J3483" i="2" s="1"/>
  <c r="I3483" i="2"/>
  <c r="F3484" i="2"/>
  <c r="G3484" i="2"/>
  <c r="H3484" i="2"/>
  <c r="J3484" i="2" s="1"/>
  <c r="I3484" i="2"/>
  <c r="F3485" i="2"/>
  <c r="G3485" i="2"/>
  <c r="H3485" i="2"/>
  <c r="J3485" i="2" s="1"/>
  <c r="I3485" i="2"/>
  <c r="F3486" i="2"/>
  <c r="G3486" i="2"/>
  <c r="H3486" i="2"/>
  <c r="J3486" i="2" s="1"/>
  <c r="I3486" i="2"/>
  <c r="F3487" i="2"/>
  <c r="G3487" i="2"/>
  <c r="H3487" i="2"/>
  <c r="J3487" i="2" s="1"/>
  <c r="I3487" i="2"/>
  <c r="F3488" i="2"/>
  <c r="G3488" i="2"/>
  <c r="H3488" i="2"/>
  <c r="J3488" i="2" s="1"/>
  <c r="I3488" i="2"/>
  <c r="F3489" i="2"/>
  <c r="G3489" i="2"/>
  <c r="H3489" i="2"/>
  <c r="J3489" i="2" s="1"/>
  <c r="I3489" i="2"/>
  <c r="F3490" i="2"/>
  <c r="G3490" i="2"/>
  <c r="H3490" i="2"/>
  <c r="J3490" i="2" s="1"/>
  <c r="I3490" i="2"/>
  <c r="F3491" i="2"/>
  <c r="G3491" i="2"/>
  <c r="H3491" i="2"/>
  <c r="J3491" i="2" s="1"/>
  <c r="I3491" i="2"/>
  <c r="F3492" i="2"/>
  <c r="G3492" i="2"/>
  <c r="H3492" i="2"/>
  <c r="J3492" i="2" s="1"/>
  <c r="I3492" i="2"/>
  <c r="F3493" i="2"/>
  <c r="G3493" i="2"/>
  <c r="H3493" i="2"/>
  <c r="J3493" i="2" s="1"/>
  <c r="I3493" i="2"/>
  <c r="F3494" i="2"/>
  <c r="G3494" i="2"/>
  <c r="H3494" i="2"/>
  <c r="J3494" i="2" s="1"/>
  <c r="I3494" i="2"/>
  <c r="F3495" i="2"/>
  <c r="G3495" i="2"/>
  <c r="H3495" i="2"/>
  <c r="J3495" i="2" s="1"/>
  <c r="I3495" i="2"/>
  <c r="F3496" i="2"/>
  <c r="G3496" i="2"/>
  <c r="H3496" i="2"/>
  <c r="J3496" i="2" s="1"/>
  <c r="I3496" i="2"/>
  <c r="F3497" i="2"/>
  <c r="G3497" i="2"/>
  <c r="H3497" i="2"/>
  <c r="J3497" i="2" s="1"/>
  <c r="I3497" i="2"/>
  <c r="F3498" i="2"/>
  <c r="G3498" i="2"/>
  <c r="H3498" i="2"/>
  <c r="J3498" i="2" s="1"/>
  <c r="I3498" i="2"/>
  <c r="F3499" i="2"/>
  <c r="G3499" i="2"/>
  <c r="H3499" i="2"/>
  <c r="J3499" i="2" s="1"/>
  <c r="I3499" i="2"/>
  <c r="F3500" i="2"/>
  <c r="G3500" i="2"/>
  <c r="H3500" i="2"/>
  <c r="J3500" i="2" s="1"/>
  <c r="I3500" i="2"/>
  <c r="F3501" i="2"/>
  <c r="G3501" i="2"/>
  <c r="H3501" i="2"/>
  <c r="J3501" i="2" s="1"/>
  <c r="I3501" i="2"/>
  <c r="F3502" i="2"/>
  <c r="G3502" i="2"/>
  <c r="H3502" i="2"/>
  <c r="J3502" i="2" s="1"/>
  <c r="I3502" i="2"/>
  <c r="F3503" i="2"/>
  <c r="G3503" i="2"/>
  <c r="H3503" i="2"/>
  <c r="J3503" i="2" s="1"/>
  <c r="I3503" i="2"/>
  <c r="F3504" i="2"/>
  <c r="G3504" i="2"/>
  <c r="H3504" i="2"/>
  <c r="J3504" i="2" s="1"/>
  <c r="I3504" i="2"/>
  <c r="F3505" i="2"/>
  <c r="G3505" i="2"/>
  <c r="H3505" i="2"/>
  <c r="J3505" i="2" s="1"/>
  <c r="I3505" i="2"/>
  <c r="F3506" i="2"/>
  <c r="G3506" i="2"/>
  <c r="H3506" i="2"/>
  <c r="J3506" i="2" s="1"/>
  <c r="I3506" i="2"/>
  <c r="F3507" i="2"/>
  <c r="G3507" i="2"/>
  <c r="H3507" i="2"/>
  <c r="J3507" i="2" s="1"/>
  <c r="I3507" i="2"/>
  <c r="F3508" i="2"/>
  <c r="G3508" i="2"/>
  <c r="H3508" i="2"/>
  <c r="J3508" i="2" s="1"/>
  <c r="I3508" i="2"/>
  <c r="F3509" i="2"/>
  <c r="G3509" i="2"/>
  <c r="H3509" i="2"/>
  <c r="J3509" i="2" s="1"/>
  <c r="I3509" i="2"/>
  <c r="F3510" i="2"/>
  <c r="G3510" i="2"/>
  <c r="H3510" i="2"/>
  <c r="J3510" i="2" s="1"/>
  <c r="I3510" i="2"/>
  <c r="F3511" i="2"/>
  <c r="G3511" i="2"/>
  <c r="H3511" i="2"/>
  <c r="J3511" i="2" s="1"/>
  <c r="I3511" i="2"/>
  <c r="F3512" i="2"/>
  <c r="G3512" i="2"/>
  <c r="H3512" i="2"/>
  <c r="J3512" i="2" s="1"/>
  <c r="I3512" i="2"/>
  <c r="F3513" i="2"/>
  <c r="G3513" i="2"/>
  <c r="H3513" i="2"/>
  <c r="J3513" i="2" s="1"/>
  <c r="I3513" i="2"/>
  <c r="F3514" i="2"/>
  <c r="G3514" i="2"/>
  <c r="H3514" i="2"/>
  <c r="J3514" i="2" s="1"/>
  <c r="I3514" i="2"/>
  <c r="F3515" i="2"/>
  <c r="G3515" i="2"/>
  <c r="H3515" i="2"/>
  <c r="J3515" i="2" s="1"/>
  <c r="I3515" i="2"/>
  <c r="F3516" i="2"/>
  <c r="G3516" i="2"/>
  <c r="H3516" i="2"/>
  <c r="J3516" i="2" s="1"/>
  <c r="I3516" i="2"/>
  <c r="F3517" i="2"/>
  <c r="G3517" i="2"/>
  <c r="H3517" i="2"/>
  <c r="J3517" i="2" s="1"/>
  <c r="I3517" i="2"/>
  <c r="F3518" i="2"/>
  <c r="G3518" i="2"/>
  <c r="H3518" i="2"/>
  <c r="J3518" i="2" s="1"/>
  <c r="I3518" i="2"/>
  <c r="F3519" i="2"/>
  <c r="G3519" i="2"/>
  <c r="H3519" i="2"/>
  <c r="J3519" i="2" s="1"/>
  <c r="I3519" i="2"/>
  <c r="F3520" i="2"/>
  <c r="G3520" i="2"/>
  <c r="H3520" i="2"/>
  <c r="J3520" i="2" s="1"/>
  <c r="I3520" i="2"/>
  <c r="F3521" i="2"/>
  <c r="G3521" i="2"/>
  <c r="H3521" i="2"/>
  <c r="J3521" i="2" s="1"/>
  <c r="I3521" i="2"/>
  <c r="F3522" i="2"/>
  <c r="G3522" i="2"/>
  <c r="H3522" i="2"/>
  <c r="J3522" i="2" s="1"/>
  <c r="I3522" i="2"/>
  <c r="F3523" i="2"/>
  <c r="G3523" i="2"/>
  <c r="H3523" i="2"/>
  <c r="J3523" i="2" s="1"/>
  <c r="I3523" i="2"/>
  <c r="F3524" i="2"/>
  <c r="G3524" i="2"/>
  <c r="H3524" i="2"/>
  <c r="J3524" i="2" s="1"/>
  <c r="I3524" i="2"/>
  <c r="F3525" i="2"/>
  <c r="G3525" i="2"/>
  <c r="H3525" i="2"/>
  <c r="J3525" i="2" s="1"/>
  <c r="I3525" i="2"/>
  <c r="F3526" i="2"/>
  <c r="G3526" i="2"/>
  <c r="H3526" i="2"/>
  <c r="J3526" i="2" s="1"/>
  <c r="I3526" i="2"/>
  <c r="F3527" i="2"/>
  <c r="G3527" i="2"/>
  <c r="H3527" i="2"/>
  <c r="J3527" i="2" s="1"/>
  <c r="I3527" i="2"/>
  <c r="F3528" i="2"/>
  <c r="G3528" i="2"/>
  <c r="H3528" i="2"/>
  <c r="J3528" i="2" s="1"/>
  <c r="I3528" i="2"/>
  <c r="F3529" i="2"/>
  <c r="G3529" i="2"/>
  <c r="H3529" i="2"/>
  <c r="J3529" i="2" s="1"/>
  <c r="I3529" i="2"/>
  <c r="F3530" i="2"/>
  <c r="G3530" i="2"/>
  <c r="H3530" i="2"/>
  <c r="J3530" i="2" s="1"/>
  <c r="I3530" i="2"/>
  <c r="F3531" i="2"/>
  <c r="G3531" i="2"/>
  <c r="H3531" i="2"/>
  <c r="J3531" i="2" s="1"/>
  <c r="I3531" i="2"/>
  <c r="F3532" i="2"/>
  <c r="G3532" i="2"/>
  <c r="H3532" i="2"/>
  <c r="J3532" i="2" s="1"/>
  <c r="I3532" i="2"/>
  <c r="F3533" i="2"/>
  <c r="G3533" i="2"/>
  <c r="H3533" i="2"/>
  <c r="J3533" i="2" s="1"/>
  <c r="I3533" i="2"/>
  <c r="F3534" i="2"/>
  <c r="G3534" i="2"/>
  <c r="H3534" i="2"/>
  <c r="J3534" i="2" s="1"/>
  <c r="I3534" i="2"/>
  <c r="F3535" i="2"/>
  <c r="G3535" i="2"/>
  <c r="H3535" i="2"/>
  <c r="J3535" i="2" s="1"/>
  <c r="I3535" i="2"/>
  <c r="F3536" i="2"/>
  <c r="G3536" i="2"/>
  <c r="H3536" i="2"/>
  <c r="J3536" i="2" s="1"/>
  <c r="I3536" i="2"/>
  <c r="F3537" i="2"/>
  <c r="G3537" i="2"/>
  <c r="H3537" i="2"/>
  <c r="J3537" i="2" s="1"/>
  <c r="I3537" i="2"/>
  <c r="F3538" i="2"/>
  <c r="G3538" i="2"/>
  <c r="H3538" i="2"/>
  <c r="J3538" i="2" s="1"/>
  <c r="I3538" i="2"/>
  <c r="F3539" i="2"/>
  <c r="G3539" i="2"/>
  <c r="H3539" i="2"/>
  <c r="J3539" i="2" s="1"/>
  <c r="I3539" i="2"/>
  <c r="F3540" i="2"/>
  <c r="G3540" i="2"/>
  <c r="H3540" i="2"/>
  <c r="J3540" i="2" s="1"/>
  <c r="I3540" i="2"/>
  <c r="F3541" i="2"/>
  <c r="G3541" i="2"/>
  <c r="H3541" i="2"/>
  <c r="J3541" i="2" s="1"/>
  <c r="I3541" i="2"/>
  <c r="F3542" i="2"/>
  <c r="G3542" i="2"/>
  <c r="H3542" i="2"/>
  <c r="J3542" i="2" s="1"/>
  <c r="I3542" i="2"/>
  <c r="F3543" i="2"/>
  <c r="G3543" i="2"/>
  <c r="H3543" i="2"/>
  <c r="J3543" i="2" s="1"/>
  <c r="I3543" i="2"/>
  <c r="F3544" i="2"/>
  <c r="G3544" i="2"/>
  <c r="H3544" i="2"/>
  <c r="J3544" i="2" s="1"/>
  <c r="I3544" i="2"/>
  <c r="F3545" i="2"/>
  <c r="G3545" i="2"/>
  <c r="H3545" i="2"/>
  <c r="J3545" i="2" s="1"/>
  <c r="I3545" i="2"/>
  <c r="F3546" i="2"/>
  <c r="G3546" i="2"/>
  <c r="H3546" i="2"/>
  <c r="J3546" i="2" s="1"/>
  <c r="I3546" i="2"/>
  <c r="F3547" i="2"/>
  <c r="G3547" i="2"/>
  <c r="H3547" i="2"/>
  <c r="J3547" i="2" s="1"/>
  <c r="I3547" i="2"/>
  <c r="F3548" i="2"/>
  <c r="G3548" i="2"/>
  <c r="H3548" i="2"/>
  <c r="J3548" i="2" s="1"/>
  <c r="I3548" i="2"/>
  <c r="F3549" i="2"/>
  <c r="G3549" i="2"/>
  <c r="H3549" i="2"/>
  <c r="J3549" i="2" s="1"/>
  <c r="I3549" i="2"/>
  <c r="F3550" i="2"/>
  <c r="G3550" i="2"/>
  <c r="H3550" i="2"/>
  <c r="J3550" i="2" s="1"/>
  <c r="I3550" i="2"/>
  <c r="F3551" i="2"/>
  <c r="G3551" i="2"/>
  <c r="H3551" i="2"/>
  <c r="J3551" i="2" s="1"/>
  <c r="I3551" i="2"/>
  <c r="F3552" i="2"/>
  <c r="G3552" i="2"/>
  <c r="H3552" i="2"/>
  <c r="J3552" i="2" s="1"/>
  <c r="I3552" i="2"/>
  <c r="F3553" i="2"/>
  <c r="G3553" i="2"/>
  <c r="H3553" i="2"/>
  <c r="J3553" i="2" s="1"/>
  <c r="I3553" i="2"/>
  <c r="F3554" i="2"/>
  <c r="G3554" i="2"/>
  <c r="H3554" i="2"/>
  <c r="J3554" i="2" s="1"/>
  <c r="I3554" i="2"/>
  <c r="F3555" i="2"/>
  <c r="G3555" i="2"/>
  <c r="H3555" i="2"/>
  <c r="J3555" i="2" s="1"/>
  <c r="I3555" i="2"/>
  <c r="F3556" i="2"/>
  <c r="G3556" i="2"/>
  <c r="H3556" i="2"/>
  <c r="J3556" i="2" s="1"/>
  <c r="I3556" i="2"/>
  <c r="F3557" i="2"/>
  <c r="G3557" i="2"/>
  <c r="H3557" i="2"/>
  <c r="J3557" i="2" s="1"/>
  <c r="I3557" i="2"/>
  <c r="F3558" i="2"/>
  <c r="G3558" i="2"/>
  <c r="H3558" i="2"/>
  <c r="J3558" i="2" s="1"/>
  <c r="I3558" i="2"/>
  <c r="F3559" i="2"/>
  <c r="G3559" i="2"/>
  <c r="H3559" i="2"/>
  <c r="J3559" i="2" s="1"/>
  <c r="I3559" i="2"/>
  <c r="F3560" i="2"/>
  <c r="G3560" i="2"/>
  <c r="H3560" i="2"/>
  <c r="J3560" i="2" s="1"/>
  <c r="I3560" i="2"/>
  <c r="F3561" i="2"/>
  <c r="G3561" i="2"/>
  <c r="H3561" i="2"/>
  <c r="J3561" i="2" s="1"/>
  <c r="I3561" i="2"/>
  <c r="F3562" i="2"/>
  <c r="G3562" i="2"/>
  <c r="H3562" i="2"/>
  <c r="J3562" i="2" s="1"/>
  <c r="I3562" i="2"/>
  <c r="F3563" i="2"/>
  <c r="G3563" i="2"/>
  <c r="H3563" i="2"/>
  <c r="J3563" i="2" s="1"/>
  <c r="I3563" i="2"/>
  <c r="F3564" i="2"/>
  <c r="G3564" i="2"/>
  <c r="H3564" i="2"/>
  <c r="J3564" i="2" s="1"/>
  <c r="I3564" i="2"/>
  <c r="F3565" i="2"/>
  <c r="G3565" i="2"/>
  <c r="H3565" i="2"/>
  <c r="J3565" i="2" s="1"/>
  <c r="I3565" i="2"/>
  <c r="F3566" i="2"/>
  <c r="G3566" i="2"/>
  <c r="H3566" i="2"/>
  <c r="J3566" i="2" s="1"/>
  <c r="I3566" i="2"/>
  <c r="F3567" i="2"/>
  <c r="G3567" i="2"/>
  <c r="H3567" i="2"/>
  <c r="J3567" i="2" s="1"/>
  <c r="I3567" i="2"/>
  <c r="F3568" i="2"/>
  <c r="G3568" i="2"/>
  <c r="H3568" i="2"/>
  <c r="J3568" i="2" s="1"/>
  <c r="I3568" i="2"/>
  <c r="F3569" i="2"/>
  <c r="G3569" i="2"/>
  <c r="H3569" i="2"/>
  <c r="J3569" i="2" s="1"/>
  <c r="I3569" i="2"/>
  <c r="F3570" i="2"/>
  <c r="G3570" i="2"/>
  <c r="H3570" i="2"/>
  <c r="J3570" i="2" s="1"/>
  <c r="I3570" i="2"/>
  <c r="F3571" i="2"/>
  <c r="G3571" i="2"/>
  <c r="H3571" i="2"/>
  <c r="J3571" i="2" s="1"/>
  <c r="I3571" i="2"/>
  <c r="F3572" i="2"/>
  <c r="G3572" i="2"/>
  <c r="H3572" i="2"/>
  <c r="J3572" i="2" s="1"/>
  <c r="I3572" i="2"/>
  <c r="F3573" i="2"/>
  <c r="G3573" i="2"/>
  <c r="H3573" i="2"/>
  <c r="J3573" i="2" s="1"/>
  <c r="I3573" i="2"/>
  <c r="F3574" i="2"/>
  <c r="G3574" i="2"/>
  <c r="H3574" i="2"/>
  <c r="J3574" i="2" s="1"/>
  <c r="I3574" i="2"/>
  <c r="F3575" i="2"/>
  <c r="G3575" i="2"/>
  <c r="H3575" i="2"/>
  <c r="J3575" i="2" s="1"/>
  <c r="I3575" i="2"/>
  <c r="F3576" i="2"/>
  <c r="G3576" i="2"/>
  <c r="H3576" i="2"/>
  <c r="J3576" i="2" s="1"/>
  <c r="I3576" i="2"/>
  <c r="F3577" i="2"/>
  <c r="G3577" i="2"/>
  <c r="H3577" i="2"/>
  <c r="J3577" i="2" s="1"/>
  <c r="I3577" i="2"/>
  <c r="F3578" i="2"/>
  <c r="G3578" i="2"/>
  <c r="H3578" i="2"/>
  <c r="J3578" i="2" s="1"/>
  <c r="I3578" i="2"/>
  <c r="F3579" i="2"/>
  <c r="G3579" i="2"/>
  <c r="H3579" i="2"/>
  <c r="J3579" i="2" s="1"/>
  <c r="I3579" i="2"/>
  <c r="F3580" i="2"/>
  <c r="G3580" i="2"/>
  <c r="H3580" i="2"/>
  <c r="J3580" i="2" s="1"/>
  <c r="I3580" i="2"/>
  <c r="F3581" i="2"/>
  <c r="G3581" i="2"/>
  <c r="H3581" i="2"/>
  <c r="J3581" i="2" s="1"/>
  <c r="I3581" i="2"/>
  <c r="F3582" i="2"/>
  <c r="G3582" i="2"/>
  <c r="H3582" i="2"/>
  <c r="J3582" i="2" s="1"/>
  <c r="I3582" i="2"/>
  <c r="F3583" i="2"/>
  <c r="G3583" i="2"/>
  <c r="H3583" i="2"/>
  <c r="J3583" i="2" s="1"/>
  <c r="I3583" i="2"/>
  <c r="F3584" i="2"/>
  <c r="G3584" i="2"/>
  <c r="H3584" i="2"/>
  <c r="J3584" i="2" s="1"/>
  <c r="I3584" i="2"/>
  <c r="F3585" i="2"/>
  <c r="G3585" i="2"/>
  <c r="H3585" i="2"/>
  <c r="J3585" i="2" s="1"/>
  <c r="I3585" i="2"/>
  <c r="F3586" i="2"/>
  <c r="G3586" i="2"/>
  <c r="H3586" i="2"/>
  <c r="J3586" i="2" s="1"/>
  <c r="I3586" i="2"/>
  <c r="F3587" i="2"/>
  <c r="G3587" i="2"/>
  <c r="H3587" i="2"/>
  <c r="J3587" i="2" s="1"/>
  <c r="I3587" i="2"/>
  <c r="F3588" i="2"/>
  <c r="G3588" i="2"/>
  <c r="H3588" i="2"/>
  <c r="J3588" i="2" s="1"/>
  <c r="I3588" i="2"/>
  <c r="F3589" i="2"/>
  <c r="G3589" i="2"/>
  <c r="H3589" i="2"/>
  <c r="J3589" i="2" s="1"/>
  <c r="I3589" i="2"/>
  <c r="F3590" i="2"/>
  <c r="G3590" i="2"/>
  <c r="H3590" i="2"/>
  <c r="J3590" i="2" s="1"/>
  <c r="I3590" i="2"/>
  <c r="F3591" i="2"/>
  <c r="G3591" i="2"/>
  <c r="H3591" i="2"/>
  <c r="J3591" i="2" s="1"/>
  <c r="I3591" i="2"/>
  <c r="F3592" i="2"/>
  <c r="G3592" i="2"/>
  <c r="H3592" i="2"/>
  <c r="J3592" i="2" s="1"/>
  <c r="I3592" i="2"/>
  <c r="F3593" i="2"/>
  <c r="G3593" i="2"/>
  <c r="H3593" i="2"/>
  <c r="J3593" i="2" s="1"/>
  <c r="I3593" i="2"/>
  <c r="F3594" i="2"/>
  <c r="G3594" i="2"/>
  <c r="H3594" i="2"/>
  <c r="J3594" i="2" s="1"/>
  <c r="I3594" i="2"/>
  <c r="F3595" i="2"/>
  <c r="G3595" i="2"/>
  <c r="H3595" i="2"/>
  <c r="J3595" i="2" s="1"/>
  <c r="I3595" i="2"/>
  <c r="F3596" i="2"/>
  <c r="G3596" i="2"/>
  <c r="H3596" i="2"/>
  <c r="J3596" i="2" s="1"/>
  <c r="I3596" i="2"/>
  <c r="F3597" i="2"/>
  <c r="G3597" i="2"/>
  <c r="H3597" i="2"/>
  <c r="J3597" i="2" s="1"/>
  <c r="I3597" i="2"/>
  <c r="F3598" i="2"/>
  <c r="G3598" i="2"/>
  <c r="H3598" i="2"/>
  <c r="J3598" i="2" s="1"/>
  <c r="I3598" i="2"/>
  <c r="F3599" i="2"/>
  <c r="G3599" i="2"/>
  <c r="H3599" i="2"/>
  <c r="J3599" i="2" s="1"/>
  <c r="I3599" i="2"/>
  <c r="F3600" i="2"/>
  <c r="G3600" i="2"/>
  <c r="H3600" i="2"/>
  <c r="J3600" i="2" s="1"/>
  <c r="I3600" i="2"/>
  <c r="F3601" i="2"/>
  <c r="G3601" i="2"/>
  <c r="H3601" i="2"/>
  <c r="J3601" i="2" s="1"/>
  <c r="I3601" i="2"/>
  <c r="F3602" i="2"/>
  <c r="G3602" i="2"/>
  <c r="H3602" i="2"/>
  <c r="J3602" i="2" s="1"/>
  <c r="I3602" i="2"/>
  <c r="F3603" i="2"/>
  <c r="G3603" i="2"/>
  <c r="H3603" i="2"/>
  <c r="J3603" i="2" s="1"/>
  <c r="I3603" i="2"/>
  <c r="F3604" i="2"/>
  <c r="G3604" i="2"/>
  <c r="H3604" i="2"/>
  <c r="J3604" i="2" s="1"/>
  <c r="I3604" i="2"/>
  <c r="F3605" i="2"/>
  <c r="G3605" i="2"/>
  <c r="H3605" i="2"/>
  <c r="J3605" i="2" s="1"/>
  <c r="I3605" i="2"/>
  <c r="F3606" i="2"/>
  <c r="G3606" i="2"/>
  <c r="H3606" i="2"/>
  <c r="J3606" i="2" s="1"/>
  <c r="I3606" i="2"/>
  <c r="F3607" i="2"/>
  <c r="G3607" i="2"/>
  <c r="H3607" i="2"/>
  <c r="J3607" i="2" s="1"/>
  <c r="I3607" i="2"/>
  <c r="F3608" i="2"/>
  <c r="G3608" i="2"/>
  <c r="H3608" i="2"/>
  <c r="J3608" i="2" s="1"/>
  <c r="I3608" i="2"/>
  <c r="F3609" i="2"/>
  <c r="G3609" i="2"/>
  <c r="H3609" i="2"/>
  <c r="J3609" i="2" s="1"/>
  <c r="I3609" i="2"/>
  <c r="F3610" i="2"/>
  <c r="G3610" i="2"/>
  <c r="H3610" i="2"/>
  <c r="J3610" i="2" s="1"/>
  <c r="I3610" i="2"/>
  <c r="F3611" i="2"/>
  <c r="G3611" i="2"/>
  <c r="H3611" i="2"/>
  <c r="J3611" i="2" s="1"/>
  <c r="I3611" i="2"/>
  <c r="F3612" i="2"/>
  <c r="G3612" i="2"/>
  <c r="H3612" i="2"/>
  <c r="J3612" i="2" s="1"/>
  <c r="I3612" i="2"/>
  <c r="F3613" i="2"/>
  <c r="G3613" i="2"/>
  <c r="H3613" i="2"/>
  <c r="J3613" i="2" s="1"/>
  <c r="I3613" i="2"/>
  <c r="F3614" i="2"/>
  <c r="G3614" i="2"/>
  <c r="H3614" i="2"/>
  <c r="J3614" i="2" s="1"/>
  <c r="I3614" i="2"/>
  <c r="F3615" i="2"/>
  <c r="G3615" i="2"/>
  <c r="H3615" i="2"/>
  <c r="J3615" i="2" s="1"/>
  <c r="I3615" i="2"/>
  <c r="F3616" i="2"/>
  <c r="G3616" i="2"/>
  <c r="H3616" i="2"/>
  <c r="J3616" i="2" s="1"/>
  <c r="I3616" i="2"/>
  <c r="F3617" i="2"/>
  <c r="G3617" i="2"/>
  <c r="H3617" i="2"/>
  <c r="J3617" i="2" s="1"/>
  <c r="I3617" i="2"/>
  <c r="F3618" i="2"/>
  <c r="G3618" i="2"/>
  <c r="H3618" i="2"/>
  <c r="J3618" i="2" s="1"/>
  <c r="I3618" i="2"/>
  <c r="F3619" i="2"/>
  <c r="G3619" i="2"/>
  <c r="H3619" i="2"/>
  <c r="J3619" i="2" s="1"/>
  <c r="I3619" i="2"/>
  <c r="F3620" i="2"/>
  <c r="G3620" i="2"/>
  <c r="H3620" i="2"/>
  <c r="J3620" i="2" s="1"/>
  <c r="I3620" i="2"/>
  <c r="F3621" i="2"/>
  <c r="G3621" i="2"/>
  <c r="H3621" i="2"/>
  <c r="J3621" i="2" s="1"/>
  <c r="I3621" i="2"/>
  <c r="F3622" i="2"/>
  <c r="G3622" i="2"/>
  <c r="H3622" i="2"/>
  <c r="J3622" i="2" s="1"/>
  <c r="I3622" i="2"/>
  <c r="F3623" i="2"/>
  <c r="G3623" i="2"/>
  <c r="H3623" i="2"/>
  <c r="J3623" i="2" s="1"/>
  <c r="I3623" i="2"/>
  <c r="F3624" i="2"/>
  <c r="G3624" i="2"/>
  <c r="H3624" i="2"/>
  <c r="J3624" i="2" s="1"/>
  <c r="I3624" i="2"/>
  <c r="F3625" i="2"/>
  <c r="G3625" i="2"/>
  <c r="H3625" i="2"/>
  <c r="J3625" i="2" s="1"/>
  <c r="I3625" i="2"/>
  <c r="F3626" i="2"/>
  <c r="G3626" i="2"/>
  <c r="H3626" i="2"/>
  <c r="J3626" i="2" s="1"/>
  <c r="I3626" i="2"/>
  <c r="F3627" i="2"/>
  <c r="G3627" i="2"/>
  <c r="H3627" i="2"/>
  <c r="J3627" i="2" s="1"/>
  <c r="I3627" i="2"/>
  <c r="F3628" i="2"/>
  <c r="G3628" i="2"/>
  <c r="H3628" i="2"/>
  <c r="J3628" i="2" s="1"/>
  <c r="I3628" i="2"/>
  <c r="F3629" i="2"/>
  <c r="G3629" i="2"/>
  <c r="H3629" i="2"/>
  <c r="J3629" i="2" s="1"/>
  <c r="I3629" i="2"/>
  <c r="F3630" i="2"/>
  <c r="G3630" i="2"/>
  <c r="H3630" i="2"/>
  <c r="J3630" i="2" s="1"/>
  <c r="I3630" i="2"/>
  <c r="F3631" i="2"/>
  <c r="G3631" i="2"/>
  <c r="H3631" i="2"/>
  <c r="J3631" i="2" s="1"/>
  <c r="I3631" i="2"/>
  <c r="F3632" i="2"/>
  <c r="G3632" i="2"/>
  <c r="H3632" i="2"/>
  <c r="J3632" i="2" s="1"/>
  <c r="I3632" i="2"/>
  <c r="F3633" i="2"/>
  <c r="G3633" i="2"/>
  <c r="H3633" i="2"/>
  <c r="J3633" i="2" s="1"/>
  <c r="I3633" i="2"/>
  <c r="F3634" i="2"/>
  <c r="G3634" i="2"/>
  <c r="H3634" i="2"/>
  <c r="J3634" i="2" s="1"/>
  <c r="I3634" i="2"/>
  <c r="F3635" i="2"/>
  <c r="G3635" i="2"/>
  <c r="H3635" i="2"/>
  <c r="J3635" i="2" s="1"/>
  <c r="I3635" i="2"/>
  <c r="F3636" i="2"/>
  <c r="G3636" i="2"/>
  <c r="H3636" i="2"/>
  <c r="J3636" i="2" s="1"/>
  <c r="I3636" i="2"/>
  <c r="F3637" i="2"/>
  <c r="G3637" i="2"/>
  <c r="H3637" i="2"/>
  <c r="J3637" i="2" s="1"/>
  <c r="I3637" i="2"/>
  <c r="F3638" i="2"/>
  <c r="G3638" i="2"/>
  <c r="H3638" i="2"/>
  <c r="J3638" i="2" s="1"/>
  <c r="I3638" i="2"/>
  <c r="F3639" i="2"/>
  <c r="G3639" i="2"/>
  <c r="H3639" i="2"/>
  <c r="J3639" i="2" s="1"/>
  <c r="I3639" i="2"/>
  <c r="F3640" i="2"/>
  <c r="G3640" i="2"/>
  <c r="H3640" i="2"/>
  <c r="J3640" i="2" s="1"/>
  <c r="I3640" i="2"/>
  <c r="F3641" i="2"/>
  <c r="G3641" i="2"/>
  <c r="H3641" i="2"/>
  <c r="J3641" i="2" s="1"/>
  <c r="I3641" i="2"/>
  <c r="F3642" i="2"/>
  <c r="G3642" i="2"/>
  <c r="H3642" i="2"/>
  <c r="J3642" i="2" s="1"/>
  <c r="I3642" i="2"/>
  <c r="F3643" i="2"/>
  <c r="G3643" i="2"/>
  <c r="H3643" i="2"/>
  <c r="J3643" i="2" s="1"/>
  <c r="I3643" i="2"/>
  <c r="F3644" i="2"/>
  <c r="G3644" i="2"/>
  <c r="H3644" i="2"/>
  <c r="J3644" i="2" s="1"/>
  <c r="I3644" i="2"/>
  <c r="F3645" i="2"/>
  <c r="G3645" i="2"/>
  <c r="H3645" i="2"/>
  <c r="J3645" i="2" s="1"/>
  <c r="I3645" i="2"/>
  <c r="F3646" i="2"/>
  <c r="G3646" i="2"/>
  <c r="H3646" i="2"/>
  <c r="J3646" i="2" s="1"/>
  <c r="I3646" i="2"/>
  <c r="F3647" i="2"/>
  <c r="G3647" i="2"/>
  <c r="H3647" i="2"/>
  <c r="J3647" i="2" s="1"/>
  <c r="I3647" i="2"/>
  <c r="F3648" i="2"/>
  <c r="G3648" i="2"/>
  <c r="H3648" i="2"/>
  <c r="J3648" i="2" s="1"/>
  <c r="I3648" i="2"/>
  <c r="F3649" i="2"/>
  <c r="G3649" i="2"/>
  <c r="H3649" i="2"/>
  <c r="J3649" i="2" s="1"/>
  <c r="I3649" i="2"/>
  <c r="F3650" i="2"/>
  <c r="G3650" i="2"/>
  <c r="H3650" i="2"/>
  <c r="J3650" i="2" s="1"/>
  <c r="I3650" i="2"/>
  <c r="F3651" i="2"/>
  <c r="G3651" i="2"/>
  <c r="H3651" i="2"/>
  <c r="J3651" i="2" s="1"/>
  <c r="I3651" i="2"/>
  <c r="F3652" i="2"/>
  <c r="G3652" i="2"/>
  <c r="H3652" i="2"/>
  <c r="J3652" i="2" s="1"/>
  <c r="I3652" i="2"/>
  <c r="F3653" i="2"/>
  <c r="G3653" i="2"/>
  <c r="H3653" i="2"/>
  <c r="J3653" i="2" s="1"/>
  <c r="I3653" i="2"/>
  <c r="F3654" i="2"/>
  <c r="G3654" i="2"/>
  <c r="H3654" i="2"/>
  <c r="J3654" i="2" s="1"/>
  <c r="I3654" i="2"/>
  <c r="F3655" i="2"/>
  <c r="G3655" i="2"/>
  <c r="H3655" i="2"/>
  <c r="J3655" i="2" s="1"/>
  <c r="I3655" i="2"/>
  <c r="F3656" i="2"/>
  <c r="G3656" i="2"/>
  <c r="H3656" i="2"/>
  <c r="J3656" i="2" s="1"/>
  <c r="I3656" i="2"/>
  <c r="F3657" i="2"/>
  <c r="G3657" i="2"/>
  <c r="H3657" i="2"/>
  <c r="J3657" i="2" s="1"/>
  <c r="I3657" i="2"/>
  <c r="F3658" i="2"/>
  <c r="G3658" i="2"/>
  <c r="H3658" i="2"/>
  <c r="J3658" i="2" s="1"/>
  <c r="I3658" i="2"/>
  <c r="F3659" i="2"/>
  <c r="G3659" i="2"/>
  <c r="H3659" i="2"/>
  <c r="J3659" i="2" s="1"/>
  <c r="I3659" i="2"/>
  <c r="F3660" i="2"/>
  <c r="G3660" i="2"/>
  <c r="H3660" i="2"/>
  <c r="J3660" i="2" s="1"/>
  <c r="I3660" i="2"/>
  <c r="F3661" i="2"/>
  <c r="G3661" i="2"/>
  <c r="H3661" i="2"/>
  <c r="J3661" i="2" s="1"/>
  <c r="I3661" i="2"/>
  <c r="F3662" i="2"/>
  <c r="G3662" i="2"/>
  <c r="H3662" i="2"/>
  <c r="J3662" i="2" s="1"/>
  <c r="I3662" i="2"/>
  <c r="F3663" i="2"/>
  <c r="G3663" i="2"/>
  <c r="H3663" i="2"/>
  <c r="J3663" i="2" s="1"/>
  <c r="I3663" i="2"/>
  <c r="F3664" i="2"/>
  <c r="G3664" i="2"/>
  <c r="H3664" i="2"/>
  <c r="J3664" i="2" s="1"/>
  <c r="I3664" i="2"/>
  <c r="F3665" i="2"/>
  <c r="G3665" i="2"/>
  <c r="H3665" i="2"/>
  <c r="J3665" i="2" s="1"/>
  <c r="I3665" i="2"/>
  <c r="F3666" i="2"/>
  <c r="G3666" i="2"/>
  <c r="H3666" i="2"/>
  <c r="J3666" i="2" s="1"/>
  <c r="I3666" i="2"/>
  <c r="F3667" i="2"/>
  <c r="G3667" i="2"/>
  <c r="H3667" i="2"/>
  <c r="J3667" i="2" s="1"/>
  <c r="I3667" i="2"/>
  <c r="F3668" i="2"/>
  <c r="G3668" i="2"/>
  <c r="H3668" i="2"/>
  <c r="J3668" i="2" s="1"/>
  <c r="I3668" i="2"/>
  <c r="F3669" i="2"/>
  <c r="G3669" i="2"/>
  <c r="H3669" i="2"/>
  <c r="J3669" i="2" s="1"/>
  <c r="I3669" i="2"/>
  <c r="F3670" i="2"/>
  <c r="G3670" i="2"/>
  <c r="H3670" i="2"/>
  <c r="J3670" i="2" s="1"/>
  <c r="I3670" i="2"/>
  <c r="F3671" i="2"/>
  <c r="G3671" i="2"/>
  <c r="H3671" i="2"/>
  <c r="J3671" i="2" s="1"/>
  <c r="I3671" i="2"/>
  <c r="F3672" i="2"/>
  <c r="G3672" i="2"/>
  <c r="H3672" i="2"/>
  <c r="J3672" i="2" s="1"/>
  <c r="I3672" i="2"/>
  <c r="F3673" i="2"/>
  <c r="G3673" i="2"/>
  <c r="H3673" i="2"/>
  <c r="J3673" i="2" s="1"/>
  <c r="I3673" i="2"/>
  <c r="F3674" i="2"/>
  <c r="G3674" i="2"/>
  <c r="H3674" i="2"/>
  <c r="J3674" i="2" s="1"/>
  <c r="I3674" i="2"/>
  <c r="F3675" i="2"/>
  <c r="G3675" i="2"/>
  <c r="H3675" i="2"/>
  <c r="J3675" i="2" s="1"/>
  <c r="I3675" i="2"/>
  <c r="F3676" i="2"/>
  <c r="G3676" i="2"/>
  <c r="H3676" i="2"/>
  <c r="J3676" i="2" s="1"/>
  <c r="I3676" i="2"/>
  <c r="F3677" i="2"/>
  <c r="G3677" i="2"/>
  <c r="H3677" i="2"/>
  <c r="J3677" i="2" s="1"/>
  <c r="I3677" i="2"/>
  <c r="F3678" i="2"/>
  <c r="G3678" i="2"/>
  <c r="H3678" i="2"/>
  <c r="J3678" i="2" s="1"/>
  <c r="I3678" i="2"/>
  <c r="F3679" i="2"/>
  <c r="G3679" i="2"/>
  <c r="H3679" i="2"/>
  <c r="J3679" i="2" s="1"/>
  <c r="I3679" i="2"/>
  <c r="F3680" i="2"/>
  <c r="G3680" i="2"/>
  <c r="H3680" i="2"/>
  <c r="J3680" i="2" s="1"/>
  <c r="I3680" i="2"/>
  <c r="F3681" i="2"/>
  <c r="G3681" i="2"/>
  <c r="H3681" i="2"/>
  <c r="J3681" i="2" s="1"/>
  <c r="I3681" i="2"/>
  <c r="F3682" i="2"/>
  <c r="G3682" i="2"/>
  <c r="H3682" i="2"/>
  <c r="J3682" i="2" s="1"/>
  <c r="I3682" i="2"/>
  <c r="F3683" i="2"/>
  <c r="G3683" i="2"/>
  <c r="H3683" i="2"/>
  <c r="J3683" i="2" s="1"/>
  <c r="I3683" i="2"/>
  <c r="F3684" i="2"/>
  <c r="G3684" i="2"/>
  <c r="H3684" i="2"/>
  <c r="J3684" i="2" s="1"/>
  <c r="I3684" i="2"/>
  <c r="F3685" i="2"/>
  <c r="G3685" i="2"/>
  <c r="H3685" i="2"/>
  <c r="J3685" i="2" s="1"/>
  <c r="I3685" i="2"/>
  <c r="F3686" i="2"/>
  <c r="G3686" i="2"/>
  <c r="H3686" i="2"/>
  <c r="J3686" i="2" s="1"/>
  <c r="I3686" i="2"/>
  <c r="F3687" i="2"/>
  <c r="G3687" i="2"/>
  <c r="H3687" i="2"/>
  <c r="J3687" i="2" s="1"/>
  <c r="I3687" i="2"/>
  <c r="F3688" i="2"/>
  <c r="G3688" i="2"/>
  <c r="H3688" i="2"/>
  <c r="J3688" i="2" s="1"/>
  <c r="I3688" i="2"/>
  <c r="F3689" i="2"/>
  <c r="G3689" i="2"/>
  <c r="H3689" i="2"/>
  <c r="J3689" i="2" s="1"/>
  <c r="I3689" i="2"/>
  <c r="F3690" i="2"/>
  <c r="G3690" i="2"/>
  <c r="H3690" i="2"/>
  <c r="J3690" i="2" s="1"/>
  <c r="I3690" i="2"/>
  <c r="F3691" i="2"/>
  <c r="G3691" i="2"/>
  <c r="H3691" i="2"/>
  <c r="J3691" i="2" s="1"/>
  <c r="I3691" i="2"/>
  <c r="F3692" i="2"/>
  <c r="G3692" i="2"/>
  <c r="H3692" i="2"/>
  <c r="J3692" i="2" s="1"/>
  <c r="I3692" i="2"/>
  <c r="F3693" i="2"/>
  <c r="G3693" i="2"/>
  <c r="H3693" i="2"/>
  <c r="J3693" i="2" s="1"/>
  <c r="I3693" i="2"/>
  <c r="F3694" i="2"/>
  <c r="G3694" i="2"/>
  <c r="H3694" i="2"/>
  <c r="J3694" i="2" s="1"/>
  <c r="I3694" i="2"/>
  <c r="F3695" i="2"/>
  <c r="G3695" i="2"/>
  <c r="H3695" i="2"/>
  <c r="J3695" i="2" s="1"/>
  <c r="I3695" i="2"/>
  <c r="F3696" i="2"/>
  <c r="G3696" i="2"/>
  <c r="H3696" i="2"/>
  <c r="J3696" i="2" s="1"/>
  <c r="I3696" i="2"/>
  <c r="F3697" i="2"/>
  <c r="G3697" i="2"/>
  <c r="H3697" i="2"/>
  <c r="J3697" i="2" s="1"/>
  <c r="I3697" i="2"/>
  <c r="F3698" i="2"/>
  <c r="G3698" i="2"/>
  <c r="H3698" i="2"/>
  <c r="J3698" i="2" s="1"/>
  <c r="I3698" i="2"/>
  <c r="F3699" i="2"/>
  <c r="G3699" i="2"/>
  <c r="H3699" i="2"/>
  <c r="J3699" i="2" s="1"/>
  <c r="I3699" i="2"/>
  <c r="F3700" i="2"/>
  <c r="G3700" i="2"/>
  <c r="H3700" i="2"/>
  <c r="J3700" i="2" s="1"/>
  <c r="I3700" i="2"/>
  <c r="F3701" i="2"/>
  <c r="G3701" i="2"/>
  <c r="H3701" i="2"/>
  <c r="J3701" i="2" s="1"/>
  <c r="I3701" i="2"/>
  <c r="F3702" i="2"/>
  <c r="G3702" i="2"/>
  <c r="H3702" i="2"/>
  <c r="J3702" i="2" s="1"/>
  <c r="I3702" i="2"/>
  <c r="F3703" i="2"/>
  <c r="G3703" i="2"/>
  <c r="H3703" i="2"/>
  <c r="J3703" i="2" s="1"/>
  <c r="I3703" i="2"/>
  <c r="F3704" i="2"/>
  <c r="G3704" i="2"/>
  <c r="H3704" i="2"/>
  <c r="J3704" i="2" s="1"/>
  <c r="I3704" i="2"/>
  <c r="F3705" i="2"/>
  <c r="G3705" i="2"/>
  <c r="H3705" i="2"/>
  <c r="J3705" i="2" s="1"/>
  <c r="I3705" i="2"/>
  <c r="F3706" i="2"/>
  <c r="G3706" i="2"/>
  <c r="H3706" i="2"/>
  <c r="J3706" i="2" s="1"/>
  <c r="I3706" i="2"/>
  <c r="F3707" i="2"/>
  <c r="G3707" i="2"/>
  <c r="H3707" i="2"/>
  <c r="J3707" i="2" s="1"/>
  <c r="I3707" i="2"/>
  <c r="F3708" i="2"/>
  <c r="G3708" i="2"/>
  <c r="H3708" i="2"/>
  <c r="J3708" i="2" s="1"/>
  <c r="I3708" i="2"/>
  <c r="F3709" i="2"/>
  <c r="G3709" i="2"/>
  <c r="H3709" i="2"/>
  <c r="J3709" i="2" s="1"/>
  <c r="I3709" i="2"/>
  <c r="F3710" i="2"/>
  <c r="G3710" i="2"/>
  <c r="H3710" i="2"/>
  <c r="J3710" i="2" s="1"/>
  <c r="I3710" i="2"/>
  <c r="F3711" i="2"/>
  <c r="G3711" i="2"/>
  <c r="H3711" i="2"/>
  <c r="J3711" i="2" s="1"/>
  <c r="I3711" i="2"/>
  <c r="F3712" i="2"/>
  <c r="G3712" i="2"/>
  <c r="H3712" i="2"/>
  <c r="J3712" i="2" s="1"/>
  <c r="I3712" i="2"/>
  <c r="F3713" i="2"/>
  <c r="G3713" i="2"/>
  <c r="H3713" i="2"/>
  <c r="J3713" i="2" s="1"/>
  <c r="I3713" i="2"/>
  <c r="F3714" i="2"/>
  <c r="G3714" i="2"/>
  <c r="H3714" i="2"/>
  <c r="J3714" i="2" s="1"/>
  <c r="I3714" i="2"/>
  <c r="F3715" i="2"/>
  <c r="G3715" i="2"/>
  <c r="H3715" i="2"/>
  <c r="J3715" i="2" s="1"/>
  <c r="I3715" i="2"/>
  <c r="F3716" i="2"/>
  <c r="G3716" i="2"/>
  <c r="H3716" i="2"/>
  <c r="J3716" i="2" s="1"/>
  <c r="I3716" i="2"/>
  <c r="F3717" i="2"/>
  <c r="G3717" i="2"/>
  <c r="H3717" i="2"/>
  <c r="J3717" i="2" s="1"/>
  <c r="I3717" i="2"/>
  <c r="F3718" i="2"/>
  <c r="G3718" i="2"/>
  <c r="H3718" i="2"/>
  <c r="J3718" i="2" s="1"/>
  <c r="I3718" i="2"/>
  <c r="F3719" i="2"/>
  <c r="G3719" i="2"/>
  <c r="H3719" i="2"/>
  <c r="J3719" i="2" s="1"/>
  <c r="I3719" i="2"/>
  <c r="F3720" i="2"/>
  <c r="G3720" i="2"/>
  <c r="H3720" i="2"/>
  <c r="J3720" i="2" s="1"/>
  <c r="I3720" i="2"/>
  <c r="F3721" i="2"/>
  <c r="G3721" i="2"/>
  <c r="H3721" i="2"/>
  <c r="J3721" i="2" s="1"/>
  <c r="I3721" i="2"/>
  <c r="F3722" i="2"/>
  <c r="G3722" i="2"/>
  <c r="H3722" i="2"/>
  <c r="J3722" i="2" s="1"/>
  <c r="I3722" i="2"/>
  <c r="F3723" i="2"/>
  <c r="G3723" i="2"/>
  <c r="H3723" i="2"/>
  <c r="J3723" i="2" s="1"/>
  <c r="I3723" i="2"/>
  <c r="F3724" i="2"/>
  <c r="G3724" i="2"/>
  <c r="H3724" i="2"/>
  <c r="J3724" i="2" s="1"/>
  <c r="I3724" i="2"/>
  <c r="F3725" i="2"/>
  <c r="G3725" i="2"/>
  <c r="H3725" i="2"/>
  <c r="J3725" i="2" s="1"/>
  <c r="I3725" i="2"/>
  <c r="F3726" i="2"/>
  <c r="G3726" i="2"/>
  <c r="H3726" i="2"/>
  <c r="J3726" i="2" s="1"/>
  <c r="I3726" i="2"/>
  <c r="F3727" i="2"/>
  <c r="G3727" i="2"/>
  <c r="H3727" i="2"/>
  <c r="J3727" i="2" s="1"/>
  <c r="I3727" i="2"/>
  <c r="F3728" i="2"/>
  <c r="G3728" i="2"/>
  <c r="H3728" i="2"/>
  <c r="J3728" i="2" s="1"/>
  <c r="I3728" i="2"/>
  <c r="F3729" i="2"/>
  <c r="G3729" i="2"/>
  <c r="H3729" i="2"/>
  <c r="J3729" i="2" s="1"/>
  <c r="I3729" i="2"/>
  <c r="F3730" i="2"/>
  <c r="G3730" i="2"/>
  <c r="H3730" i="2"/>
  <c r="J3730" i="2" s="1"/>
  <c r="I3730" i="2"/>
  <c r="F3731" i="2"/>
  <c r="G3731" i="2"/>
  <c r="H3731" i="2"/>
  <c r="J3731" i="2" s="1"/>
  <c r="I3731" i="2"/>
  <c r="F3732" i="2"/>
  <c r="G3732" i="2"/>
  <c r="H3732" i="2"/>
  <c r="J3732" i="2" s="1"/>
  <c r="I3732" i="2"/>
  <c r="F3733" i="2"/>
  <c r="G3733" i="2"/>
  <c r="H3733" i="2"/>
  <c r="J3733" i="2" s="1"/>
  <c r="I3733" i="2"/>
  <c r="F3734" i="2"/>
  <c r="G3734" i="2"/>
  <c r="H3734" i="2"/>
  <c r="J3734" i="2" s="1"/>
  <c r="I3734" i="2"/>
  <c r="F3735" i="2"/>
  <c r="G3735" i="2"/>
  <c r="H3735" i="2"/>
  <c r="J3735" i="2" s="1"/>
  <c r="I3735" i="2"/>
  <c r="F3736" i="2"/>
  <c r="G3736" i="2"/>
  <c r="H3736" i="2"/>
  <c r="J3736" i="2" s="1"/>
  <c r="I3736" i="2"/>
  <c r="F3737" i="2"/>
  <c r="G3737" i="2"/>
  <c r="H3737" i="2"/>
  <c r="J3737" i="2" s="1"/>
  <c r="I3737" i="2"/>
  <c r="F3738" i="2"/>
  <c r="G3738" i="2"/>
  <c r="H3738" i="2"/>
  <c r="J3738" i="2" s="1"/>
  <c r="I3738" i="2"/>
  <c r="F3739" i="2"/>
  <c r="G3739" i="2"/>
  <c r="H3739" i="2"/>
  <c r="J3739" i="2" s="1"/>
  <c r="I3739" i="2"/>
  <c r="F3740" i="2"/>
  <c r="G3740" i="2"/>
  <c r="H3740" i="2"/>
  <c r="J3740" i="2" s="1"/>
  <c r="I3740" i="2"/>
  <c r="F3741" i="2"/>
  <c r="G3741" i="2"/>
  <c r="H3741" i="2"/>
  <c r="J3741" i="2" s="1"/>
  <c r="I3741" i="2"/>
  <c r="F3742" i="2"/>
  <c r="G3742" i="2"/>
  <c r="H3742" i="2"/>
  <c r="J3742" i="2" s="1"/>
  <c r="I3742" i="2"/>
  <c r="F3743" i="2"/>
  <c r="G3743" i="2"/>
  <c r="H3743" i="2"/>
  <c r="J3743" i="2" s="1"/>
  <c r="I3743" i="2"/>
  <c r="F3744" i="2"/>
  <c r="G3744" i="2"/>
  <c r="H3744" i="2"/>
  <c r="J3744" i="2" s="1"/>
  <c r="I3744" i="2"/>
  <c r="F3745" i="2"/>
  <c r="G3745" i="2"/>
  <c r="H3745" i="2"/>
  <c r="J3745" i="2" s="1"/>
  <c r="I3745" i="2"/>
  <c r="F3746" i="2"/>
  <c r="G3746" i="2"/>
  <c r="H3746" i="2"/>
  <c r="J3746" i="2" s="1"/>
  <c r="I3746" i="2"/>
  <c r="F3747" i="2"/>
  <c r="G3747" i="2"/>
  <c r="H3747" i="2"/>
  <c r="J3747" i="2" s="1"/>
  <c r="I3747" i="2"/>
  <c r="F3748" i="2"/>
  <c r="G3748" i="2"/>
  <c r="H3748" i="2"/>
  <c r="J3748" i="2" s="1"/>
  <c r="I3748" i="2"/>
  <c r="F3749" i="2"/>
  <c r="G3749" i="2"/>
  <c r="H3749" i="2"/>
  <c r="J3749" i="2" s="1"/>
  <c r="I3749" i="2"/>
  <c r="F3750" i="2"/>
  <c r="G3750" i="2"/>
  <c r="H3750" i="2"/>
  <c r="J3750" i="2" s="1"/>
  <c r="I3750" i="2"/>
  <c r="F3751" i="2"/>
  <c r="G3751" i="2"/>
  <c r="H3751" i="2"/>
  <c r="J3751" i="2" s="1"/>
  <c r="I3751" i="2"/>
  <c r="F3752" i="2"/>
  <c r="G3752" i="2"/>
  <c r="H3752" i="2"/>
  <c r="J3752" i="2" s="1"/>
  <c r="I3752" i="2"/>
  <c r="F3753" i="2"/>
  <c r="G3753" i="2"/>
  <c r="H3753" i="2"/>
  <c r="J3753" i="2" s="1"/>
  <c r="I3753" i="2"/>
  <c r="F3754" i="2"/>
  <c r="G3754" i="2"/>
  <c r="H3754" i="2"/>
  <c r="J3754" i="2" s="1"/>
  <c r="I3754" i="2"/>
  <c r="F3755" i="2"/>
  <c r="G3755" i="2"/>
  <c r="H3755" i="2"/>
  <c r="J3755" i="2" s="1"/>
  <c r="I3755" i="2"/>
  <c r="F3756" i="2"/>
  <c r="G3756" i="2"/>
  <c r="H3756" i="2"/>
  <c r="J3756" i="2" s="1"/>
  <c r="I3756" i="2"/>
  <c r="F3757" i="2"/>
  <c r="G3757" i="2"/>
  <c r="H3757" i="2"/>
  <c r="J3757" i="2" s="1"/>
  <c r="I3757" i="2"/>
  <c r="F3758" i="2"/>
  <c r="G3758" i="2"/>
  <c r="H3758" i="2"/>
  <c r="J3758" i="2" s="1"/>
  <c r="I3758" i="2"/>
  <c r="F3759" i="2"/>
  <c r="G3759" i="2"/>
  <c r="H3759" i="2"/>
  <c r="J3759" i="2" s="1"/>
  <c r="I3759" i="2"/>
  <c r="F3760" i="2"/>
  <c r="G3760" i="2"/>
  <c r="H3760" i="2"/>
  <c r="J3760" i="2" s="1"/>
  <c r="I3760" i="2"/>
  <c r="F3761" i="2"/>
  <c r="G3761" i="2"/>
  <c r="H3761" i="2"/>
  <c r="J3761" i="2" s="1"/>
  <c r="I3761" i="2"/>
  <c r="F3762" i="2"/>
  <c r="G3762" i="2"/>
  <c r="H3762" i="2"/>
  <c r="J3762" i="2" s="1"/>
  <c r="I3762" i="2"/>
  <c r="F3763" i="2"/>
  <c r="G3763" i="2"/>
  <c r="H3763" i="2"/>
  <c r="J3763" i="2" s="1"/>
  <c r="I3763" i="2"/>
  <c r="F3764" i="2"/>
  <c r="G3764" i="2"/>
  <c r="H3764" i="2"/>
  <c r="J3764" i="2" s="1"/>
  <c r="I3764" i="2"/>
  <c r="F3765" i="2"/>
  <c r="G3765" i="2"/>
  <c r="H3765" i="2"/>
  <c r="J3765" i="2" s="1"/>
  <c r="I3765" i="2"/>
  <c r="F3766" i="2"/>
  <c r="G3766" i="2"/>
  <c r="H3766" i="2"/>
  <c r="J3766" i="2" s="1"/>
  <c r="I3766" i="2"/>
  <c r="F3767" i="2"/>
  <c r="G3767" i="2"/>
  <c r="H3767" i="2"/>
  <c r="J3767" i="2" s="1"/>
  <c r="I3767" i="2"/>
  <c r="F3768" i="2"/>
  <c r="G3768" i="2"/>
  <c r="H3768" i="2"/>
  <c r="J3768" i="2" s="1"/>
  <c r="I3768" i="2"/>
  <c r="F3769" i="2"/>
  <c r="G3769" i="2"/>
  <c r="H3769" i="2"/>
  <c r="J3769" i="2" s="1"/>
  <c r="I3769" i="2"/>
  <c r="F3770" i="2"/>
  <c r="G3770" i="2"/>
  <c r="H3770" i="2"/>
  <c r="J3770" i="2" s="1"/>
  <c r="I3770" i="2"/>
  <c r="F3771" i="2"/>
  <c r="G3771" i="2"/>
  <c r="H3771" i="2"/>
  <c r="J3771" i="2" s="1"/>
  <c r="I3771" i="2"/>
  <c r="F3772" i="2"/>
  <c r="G3772" i="2"/>
  <c r="H3772" i="2"/>
  <c r="J3772" i="2" s="1"/>
  <c r="I3772" i="2"/>
  <c r="F3773" i="2"/>
  <c r="G3773" i="2"/>
  <c r="H3773" i="2"/>
  <c r="J3773" i="2" s="1"/>
  <c r="I3773" i="2"/>
  <c r="F3774" i="2"/>
  <c r="G3774" i="2"/>
  <c r="H3774" i="2"/>
  <c r="J3774" i="2" s="1"/>
  <c r="I3774" i="2"/>
  <c r="F3775" i="2"/>
  <c r="G3775" i="2"/>
  <c r="H3775" i="2"/>
  <c r="J3775" i="2" s="1"/>
  <c r="I3775" i="2"/>
  <c r="F3776" i="2"/>
  <c r="G3776" i="2"/>
  <c r="H3776" i="2"/>
  <c r="J3776" i="2" s="1"/>
  <c r="I3776" i="2"/>
  <c r="F3777" i="2"/>
  <c r="G3777" i="2"/>
  <c r="H3777" i="2"/>
  <c r="J3777" i="2" s="1"/>
  <c r="I3777" i="2"/>
  <c r="F3778" i="2"/>
  <c r="G3778" i="2"/>
  <c r="H3778" i="2"/>
  <c r="J3778" i="2" s="1"/>
  <c r="I3778" i="2"/>
  <c r="F3779" i="2"/>
  <c r="G3779" i="2"/>
  <c r="H3779" i="2"/>
  <c r="J3779" i="2" s="1"/>
  <c r="I3779" i="2"/>
  <c r="F3780" i="2"/>
  <c r="G3780" i="2"/>
  <c r="H3780" i="2"/>
  <c r="J3780" i="2" s="1"/>
  <c r="I3780" i="2"/>
  <c r="F3781" i="2"/>
  <c r="G3781" i="2"/>
  <c r="H3781" i="2"/>
  <c r="J3781" i="2" s="1"/>
  <c r="I3781" i="2"/>
  <c r="F3782" i="2"/>
  <c r="G3782" i="2"/>
  <c r="H3782" i="2"/>
  <c r="J3782" i="2" s="1"/>
  <c r="I3782" i="2"/>
  <c r="F3783" i="2"/>
  <c r="G3783" i="2"/>
  <c r="H3783" i="2"/>
  <c r="J3783" i="2" s="1"/>
  <c r="I3783" i="2"/>
  <c r="F3784" i="2"/>
  <c r="G3784" i="2"/>
  <c r="H3784" i="2"/>
  <c r="J3784" i="2" s="1"/>
  <c r="I3784" i="2"/>
  <c r="F3785" i="2"/>
  <c r="G3785" i="2"/>
  <c r="H3785" i="2"/>
  <c r="J3785" i="2" s="1"/>
  <c r="I3785" i="2"/>
  <c r="F3786" i="2"/>
  <c r="G3786" i="2"/>
  <c r="H3786" i="2"/>
  <c r="J3786" i="2" s="1"/>
  <c r="I3786" i="2"/>
  <c r="F3787" i="2"/>
  <c r="G3787" i="2"/>
  <c r="H3787" i="2"/>
  <c r="J3787" i="2" s="1"/>
  <c r="I3787" i="2"/>
  <c r="F3788" i="2"/>
  <c r="G3788" i="2"/>
  <c r="H3788" i="2"/>
  <c r="J3788" i="2" s="1"/>
  <c r="I3788" i="2"/>
  <c r="F3789" i="2"/>
  <c r="G3789" i="2"/>
  <c r="H3789" i="2"/>
  <c r="J3789" i="2" s="1"/>
  <c r="I3789" i="2"/>
  <c r="F3790" i="2"/>
  <c r="G3790" i="2"/>
  <c r="H3790" i="2"/>
  <c r="J3790" i="2" s="1"/>
  <c r="I3790" i="2"/>
  <c r="F3791" i="2"/>
  <c r="G3791" i="2"/>
  <c r="H3791" i="2"/>
  <c r="J3791" i="2" s="1"/>
  <c r="I3791" i="2"/>
  <c r="F3792" i="2"/>
  <c r="G3792" i="2"/>
  <c r="H3792" i="2"/>
  <c r="J3792" i="2" s="1"/>
  <c r="I3792" i="2"/>
  <c r="F3793" i="2"/>
  <c r="G3793" i="2"/>
  <c r="H3793" i="2"/>
  <c r="J3793" i="2" s="1"/>
  <c r="I3793" i="2"/>
  <c r="F3794" i="2"/>
  <c r="G3794" i="2"/>
  <c r="H3794" i="2"/>
  <c r="J3794" i="2" s="1"/>
  <c r="I3794" i="2"/>
  <c r="F3795" i="2"/>
  <c r="G3795" i="2"/>
  <c r="H3795" i="2"/>
  <c r="J3795" i="2" s="1"/>
  <c r="I3795" i="2"/>
  <c r="F3796" i="2"/>
  <c r="G3796" i="2"/>
  <c r="H3796" i="2"/>
  <c r="J3796" i="2" s="1"/>
  <c r="I3796" i="2"/>
  <c r="F3797" i="2"/>
  <c r="G3797" i="2"/>
  <c r="H3797" i="2"/>
  <c r="J3797" i="2" s="1"/>
  <c r="I3797" i="2"/>
  <c r="F3798" i="2"/>
  <c r="G3798" i="2"/>
  <c r="H3798" i="2"/>
  <c r="J3798" i="2" s="1"/>
  <c r="I3798" i="2"/>
  <c r="F3799" i="2"/>
  <c r="G3799" i="2"/>
  <c r="H3799" i="2"/>
  <c r="J3799" i="2" s="1"/>
  <c r="I3799" i="2"/>
  <c r="F3800" i="2"/>
  <c r="G3800" i="2"/>
  <c r="H3800" i="2"/>
  <c r="J3800" i="2" s="1"/>
  <c r="I3800" i="2"/>
  <c r="F3801" i="2"/>
  <c r="G3801" i="2"/>
  <c r="H3801" i="2"/>
  <c r="J3801" i="2" s="1"/>
  <c r="I3801" i="2"/>
  <c r="F3802" i="2"/>
  <c r="G3802" i="2"/>
  <c r="H3802" i="2"/>
  <c r="J3802" i="2" s="1"/>
  <c r="I3802" i="2"/>
  <c r="F3803" i="2"/>
  <c r="G3803" i="2"/>
  <c r="H3803" i="2"/>
  <c r="J3803" i="2" s="1"/>
  <c r="I3803" i="2"/>
  <c r="F3804" i="2"/>
  <c r="G3804" i="2"/>
  <c r="H3804" i="2"/>
  <c r="J3804" i="2" s="1"/>
  <c r="I3804" i="2"/>
  <c r="F3805" i="2"/>
  <c r="G3805" i="2"/>
  <c r="H3805" i="2"/>
  <c r="J3805" i="2" s="1"/>
  <c r="I3805" i="2"/>
  <c r="F3806" i="2"/>
  <c r="G3806" i="2"/>
  <c r="H3806" i="2"/>
  <c r="J3806" i="2" s="1"/>
  <c r="I3806" i="2"/>
  <c r="F3807" i="2"/>
  <c r="G3807" i="2"/>
  <c r="H3807" i="2"/>
  <c r="J3807" i="2" s="1"/>
  <c r="I3807" i="2"/>
  <c r="F3808" i="2"/>
  <c r="G3808" i="2"/>
  <c r="H3808" i="2"/>
  <c r="J3808" i="2" s="1"/>
  <c r="I3808" i="2"/>
  <c r="F3809" i="2"/>
  <c r="G3809" i="2"/>
  <c r="H3809" i="2"/>
  <c r="J3809" i="2" s="1"/>
  <c r="I3809" i="2"/>
  <c r="F3810" i="2"/>
  <c r="G3810" i="2"/>
  <c r="H3810" i="2"/>
  <c r="J3810" i="2" s="1"/>
  <c r="I3810" i="2"/>
  <c r="F3811" i="2"/>
  <c r="G3811" i="2"/>
  <c r="H3811" i="2"/>
  <c r="J3811" i="2" s="1"/>
  <c r="I3811" i="2"/>
  <c r="F3812" i="2"/>
  <c r="G3812" i="2"/>
  <c r="H3812" i="2"/>
  <c r="J3812" i="2" s="1"/>
  <c r="I3812" i="2"/>
  <c r="F3813" i="2"/>
  <c r="G3813" i="2"/>
  <c r="H3813" i="2"/>
  <c r="J3813" i="2" s="1"/>
  <c r="I3813" i="2"/>
  <c r="F3814" i="2"/>
  <c r="G3814" i="2"/>
  <c r="H3814" i="2"/>
  <c r="J3814" i="2" s="1"/>
  <c r="I3814" i="2"/>
  <c r="F3815" i="2"/>
  <c r="G3815" i="2"/>
  <c r="H3815" i="2"/>
  <c r="J3815" i="2" s="1"/>
  <c r="I3815" i="2"/>
  <c r="F3816" i="2"/>
  <c r="G3816" i="2"/>
  <c r="H3816" i="2"/>
  <c r="J3816" i="2" s="1"/>
  <c r="I3816" i="2"/>
  <c r="F3817" i="2"/>
  <c r="G3817" i="2"/>
  <c r="H3817" i="2"/>
  <c r="J3817" i="2" s="1"/>
  <c r="I3817" i="2"/>
  <c r="F3818" i="2"/>
  <c r="G3818" i="2"/>
  <c r="H3818" i="2"/>
  <c r="J3818" i="2" s="1"/>
  <c r="I3818" i="2"/>
  <c r="F3819" i="2"/>
  <c r="G3819" i="2"/>
  <c r="H3819" i="2"/>
  <c r="J3819" i="2" s="1"/>
  <c r="I3819" i="2"/>
  <c r="F3820" i="2"/>
  <c r="G3820" i="2"/>
  <c r="H3820" i="2"/>
  <c r="J3820" i="2" s="1"/>
  <c r="I3820" i="2"/>
  <c r="F3821" i="2"/>
  <c r="G3821" i="2"/>
  <c r="H3821" i="2"/>
  <c r="J3821" i="2" s="1"/>
  <c r="I3821" i="2"/>
  <c r="F3822" i="2"/>
  <c r="G3822" i="2"/>
  <c r="H3822" i="2"/>
  <c r="J3822" i="2" s="1"/>
  <c r="I3822" i="2"/>
  <c r="F3823" i="2"/>
  <c r="G3823" i="2"/>
  <c r="H3823" i="2"/>
  <c r="J3823" i="2" s="1"/>
  <c r="I3823" i="2"/>
  <c r="F3824" i="2"/>
  <c r="G3824" i="2"/>
  <c r="H3824" i="2"/>
  <c r="J3824" i="2" s="1"/>
  <c r="I3824" i="2"/>
  <c r="F3825" i="2"/>
  <c r="G3825" i="2"/>
  <c r="H3825" i="2"/>
  <c r="J3825" i="2" s="1"/>
  <c r="I3825" i="2"/>
  <c r="F3826" i="2"/>
  <c r="G3826" i="2"/>
  <c r="H3826" i="2"/>
  <c r="J3826" i="2" s="1"/>
  <c r="I3826" i="2"/>
  <c r="F3827" i="2"/>
  <c r="G3827" i="2"/>
  <c r="H3827" i="2"/>
  <c r="J3827" i="2" s="1"/>
  <c r="I3827" i="2"/>
  <c r="F3828" i="2"/>
  <c r="G3828" i="2"/>
  <c r="H3828" i="2"/>
  <c r="J3828" i="2" s="1"/>
  <c r="I3828" i="2"/>
  <c r="F3829" i="2"/>
  <c r="G3829" i="2"/>
  <c r="H3829" i="2"/>
  <c r="J3829" i="2" s="1"/>
  <c r="I3829" i="2"/>
  <c r="F3830" i="2"/>
  <c r="G3830" i="2"/>
  <c r="H3830" i="2"/>
  <c r="J3830" i="2" s="1"/>
  <c r="I3830" i="2"/>
  <c r="F3831" i="2"/>
  <c r="G3831" i="2"/>
  <c r="H3831" i="2"/>
  <c r="J3831" i="2" s="1"/>
  <c r="I3831" i="2"/>
  <c r="F3832" i="2"/>
  <c r="G3832" i="2"/>
  <c r="H3832" i="2"/>
  <c r="J3832" i="2" s="1"/>
  <c r="I3832" i="2"/>
  <c r="F3833" i="2"/>
  <c r="G3833" i="2"/>
  <c r="H3833" i="2"/>
  <c r="J3833" i="2" s="1"/>
  <c r="I3833" i="2"/>
  <c r="F3834" i="2"/>
  <c r="G3834" i="2"/>
  <c r="H3834" i="2"/>
  <c r="J3834" i="2" s="1"/>
  <c r="I3834" i="2"/>
  <c r="F3835" i="2"/>
  <c r="G3835" i="2"/>
  <c r="H3835" i="2"/>
  <c r="J3835" i="2" s="1"/>
  <c r="I3835" i="2"/>
  <c r="F3836" i="2"/>
  <c r="G3836" i="2"/>
  <c r="H3836" i="2"/>
  <c r="J3836" i="2" s="1"/>
  <c r="I3836" i="2"/>
  <c r="F3837" i="2"/>
  <c r="G3837" i="2"/>
  <c r="H3837" i="2"/>
  <c r="J3837" i="2" s="1"/>
  <c r="I3837" i="2"/>
  <c r="F3838" i="2"/>
  <c r="G3838" i="2"/>
  <c r="H3838" i="2"/>
  <c r="J3838" i="2" s="1"/>
  <c r="I3838" i="2"/>
  <c r="F3839" i="2"/>
  <c r="G3839" i="2"/>
  <c r="H3839" i="2"/>
  <c r="J3839" i="2" s="1"/>
  <c r="I3839" i="2"/>
  <c r="F3840" i="2"/>
  <c r="G3840" i="2"/>
  <c r="H3840" i="2"/>
  <c r="J3840" i="2" s="1"/>
  <c r="I3840" i="2"/>
  <c r="F3841" i="2"/>
  <c r="G3841" i="2"/>
  <c r="H3841" i="2"/>
  <c r="J3841" i="2" s="1"/>
  <c r="I3841" i="2"/>
  <c r="F3842" i="2"/>
  <c r="G3842" i="2"/>
  <c r="H3842" i="2"/>
  <c r="J3842" i="2" s="1"/>
  <c r="I3842" i="2"/>
  <c r="F3843" i="2"/>
  <c r="G3843" i="2"/>
  <c r="H3843" i="2"/>
  <c r="J3843" i="2" s="1"/>
  <c r="I3843" i="2"/>
  <c r="F3844" i="2"/>
  <c r="G3844" i="2"/>
  <c r="H3844" i="2"/>
  <c r="J3844" i="2" s="1"/>
  <c r="I3844" i="2"/>
  <c r="F3845" i="2"/>
  <c r="G3845" i="2"/>
  <c r="H3845" i="2"/>
  <c r="J3845" i="2" s="1"/>
  <c r="I3845" i="2"/>
  <c r="F3846" i="2"/>
  <c r="G3846" i="2"/>
  <c r="H3846" i="2"/>
  <c r="J3846" i="2" s="1"/>
  <c r="I3846" i="2"/>
  <c r="F3847" i="2"/>
  <c r="G3847" i="2"/>
  <c r="H3847" i="2"/>
  <c r="J3847" i="2" s="1"/>
  <c r="I3847" i="2"/>
  <c r="F3848" i="2"/>
  <c r="G3848" i="2"/>
  <c r="H3848" i="2"/>
  <c r="J3848" i="2" s="1"/>
  <c r="I3848" i="2"/>
  <c r="F3849" i="2"/>
  <c r="G3849" i="2"/>
  <c r="H3849" i="2"/>
  <c r="J3849" i="2" s="1"/>
  <c r="I3849" i="2"/>
  <c r="F3850" i="2"/>
  <c r="G3850" i="2"/>
  <c r="H3850" i="2"/>
  <c r="J3850" i="2" s="1"/>
  <c r="I3850" i="2"/>
  <c r="F3851" i="2"/>
  <c r="G3851" i="2"/>
  <c r="H3851" i="2"/>
  <c r="J3851" i="2" s="1"/>
  <c r="I3851" i="2"/>
  <c r="F3852" i="2"/>
  <c r="G3852" i="2"/>
  <c r="H3852" i="2"/>
  <c r="J3852" i="2" s="1"/>
  <c r="I3852" i="2"/>
  <c r="F3853" i="2"/>
  <c r="G3853" i="2"/>
  <c r="H3853" i="2"/>
  <c r="J3853" i="2" s="1"/>
  <c r="I3853" i="2"/>
  <c r="F3854" i="2"/>
  <c r="G3854" i="2"/>
  <c r="H3854" i="2"/>
  <c r="J3854" i="2" s="1"/>
  <c r="I3854" i="2"/>
  <c r="F3855" i="2"/>
  <c r="G3855" i="2"/>
  <c r="H3855" i="2"/>
  <c r="J3855" i="2" s="1"/>
  <c r="I3855" i="2"/>
  <c r="F3856" i="2"/>
  <c r="G3856" i="2"/>
  <c r="H3856" i="2"/>
  <c r="J3856" i="2" s="1"/>
  <c r="I3856" i="2"/>
  <c r="F3857" i="2"/>
  <c r="G3857" i="2"/>
  <c r="H3857" i="2"/>
  <c r="J3857" i="2" s="1"/>
  <c r="I3857" i="2"/>
  <c r="F3858" i="2"/>
  <c r="G3858" i="2"/>
  <c r="H3858" i="2"/>
  <c r="J3858" i="2" s="1"/>
  <c r="I3858" i="2"/>
  <c r="F3859" i="2"/>
  <c r="G3859" i="2"/>
  <c r="H3859" i="2"/>
  <c r="J3859" i="2" s="1"/>
  <c r="I3859" i="2"/>
  <c r="F3860" i="2"/>
  <c r="G3860" i="2"/>
  <c r="H3860" i="2"/>
  <c r="J3860" i="2" s="1"/>
  <c r="I3860" i="2"/>
  <c r="F3861" i="2"/>
  <c r="G3861" i="2"/>
  <c r="H3861" i="2"/>
  <c r="J3861" i="2" s="1"/>
  <c r="I3861" i="2"/>
  <c r="F3862" i="2"/>
  <c r="G3862" i="2"/>
  <c r="H3862" i="2"/>
  <c r="J3862" i="2" s="1"/>
  <c r="I3862" i="2"/>
  <c r="F3863" i="2"/>
  <c r="G3863" i="2"/>
  <c r="H3863" i="2"/>
  <c r="J3863" i="2" s="1"/>
  <c r="I3863" i="2"/>
  <c r="F3864" i="2"/>
  <c r="G3864" i="2"/>
  <c r="H3864" i="2"/>
  <c r="J3864" i="2" s="1"/>
  <c r="I3864" i="2"/>
  <c r="F3865" i="2"/>
  <c r="G3865" i="2"/>
  <c r="H3865" i="2"/>
  <c r="J3865" i="2" s="1"/>
  <c r="I3865" i="2"/>
  <c r="F3866" i="2"/>
  <c r="G3866" i="2"/>
  <c r="H3866" i="2"/>
  <c r="J3866" i="2" s="1"/>
  <c r="I3866" i="2"/>
  <c r="F3867" i="2"/>
  <c r="G3867" i="2"/>
  <c r="H3867" i="2"/>
  <c r="J3867" i="2" s="1"/>
  <c r="I3867" i="2"/>
  <c r="F3868" i="2"/>
  <c r="G3868" i="2"/>
  <c r="H3868" i="2"/>
  <c r="J3868" i="2" s="1"/>
  <c r="I3868" i="2"/>
  <c r="F3869" i="2"/>
  <c r="G3869" i="2"/>
  <c r="H3869" i="2"/>
  <c r="J3869" i="2" s="1"/>
  <c r="I3869" i="2"/>
  <c r="F3870" i="2"/>
  <c r="G3870" i="2"/>
  <c r="H3870" i="2"/>
  <c r="J3870" i="2" s="1"/>
  <c r="I3870" i="2"/>
  <c r="F3871" i="2"/>
  <c r="G3871" i="2"/>
  <c r="H3871" i="2"/>
  <c r="J3871" i="2" s="1"/>
  <c r="I3871" i="2"/>
  <c r="F3872" i="2"/>
  <c r="G3872" i="2"/>
  <c r="H3872" i="2"/>
  <c r="J3872" i="2" s="1"/>
  <c r="I3872" i="2"/>
  <c r="F3873" i="2"/>
  <c r="G3873" i="2"/>
  <c r="H3873" i="2"/>
  <c r="J3873" i="2" s="1"/>
  <c r="I3873" i="2"/>
  <c r="F3874" i="2"/>
  <c r="G3874" i="2"/>
  <c r="H3874" i="2"/>
  <c r="J3874" i="2" s="1"/>
  <c r="I3874" i="2"/>
  <c r="F3875" i="2"/>
  <c r="G3875" i="2"/>
  <c r="H3875" i="2"/>
  <c r="J3875" i="2" s="1"/>
  <c r="I3875" i="2"/>
  <c r="F3876" i="2"/>
  <c r="G3876" i="2"/>
  <c r="H3876" i="2"/>
  <c r="J3876" i="2" s="1"/>
  <c r="I3876" i="2"/>
  <c r="F3877" i="2"/>
  <c r="G3877" i="2"/>
  <c r="H3877" i="2"/>
  <c r="J3877" i="2" s="1"/>
  <c r="I3877" i="2"/>
  <c r="F3878" i="2"/>
  <c r="G3878" i="2"/>
  <c r="H3878" i="2"/>
  <c r="J3878" i="2" s="1"/>
  <c r="I3878" i="2"/>
  <c r="F3879" i="2"/>
  <c r="G3879" i="2"/>
  <c r="H3879" i="2"/>
  <c r="J3879" i="2" s="1"/>
  <c r="I3879" i="2"/>
  <c r="F3880" i="2"/>
  <c r="G3880" i="2"/>
  <c r="H3880" i="2"/>
  <c r="J3880" i="2" s="1"/>
  <c r="I3880" i="2"/>
  <c r="F3881" i="2"/>
  <c r="G3881" i="2"/>
  <c r="H3881" i="2"/>
  <c r="J3881" i="2" s="1"/>
  <c r="I3881" i="2"/>
  <c r="F3882" i="2"/>
  <c r="G3882" i="2"/>
  <c r="H3882" i="2"/>
  <c r="J3882" i="2" s="1"/>
  <c r="I3882" i="2"/>
  <c r="F3883" i="2"/>
  <c r="G3883" i="2"/>
  <c r="H3883" i="2"/>
  <c r="J3883" i="2" s="1"/>
  <c r="I3883" i="2"/>
  <c r="F3884" i="2"/>
  <c r="G3884" i="2"/>
  <c r="H3884" i="2"/>
  <c r="J3884" i="2" s="1"/>
  <c r="I3884" i="2"/>
  <c r="F3885" i="2"/>
  <c r="G3885" i="2"/>
  <c r="H3885" i="2"/>
  <c r="J3885" i="2" s="1"/>
  <c r="I3885" i="2"/>
  <c r="F3886" i="2"/>
  <c r="G3886" i="2"/>
  <c r="H3886" i="2"/>
  <c r="J3886" i="2" s="1"/>
  <c r="I3886" i="2"/>
  <c r="F3887" i="2"/>
  <c r="G3887" i="2"/>
  <c r="H3887" i="2"/>
  <c r="J3887" i="2" s="1"/>
  <c r="I3887" i="2"/>
  <c r="F3888" i="2"/>
  <c r="G3888" i="2"/>
  <c r="H3888" i="2"/>
  <c r="J3888" i="2" s="1"/>
  <c r="I3888" i="2"/>
  <c r="F3889" i="2"/>
  <c r="G3889" i="2"/>
  <c r="H3889" i="2"/>
  <c r="J3889" i="2" s="1"/>
  <c r="I3889" i="2"/>
  <c r="F3890" i="2"/>
  <c r="G3890" i="2"/>
  <c r="H3890" i="2"/>
  <c r="J3890" i="2" s="1"/>
  <c r="I3890" i="2"/>
  <c r="F3891" i="2"/>
  <c r="G3891" i="2"/>
  <c r="H3891" i="2"/>
  <c r="J3891" i="2" s="1"/>
  <c r="I3891" i="2"/>
  <c r="F3892" i="2"/>
  <c r="G3892" i="2"/>
  <c r="H3892" i="2"/>
  <c r="J3892" i="2" s="1"/>
  <c r="I3892" i="2"/>
  <c r="F3893" i="2"/>
  <c r="G3893" i="2"/>
  <c r="H3893" i="2"/>
  <c r="J3893" i="2" s="1"/>
  <c r="I3893" i="2"/>
  <c r="F3894" i="2"/>
  <c r="G3894" i="2"/>
  <c r="H3894" i="2"/>
  <c r="J3894" i="2" s="1"/>
  <c r="I3894" i="2"/>
  <c r="F3895" i="2"/>
  <c r="G3895" i="2"/>
  <c r="H3895" i="2"/>
  <c r="J3895" i="2" s="1"/>
  <c r="I3895" i="2"/>
  <c r="F3896" i="2"/>
  <c r="G3896" i="2"/>
  <c r="H3896" i="2"/>
  <c r="J3896" i="2" s="1"/>
  <c r="I3896" i="2"/>
  <c r="F3897" i="2"/>
  <c r="G3897" i="2"/>
  <c r="H3897" i="2"/>
  <c r="J3897" i="2" s="1"/>
  <c r="I3897" i="2"/>
  <c r="F3898" i="2"/>
  <c r="G3898" i="2"/>
  <c r="H3898" i="2"/>
  <c r="J3898" i="2" s="1"/>
  <c r="I3898" i="2"/>
  <c r="F3899" i="2"/>
  <c r="G3899" i="2"/>
  <c r="H3899" i="2"/>
  <c r="J3899" i="2" s="1"/>
  <c r="I3899" i="2"/>
  <c r="F3900" i="2"/>
  <c r="G3900" i="2"/>
  <c r="H3900" i="2"/>
  <c r="J3900" i="2" s="1"/>
  <c r="I3900" i="2"/>
  <c r="F3901" i="2"/>
  <c r="G3901" i="2"/>
  <c r="H3901" i="2"/>
  <c r="J3901" i="2" s="1"/>
  <c r="I3901" i="2"/>
  <c r="F3902" i="2"/>
  <c r="G3902" i="2"/>
  <c r="H3902" i="2"/>
  <c r="J3902" i="2" s="1"/>
  <c r="I3902" i="2"/>
  <c r="F3903" i="2"/>
  <c r="G3903" i="2"/>
  <c r="H3903" i="2"/>
  <c r="J3903" i="2" s="1"/>
  <c r="I3903" i="2"/>
  <c r="F3904" i="2"/>
  <c r="G3904" i="2"/>
  <c r="H3904" i="2"/>
  <c r="J3904" i="2" s="1"/>
  <c r="I3904" i="2"/>
  <c r="F3905" i="2"/>
  <c r="G3905" i="2"/>
  <c r="H3905" i="2"/>
  <c r="J3905" i="2" s="1"/>
  <c r="I3905" i="2"/>
  <c r="F3906" i="2"/>
  <c r="G3906" i="2"/>
  <c r="H3906" i="2"/>
  <c r="J3906" i="2" s="1"/>
  <c r="I3906" i="2"/>
  <c r="F3907" i="2"/>
  <c r="G3907" i="2"/>
  <c r="H3907" i="2"/>
  <c r="J3907" i="2" s="1"/>
  <c r="I3907" i="2"/>
  <c r="F3908" i="2"/>
  <c r="G3908" i="2"/>
  <c r="H3908" i="2"/>
  <c r="J3908" i="2" s="1"/>
  <c r="I3908" i="2"/>
  <c r="F3909" i="2"/>
  <c r="G3909" i="2"/>
  <c r="H3909" i="2"/>
  <c r="J3909" i="2" s="1"/>
  <c r="I3909" i="2"/>
  <c r="F3910" i="2"/>
  <c r="G3910" i="2"/>
  <c r="H3910" i="2"/>
  <c r="J3910" i="2" s="1"/>
  <c r="I3910" i="2"/>
  <c r="F3911" i="2"/>
  <c r="G3911" i="2"/>
  <c r="H3911" i="2"/>
  <c r="J3911" i="2" s="1"/>
  <c r="I3911" i="2"/>
  <c r="F3912" i="2"/>
  <c r="G3912" i="2"/>
  <c r="H3912" i="2"/>
  <c r="J3912" i="2" s="1"/>
  <c r="I3912" i="2"/>
  <c r="F3913" i="2"/>
  <c r="G3913" i="2"/>
  <c r="H3913" i="2"/>
  <c r="J3913" i="2" s="1"/>
  <c r="I3913" i="2"/>
  <c r="F3914" i="2"/>
  <c r="G3914" i="2"/>
  <c r="H3914" i="2"/>
  <c r="J3914" i="2" s="1"/>
  <c r="I3914" i="2"/>
  <c r="F3915" i="2"/>
  <c r="G3915" i="2"/>
  <c r="H3915" i="2"/>
  <c r="J3915" i="2" s="1"/>
  <c r="I3915" i="2"/>
  <c r="F3916" i="2"/>
  <c r="G3916" i="2"/>
  <c r="H3916" i="2"/>
  <c r="J3916" i="2" s="1"/>
  <c r="I3916" i="2"/>
  <c r="F3917" i="2"/>
  <c r="G3917" i="2"/>
  <c r="H3917" i="2"/>
  <c r="J3917" i="2" s="1"/>
  <c r="I3917" i="2"/>
  <c r="F3918" i="2"/>
  <c r="G3918" i="2"/>
  <c r="H3918" i="2"/>
  <c r="J3918" i="2" s="1"/>
  <c r="I3918" i="2"/>
  <c r="F3919" i="2"/>
  <c r="G3919" i="2"/>
  <c r="H3919" i="2"/>
  <c r="J3919" i="2" s="1"/>
  <c r="I3919" i="2"/>
  <c r="F3920" i="2"/>
  <c r="G3920" i="2"/>
  <c r="H3920" i="2"/>
  <c r="J3920" i="2" s="1"/>
  <c r="I3920" i="2"/>
  <c r="F3921" i="2"/>
  <c r="G3921" i="2"/>
  <c r="H3921" i="2"/>
  <c r="J3921" i="2" s="1"/>
  <c r="I3921" i="2"/>
  <c r="F3922" i="2"/>
  <c r="G3922" i="2"/>
  <c r="H3922" i="2"/>
  <c r="J3922" i="2" s="1"/>
  <c r="I3922" i="2"/>
  <c r="F3923" i="2"/>
  <c r="G3923" i="2"/>
  <c r="H3923" i="2"/>
  <c r="J3923" i="2" s="1"/>
  <c r="I3923" i="2"/>
  <c r="F3924" i="2"/>
  <c r="G3924" i="2"/>
  <c r="H3924" i="2"/>
  <c r="J3924" i="2" s="1"/>
  <c r="I3924" i="2"/>
  <c r="F3925" i="2"/>
  <c r="G3925" i="2"/>
  <c r="H3925" i="2"/>
  <c r="J3925" i="2" s="1"/>
  <c r="I3925" i="2"/>
  <c r="F3926" i="2"/>
  <c r="G3926" i="2"/>
  <c r="H3926" i="2"/>
  <c r="J3926" i="2" s="1"/>
  <c r="I3926" i="2"/>
  <c r="F3927" i="2"/>
  <c r="G3927" i="2"/>
  <c r="H3927" i="2"/>
  <c r="J3927" i="2" s="1"/>
  <c r="I3927" i="2"/>
  <c r="F3928" i="2"/>
  <c r="G3928" i="2"/>
  <c r="H3928" i="2"/>
  <c r="J3928" i="2" s="1"/>
  <c r="I3928" i="2"/>
  <c r="F3929" i="2"/>
  <c r="G3929" i="2"/>
  <c r="H3929" i="2"/>
  <c r="J3929" i="2" s="1"/>
  <c r="I3929" i="2"/>
  <c r="F3930" i="2"/>
  <c r="G3930" i="2"/>
  <c r="H3930" i="2"/>
  <c r="J3930" i="2" s="1"/>
  <c r="I3930" i="2"/>
  <c r="F3931" i="2"/>
  <c r="G3931" i="2"/>
  <c r="H3931" i="2"/>
  <c r="J3931" i="2" s="1"/>
  <c r="I3931" i="2"/>
  <c r="F3932" i="2"/>
  <c r="G3932" i="2"/>
  <c r="H3932" i="2"/>
  <c r="J3932" i="2" s="1"/>
  <c r="I3932" i="2"/>
  <c r="F3933" i="2"/>
  <c r="G3933" i="2"/>
  <c r="H3933" i="2"/>
  <c r="J3933" i="2" s="1"/>
  <c r="I3933" i="2"/>
  <c r="F3934" i="2"/>
  <c r="G3934" i="2"/>
  <c r="H3934" i="2"/>
  <c r="J3934" i="2" s="1"/>
  <c r="I3934" i="2"/>
  <c r="F3935" i="2"/>
  <c r="G3935" i="2"/>
  <c r="H3935" i="2"/>
  <c r="J3935" i="2" s="1"/>
  <c r="I3935" i="2"/>
  <c r="F3936" i="2"/>
  <c r="G3936" i="2"/>
  <c r="H3936" i="2"/>
  <c r="J3936" i="2" s="1"/>
  <c r="I3936" i="2"/>
  <c r="F3937" i="2"/>
  <c r="G3937" i="2"/>
  <c r="H3937" i="2"/>
  <c r="J3937" i="2" s="1"/>
  <c r="I3937" i="2"/>
  <c r="F3938" i="2"/>
  <c r="G3938" i="2"/>
  <c r="H3938" i="2"/>
  <c r="J3938" i="2" s="1"/>
  <c r="I3938" i="2"/>
  <c r="F3939" i="2"/>
  <c r="G3939" i="2"/>
  <c r="H3939" i="2"/>
  <c r="J3939" i="2" s="1"/>
  <c r="I3939" i="2"/>
  <c r="F3940" i="2"/>
  <c r="G3940" i="2"/>
  <c r="H3940" i="2"/>
  <c r="J3940" i="2" s="1"/>
  <c r="I3940" i="2"/>
  <c r="F3941" i="2"/>
  <c r="G3941" i="2"/>
  <c r="H3941" i="2"/>
  <c r="J3941" i="2" s="1"/>
  <c r="I3941" i="2"/>
  <c r="F3942" i="2"/>
  <c r="G3942" i="2"/>
  <c r="H3942" i="2"/>
  <c r="J3942" i="2" s="1"/>
  <c r="I3942" i="2"/>
  <c r="F3943" i="2"/>
  <c r="G3943" i="2"/>
  <c r="H3943" i="2"/>
  <c r="J3943" i="2" s="1"/>
  <c r="I3943" i="2"/>
  <c r="F3944" i="2"/>
  <c r="G3944" i="2"/>
  <c r="H3944" i="2"/>
  <c r="J3944" i="2" s="1"/>
  <c r="I3944" i="2"/>
  <c r="F3945" i="2"/>
  <c r="G3945" i="2"/>
  <c r="H3945" i="2"/>
  <c r="J3945" i="2" s="1"/>
  <c r="I3945" i="2"/>
  <c r="F3946" i="2"/>
  <c r="G3946" i="2"/>
  <c r="H3946" i="2"/>
  <c r="J3946" i="2" s="1"/>
  <c r="I3946" i="2"/>
  <c r="F3947" i="2"/>
  <c r="G3947" i="2"/>
  <c r="H3947" i="2"/>
  <c r="J3947" i="2" s="1"/>
  <c r="I3947" i="2"/>
  <c r="F3948" i="2"/>
  <c r="G3948" i="2"/>
  <c r="H3948" i="2"/>
  <c r="J3948" i="2" s="1"/>
  <c r="I3948" i="2"/>
  <c r="F3949" i="2"/>
  <c r="G3949" i="2"/>
  <c r="H3949" i="2"/>
  <c r="J3949" i="2" s="1"/>
  <c r="I3949" i="2"/>
  <c r="F3950" i="2"/>
  <c r="G3950" i="2"/>
  <c r="H3950" i="2"/>
  <c r="J3950" i="2" s="1"/>
  <c r="I3950" i="2"/>
  <c r="F3951" i="2"/>
  <c r="G3951" i="2"/>
  <c r="H3951" i="2"/>
  <c r="J3951" i="2" s="1"/>
  <c r="I3951" i="2"/>
  <c r="F3952" i="2"/>
  <c r="G3952" i="2"/>
  <c r="H3952" i="2"/>
  <c r="J3952" i="2" s="1"/>
  <c r="I3952" i="2"/>
  <c r="F3953" i="2"/>
  <c r="G3953" i="2"/>
  <c r="H3953" i="2"/>
  <c r="J3953" i="2" s="1"/>
  <c r="I3953" i="2"/>
  <c r="F3954" i="2"/>
  <c r="G3954" i="2"/>
  <c r="H3954" i="2"/>
  <c r="J3954" i="2" s="1"/>
  <c r="I3954" i="2"/>
  <c r="F3955" i="2"/>
  <c r="G3955" i="2"/>
  <c r="H3955" i="2"/>
  <c r="J3955" i="2" s="1"/>
  <c r="I3955" i="2"/>
  <c r="F3956" i="2"/>
  <c r="G3956" i="2"/>
  <c r="H3956" i="2"/>
  <c r="J3956" i="2" s="1"/>
  <c r="I3956" i="2"/>
  <c r="F3957" i="2"/>
  <c r="G3957" i="2"/>
  <c r="H3957" i="2"/>
  <c r="J3957" i="2" s="1"/>
  <c r="I3957" i="2"/>
  <c r="F3958" i="2"/>
  <c r="G3958" i="2"/>
  <c r="H3958" i="2"/>
  <c r="J3958" i="2" s="1"/>
  <c r="I3958" i="2"/>
  <c r="F3959" i="2"/>
  <c r="G3959" i="2"/>
  <c r="H3959" i="2"/>
  <c r="J3959" i="2" s="1"/>
  <c r="I3959" i="2"/>
  <c r="F3960" i="2"/>
  <c r="G3960" i="2"/>
  <c r="H3960" i="2"/>
  <c r="J3960" i="2" s="1"/>
  <c r="I3960" i="2"/>
  <c r="F3961" i="2"/>
  <c r="G3961" i="2"/>
  <c r="H3961" i="2"/>
  <c r="J3961" i="2" s="1"/>
  <c r="I3961" i="2"/>
  <c r="F3962" i="2"/>
  <c r="G3962" i="2"/>
  <c r="H3962" i="2"/>
  <c r="J3962" i="2" s="1"/>
  <c r="I3962" i="2"/>
  <c r="F3963" i="2"/>
  <c r="G3963" i="2"/>
  <c r="H3963" i="2"/>
  <c r="J3963" i="2" s="1"/>
  <c r="I3963" i="2"/>
  <c r="F3964" i="2"/>
  <c r="G3964" i="2"/>
  <c r="H3964" i="2"/>
  <c r="J3964" i="2" s="1"/>
  <c r="I3964" i="2"/>
  <c r="F3965" i="2"/>
  <c r="G3965" i="2"/>
  <c r="H3965" i="2"/>
  <c r="J3965" i="2" s="1"/>
  <c r="I3965" i="2"/>
  <c r="F3966" i="2"/>
  <c r="G3966" i="2"/>
  <c r="H3966" i="2"/>
  <c r="J3966" i="2" s="1"/>
  <c r="I3966" i="2"/>
  <c r="F3967" i="2"/>
  <c r="G3967" i="2"/>
  <c r="H3967" i="2"/>
  <c r="J3967" i="2" s="1"/>
  <c r="I3967" i="2"/>
  <c r="F3968" i="2"/>
  <c r="G3968" i="2"/>
  <c r="H3968" i="2"/>
  <c r="J3968" i="2" s="1"/>
  <c r="I3968" i="2"/>
  <c r="F3969" i="2"/>
  <c r="G3969" i="2"/>
  <c r="H3969" i="2"/>
  <c r="J3969" i="2" s="1"/>
  <c r="I3969" i="2"/>
  <c r="F3970" i="2"/>
  <c r="G3970" i="2"/>
  <c r="H3970" i="2"/>
  <c r="J3970" i="2" s="1"/>
  <c r="I3970" i="2"/>
  <c r="F3971" i="2"/>
  <c r="G3971" i="2"/>
  <c r="H3971" i="2"/>
  <c r="J3971" i="2" s="1"/>
  <c r="I3971" i="2"/>
  <c r="F3972" i="2"/>
  <c r="G3972" i="2"/>
  <c r="H3972" i="2"/>
  <c r="J3972" i="2" s="1"/>
  <c r="I3972" i="2"/>
  <c r="F3973" i="2"/>
  <c r="G3973" i="2"/>
  <c r="H3973" i="2"/>
  <c r="J3973" i="2" s="1"/>
  <c r="I3973" i="2"/>
  <c r="F3974" i="2"/>
  <c r="G3974" i="2"/>
  <c r="H3974" i="2"/>
  <c r="J3974" i="2" s="1"/>
  <c r="I3974" i="2"/>
  <c r="F3975" i="2"/>
  <c r="G3975" i="2"/>
  <c r="H3975" i="2"/>
  <c r="J3975" i="2" s="1"/>
  <c r="I3975" i="2"/>
  <c r="F3976" i="2"/>
  <c r="G3976" i="2"/>
  <c r="H3976" i="2"/>
  <c r="J3976" i="2" s="1"/>
  <c r="I3976" i="2"/>
  <c r="F3977" i="2"/>
  <c r="G3977" i="2"/>
  <c r="H3977" i="2"/>
  <c r="J3977" i="2" s="1"/>
  <c r="I3977" i="2"/>
  <c r="F3978" i="2"/>
  <c r="G3978" i="2"/>
  <c r="H3978" i="2"/>
  <c r="J3978" i="2" s="1"/>
  <c r="I3978" i="2"/>
  <c r="F3979" i="2"/>
  <c r="G3979" i="2"/>
  <c r="H3979" i="2"/>
  <c r="J3979" i="2" s="1"/>
  <c r="I3979" i="2"/>
  <c r="F3980" i="2"/>
  <c r="G3980" i="2"/>
  <c r="H3980" i="2"/>
  <c r="J3980" i="2" s="1"/>
  <c r="I3980" i="2"/>
  <c r="F3981" i="2"/>
  <c r="G3981" i="2"/>
  <c r="H3981" i="2"/>
  <c r="J3981" i="2" s="1"/>
  <c r="I3981" i="2"/>
  <c r="F3982" i="2"/>
  <c r="G3982" i="2"/>
  <c r="H3982" i="2"/>
  <c r="J3982" i="2" s="1"/>
  <c r="I3982" i="2"/>
  <c r="F3983" i="2"/>
  <c r="G3983" i="2"/>
  <c r="H3983" i="2"/>
  <c r="J3983" i="2" s="1"/>
  <c r="I3983" i="2"/>
  <c r="F3984" i="2"/>
  <c r="G3984" i="2"/>
  <c r="H3984" i="2"/>
  <c r="J3984" i="2" s="1"/>
  <c r="I3984" i="2"/>
  <c r="F3985" i="2"/>
  <c r="G3985" i="2"/>
  <c r="H3985" i="2"/>
  <c r="J3985" i="2" s="1"/>
  <c r="I3985" i="2"/>
  <c r="F3986" i="2"/>
  <c r="G3986" i="2"/>
  <c r="H3986" i="2"/>
  <c r="J3986" i="2" s="1"/>
  <c r="I3986" i="2"/>
  <c r="F3987" i="2"/>
  <c r="G3987" i="2"/>
  <c r="H3987" i="2"/>
  <c r="J3987" i="2" s="1"/>
  <c r="I3987" i="2"/>
  <c r="F3988" i="2"/>
  <c r="G3988" i="2"/>
  <c r="H3988" i="2"/>
  <c r="J3988" i="2" s="1"/>
  <c r="I3988" i="2"/>
  <c r="F3989" i="2"/>
  <c r="G3989" i="2"/>
  <c r="H3989" i="2"/>
  <c r="J3989" i="2" s="1"/>
  <c r="I3989" i="2"/>
  <c r="F3990" i="2"/>
  <c r="G3990" i="2"/>
  <c r="H3990" i="2"/>
  <c r="J3990" i="2" s="1"/>
  <c r="I3990" i="2"/>
  <c r="F3991" i="2"/>
  <c r="G3991" i="2"/>
  <c r="H3991" i="2"/>
  <c r="J3991" i="2" s="1"/>
  <c r="I3991" i="2"/>
  <c r="F3992" i="2"/>
  <c r="G3992" i="2"/>
  <c r="H3992" i="2"/>
  <c r="J3992" i="2" s="1"/>
  <c r="I3992" i="2"/>
  <c r="F3993" i="2"/>
  <c r="G3993" i="2"/>
  <c r="H3993" i="2"/>
  <c r="J3993" i="2" s="1"/>
  <c r="I3993" i="2"/>
  <c r="F3994" i="2"/>
  <c r="G3994" i="2"/>
  <c r="H3994" i="2"/>
  <c r="J3994" i="2" s="1"/>
  <c r="I3994" i="2"/>
  <c r="F3995" i="2"/>
  <c r="G3995" i="2"/>
  <c r="H3995" i="2"/>
  <c r="J3995" i="2" s="1"/>
  <c r="I3995" i="2"/>
  <c r="F3996" i="2"/>
  <c r="G3996" i="2"/>
  <c r="H3996" i="2"/>
  <c r="J3996" i="2" s="1"/>
  <c r="I3996" i="2"/>
  <c r="F3997" i="2"/>
  <c r="G3997" i="2"/>
  <c r="H3997" i="2"/>
  <c r="J3997" i="2" s="1"/>
  <c r="I3997" i="2"/>
  <c r="F3998" i="2"/>
  <c r="G3998" i="2"/>
  <c r="H3998" i="2"/>
  <c r="J3998" i="2" s="1"/>
  <c r="I3998" i="2"/>
  <c r="F3999" i="2"/>
  <c r="G3999" i="2"/>
  <c r="H3999" i="2"/>
  <c r="J3999" i="2" s="1"/>
  <c r="I3999" i="2"/>
  <c r="F4000" i="2"/>
  <c r="G4000" i="2"/>
  <c r="H4000" i="2"/>
  <c r="J4000" i="2" s="1"/>
  <c r="I4000" i="2"/>
  <c r="F4001" i="2"/>
  <c r="G4001" i="2"/>
  <c r="H4001" i="2"/>
  <c r="J4001" i="2" s="1"/>
  <c r="I4001" i="2"/>
  <c r="F4002" i="2"/>
  <c r="G4002" i="2"/>
  <c r="H4002" i="2"/>
  <c r="J4002" i="2" s="1"/>
  <c r="I4002" i="2"/>
  <c r="F4003" i="2"/>
  <c r="G4003" i="2"/>
  <c r="H4003" i="2"/>
  <c r="J4003" i="2" s="1"/>
  <c r="I4003" i="2"/>
  <c r="F4004" i="2"/>
  <c r="G4004" i="2"/>
  <c r="H4004" i="2"/>
  <c r="J4004" i="2" s="1"/>
  <c r="I4004" i="2"/>
  <c r="F4005" i="2"/>
  <c r="G4005" i="2"/>
  <c r="H4005" i="2"/>
  <c r="J4005" i="2" s="1"/>
  <c r="I4005" i="2"/>
  <c r="F4006" i="2"/>
  <c r="G4006" i="2"/>
  <c r="H4006" i="2"/>
  <c r="J4006" i="2" s="1"/>
  <c r="I4006" i="2"/>
  <c r="F4007" i="2"/>
  <c r="G4007" i="2"/>
  <c r="H4007" i="2"/>
  <c r="J4007" i="2" s="1"/>
  <c r="I4007" i="2"/>
  <c r="F4008" i="2"/>
  <c r="G4008" i="2"/>
  <c r="H4008" i="2"/>
  <c r="J4008" i="2" s="1"/>
  <c r="I4008" i="2"/>
  <c r="F4009" i="2"/>
  <c r="G4009" i="2"/>
  <c r="H4009" i="2"/>
  <c r="J4009" i="2" s="1"/>
  <c r="I4009" i="2"/>
  <c r="F4010" i="2"/>
  <c r="G4010" i="2"/>
  <c r="H4010" i="2"/>
  <c r="J4010" i="2" s="1"/>
  <c r="I4010" i="2"/>
  <c r="F4011" i="2"/>
  <c r="G4011" i="2"/>
  <c r="H4011" i="2"/>
  <c r="J4011" i="2" s="1"/>
  <c r="I4011" i="2"/>
  <c r="F4012" i="2"/>
  <c r="G4012" i="2"/>
  <c r="H4012" i="2"/>
  <c r="J4012" i="2" s="1"/>
  <c r="I4012" i="2"/>
  <c r="F4013" i="2"/>
  <c r="G4013" i="2"/>
  <c r="H4013" i="2"/>
  <c r="J4013" i="2" s="1"/>
  <c r="I4013" i="2"/>
  <c r="F4014" i="2"/>
  <c r="G4014" i="2"/>
  <c r="H4014" i="2"/>
  <c r="J4014" i="2" s="1"/>
  <c r="I4014" i="2"/>
  <c r="F4015" i="2"/>
  <c r="G4015" i="2"/>
  <c r="H4015" i="2"/>
  <c r="J4015" i="2" s="1"/>
  <c r="I4015" i="2"/>
  <c r="F4016" i="2"/>
  <c r="G4016" i="2"/>
  <c r="H4016" i="2"/>
  <c r="J4016" i="2" s="1"/>
  <c r="I4016" i="2"/>
  <c r="F4017" i="2"/>
  <c r="G4017" i="2"/>
  <c r="H4017" i="2"/>
  <c r="J4017" i="2" s="1"/>
  <c r="I4017" i="2"/>
  <c r="F4018" i="2"/>
  <c r="G4018" i="2"/>
  <c r="H4018" i="2"/>
  <c r="J4018" i="2" s="1"/>
  <c r="I4018" i="2"/>
  <c r="F4019" i="2"/>
  <c r="G4019" i="2"/>
  <c r="H4019" i="2"/>
  <c r="J4019" i="2" s="1"/>
  <c r="I4019" i="2"/>
  <c r="F4020" i="2"/>
  <c r="G4020" i="2"/>
  <c r="H4020" i="2"/>
  <c r="J4020" i="2" s="1"/>
  <c r="I4020" i="2"/>
  <c r="F4021" i="2"/>
  <c r="G4021" i="2"/>
  <c r="H4021" i="2"/>
  <c r="J4021" i="2" s="1"/>
  <c r="I4021" i="2"/>
  <c r="F4022" i="2"/>
  <c r="G4022" i="2"/>
  <c r="H4022" i="2"/>
  <c r="J4022" i="2" s="1"/>
  <c r="I4022" i="2"/>
  <c r="F4023" i="2"/>
  <c r="G4023" i="2"/>
  <c r="H4023" i="2"/>
  <c r="J4023" i="2" s="1"/>
  <c r="I4023" i="2"/>
  <c r="F4024" i="2"/>
  <c r="G4024" i="2"/>
  <c r="H4024" i="2"/>
  <c r="J4024" i="2" s="1"/>
  <c r="I4024" i="2"/>
  <c r="F4025" i="2"/>
  <c r="G4025" i="2"/>
  <c r="H4025" i="2"/>
  <c r="J4025" i="2" s="1"/>
  <c r="I4025" i="2"/>
  <c r="F4026" i="2"/>
  <c r="G4026" i="2"/>
  <c r="H4026" i="2"/>
  <c r="J4026" i="2" s="1"/>
  <c r="I4026" i="2"/>
  <c r="F4027" i="2"/>
  <c r="G4027" i="2"/>
  <c r="H4027" i="2"/>
  <c r="J4027" i="2" s="1"/>
  <c r="I4027" i="2"/>
  <c r="F4028" i="2"/>
  <c r="G4028" i="2"/>
  <c r="H4028" i="2"/>
  <c r="J4028" i="2" s="1"/>
  <c r="I4028" i="2"/>
  <c r="F4029" i="2"/>
  <c r="G4029" i="2"/>
  <c r="H4029" i="2"/>
  <c r="J4029" i="2" s="1"/>
  <c r="I4029" i="2"/>
  <c r="F4030" i="2"/>
  <c r="G4030" i="2"/>
  <c r="H4030" i="2"/>
  <c r="J4030" i="2" s="1"/>
  <c r="I4030" i="2"/>
  <c r="F4031" i="2"/>
  <c r="G4031" i="2"/>
  <c r="H4031" i="2"/>
  <c r="J4031" i="2" s="1"/>
  <c r="I4031" i="2"/>
  <c r="F4032" i="2"/>
  <c r="G4032" i="2"/>
  <c r="H4032" i="2"/>
  <c r="J4032" i="2" s="1"/>
  <c r="I4032" i="2"/>
  <c r="F4033" i="2"/>
  <c r="G4033" i="2"/>
  <c r="H4033" i="2"/>
  <c r="J4033" i="2" s="1"/>
  <c r="I4033" i="2"/>
  <c r="F4034" i="2"/>
  <c r="G4034" i="2"/>
  <c r="H4034" i="2"/>
  <c r="J4034" i="2" s="1"/>
  <c r="I4034" i="2"/>
  <c r="F4035" i="2"/>
  <c r="G4035" i="2"/>
  <c r="H4035" i="2"/>
  <c r="J4035" i="2" s="1"/>
  <c r="I4035" i="2"/>
  <c r="F4036" i="2"/>
  <c r="G4036" i="2"/>
  <c r="H4036" i="2"/>
  <c r="J4036" i="2" s="1"/>
  <c r="I4036" i="2"/>
  <c r="F4037" i="2"/>
  <c r="G4037" i="2"/>
  <c r="H4037" i="2"/>
  <c r="J4037" i="2" s="1"/>
  <c r="I4037" i="2"/>
  <c r="F4038" i="2"/>
  <c r="G4038" i="2"/>
  <c r="H4038" i="2"/>
  <c r="J4038" i="2" s="1"/>
  <c r="I4038" i="2"/>
  <c r="F4039" i="2"/>
  <c r="G4039" i="2"/>
  <c r="H4039" i="2"/>
  <c r="J4039" i="2" s="1"/>
  <c r="I4039" i="2"/>
  <c r="F4040" i="2"/>
  <c r="G4040" i="2"/>
  <c r="H4040" i="2"/>
  <c r="J4040" i="2" s="1"/>
  <c r="I4040" i="2"/>
  <c r="F4041" i="2"/>
  <c r="G4041" i="2"/>
  <c r="H4041" i="2"/>
  <c r="J4041" i="2" s="1"/>
  <c r="I4041" i="2"/>
  <c r="F4042" i="2"/>
  <c r="G4042" i="2"/>
  <c r="H4042" i="2"/>
  <c r="J4042" i="2" s="1"/>
  <c r="I4042" i="2"/>
  <c r="F4043" i="2"/>
  <c r="G4043" i="2"/>
  <c r="H4043" i="2"/>
  <c r="J4043" i="2" s="1"/>
  <c r="I4043" i="2"/>
  <c r="F4044" i="2"/>
  <c r="G4044" i="2"/>
  <c r="H4044" i="2"/>
  <c r="J4044" i="2" s="1"/>
  <c r="I4044" i="2"/>
  <c r="F4045" i="2"/>
  <c r="G4045" i="2"/>
  <c r="H4045" i="2"/>
  <c r="J4045" i="2" s="1"/>
  <c r="I4045" i="2"/>
  <c r="F4046" i="2"/>
  <c r="G4046" i="2"/>
  <c r="H4046" i="2"/>
  <c r="J4046" i="2" s="1"/>
  <c r="I4046" i="2"/>
  <c r="F4047" i="2"/>
  <c r="G4047" i="2"/>
  <c r="H4047" i="2"/>
  <c r="J4047" i="2" s="1"/>
  <c r="I4047" i="2"/>
  <c r="F4048" i="2"/>
  <c r="G4048" i="2"/>
  <c r="H4048" i="2"/>
  <c r="J4048" i="2" s="1"/>
  <c r="I4048" i="2"/>
  <c r="F4049" i="2"/>
  <c r="G4049" i="2"/>
  <c r="H4049" i="2"/>
  <c r="J4049" i="2" s="1"/>
  <c r="I4049" i="2"/>
  <c r="F4050" i="2"/>
  <c r="G4050" i="2"/>
  <c r="H4050" i="2"/>
  <c r="J4050" i="2" s="1"/>
  <c r="I4050" i="2"/>
  <c r="F4051" i="2"/>
  <c r="G4051" i="2"/>
  <c r="H4051" i="2"/>
  <c r="J4051" i="2" s="1"/>
  <c r="I4051" i="2"/>
  <c r="F4052" i="2"/>
  <c r="G4052" i="2"/>
  <c r="H4052" i="2"/>
  <c r="J4052" i="2" s="1"/>
  <c r="I4052" i="2"/>
  <c r="F4053" i="2"/>
  <c r="G4053" i="2"/>
  <c r="H4053" i="2"/>
  <c r="J4053" i="2" s="1"/>
  <c r="I4053" i="2"/>
  <c r="F4054" i="2"/>
  <c r="G4054" i="2"/>
  <c r="H4054" i="2"/>
  <c r="J4054" i="2" s="1"/>
  <c r="I4054" i="2"/>
  <c r="F4055" i="2"/>
  <c r="G4055" i="2"/>
  <c r="H4055" i="2"/>
  <c r="J4055" i="2" s="1"/>
  <c r="I4055" i="2"/>
  <c r="F4056" i="2"/>
  <c r="G4056" i="2"/>
  <c r="H4056" i="2"/>
  <c r="J4056" i="2" s="1"/>
  <c r="I4056" i="2"/>
  <c r="F4057" i="2"/>
  <c r="G4057" i="2"/>
  <c r="H4057" i="2"/>
  <c r="J4057" i="2" s="1"/>
  <c r="I4057" i="2"/>
  <c r="F4058" i="2"/>
  <c r="G4058" i="2"/>
  <c r="H4058" i="2"/>
  <c r="J4058" i="2" s="1"/>
  <c r="I4058" i="2"/>
  <c r="F4059" i="2"/>
  <c r="G4059" i="2"/>
  <c r="H4059" i="2"/>
  <c r="J4059" i="2" s="1"/>
  <c r="I4059" i="2"/>
  <c r="F4060" i="2"/>
  <c r="G4060" i="2"/>
  <c r="H4060" i="2"/>
  <c r="J4060" i="2" s="1"/>
  <c r="I4060" i="2"/>
  <c r="F4061" i="2"/>
  <c r="G4061" i="2"/>
  <c r="H4061" i="2"/>
  <c r="J4061" i="2" s="1"/>
  <c r="I4061" i="2"/>
  <c r="F4062" i="2"/>
  <c r="G4062" i="2"/>
  <c r="H4062" i="2"/>
  <c r="J4062" i="2" s="1"/>
  <c r="I4062" i="2"/>
  <c r="F4063" i="2"/>
  <c r="G4063" i="2"/>
  <c r="H4063" i="2"/>
  <c r="J4063" i="2" s="1"/>
  <c r="I4063" i="2"/>
  <c r="F4064" i="2"/>
  <c r="G4064" i="2"/>
  <c r="H4064" i="2"/>
  <c r="J4064" i="2" s="1"/>
  <c r="I4064" i="2"/>
  <c r="F4065" i="2"/>
  <c r="G4065" i="2"/>
  <c r="H4065" i="2"/>
  <c r="J4065" i="2" s="1"/>
  <c r="I4065" i="2"/>
  <c r="F4066" i="2"/>
  <c r="G4066" i="2"/>
  <c r="H4066" i="2"/>
  <c r="J4066" i="2" s="1"/>
  <c r="I4066" i="2"/>
  <c r="F4067" i="2"/>
  <c r="G4067" i="2"/>
  <c r="H4067" i="2"/>
  <c r="J4067" i="2" s="1"/>
  <c r="I4067" i="2"/>
  <c r="F4068" i="2"/>
  <c r="G4068" i="2"/>
  <c r="H4068" i="2"/>
  <c r="J4068" i="2" s="1"/>
  <c r="I4068" i="2"/>
  <c r="F4069" i="2"/>
  <c r="G4069" i="2"/>
  <c r="H4069" i="2"/>
  <c r="J4069" i="2" s="1"/>
  <c r="I4069" i="2"/>
  <c r="F4070" i="2"/>
  <c r="G4070" i="2"/>
  <c r="H4070" i="2"/>
  <c r="J4070" i="2" s="1"/>
  <c r="I4070" i="2"/>
  <c r="F4071" i="2"/>
  <c r="G4071" i="2"/>
  <c r="H4071" i="2"/>
  <c r="J4071" i="2" s="1"/>
  <c r="I4071" i="2"/>
  <c r="F4072" i="2"/>
  <c r="G4072" i="2"/>
  <c r="H4072" i="2"/>
  <c r="J4072" i="2" s="1"/>
  <c r="I4072" i="2"/>
  <c r="F4073" i="2"/>
  <c r="G4073" i="2"/>
  <c r="H4073" i="2"/>
  <c r="J4073" i="2" s="1"/>
  <c r="I4073" i="2"/>
  <c r="F4074" i="2"/>
  <c r="G4074" i="2"/>
  <c r="H4074" i="2"/>
  <c r="J4074" i="2" s="1"/>
  <c r="I4074" i="2"/>
  <c r="F4075" i="2"/>
  <c r="G4075" i="2"/>
  <c r="H4075" i="2"/>
  <c r="J4075" i="2" s="1"/>
  <c r="I4075" i="2"/>
  <c r="F4076" i="2"/>
  <c r="G4076" i="2"/>
  <c r="H4076" i="2"/>
  <c r="J4076" i="2" s="1"/>
  <c r="I4076" i="2"/>
  <c r="F4077" i="2"/>
  <c r="G4077" i="2"/>
  <c r="H4077" i="2"/>
  <c r="J4077" i="2" s="1"/>
  <c r="I4077" i="2"/>
  <c r="F4078" i="2"/>
  <c r="G4078" i="2"/>
  <c r="H4078" i="2"/>
  <c r="J4078" i="2" s="1"/>
  <c r="I4078" i="2"/>
  <c r="F4079" i="2"/>
  <c r="G4079" i="2"/>
  <c r="H4079" i="2"/>
  <c r="J4079" i="2" s="1"/>
  <c r="I4079" i="2"/>
  <c r="F4080" i="2"/>
  <c r="G4080" i="2"/>
  <c r="H4080" i="2"/>
  <c r="J4080" i="2" s="1"/>
  <c r="I4080" i="2"/>
  <c r="F4081" i="2"/>
  <c r="G4081" i="2"/>
  <c r="H4081" i="2"/>
  <c r="J4081" i="2" s="1"/>
  <c r="I4081" i="2"/>
  <c r="F4082" i="2"/>
  <c r="G4082" i="2"/>
  <c r="H4082" i="2"/>
  <c r="J4082" i="2" s="1"/>
  <c r="I4082" i="2"/>
  <c r="F4083" i="2"/>
  <c r="G4083" i="2"/>
  <c r="H4083" i="2"/>
  <c r="J4083" i="2" s="1"/>
  <c r="I4083" i="2"/>
  <c r="F4084" i="2"/>
  <c r="G4084" i="2"/>
  <c r="H4084" i="2"/>
  <c r="J4084" i="2" s="1"/>
  <c r="I4084" i="2"/>
  <c r="F4085" i="2"/>
  <c r="G4085" i="2"/>
  <c r="H4085" i="2"/>
  <c r="J4085" i="2" s="1"/>
  <c r="I4085" i="2"/>
  <c r="F4086" i="2"/>
  <c r="G4086" i="2"/>
  <c r="H4086" i="2"/>
  <c r="J4086" i="2" s="1"/>
  <c r="I4086" i="2"/>
  <c r="F4087" i="2"/>
  <c r="G4087" i="2"/>
  <c r="H4087" i="2"/>
  <c r="J4087" i="2" s="1"/>
  <c r="I4087" i="2"/>
  <c r="F4088" i="2"/>
  <c r="G4088" i="2"/>
  <c r="H4088" i="2"/>
  <c r="J4088" i="2" s="1"/>
  <c r="I4088" i="2"/>
  <c r="F4089" i="2"/>
  <c r="G4089" i="2"/>
  <c r="H4089" i="2"/>
  <c r="J4089" i="2" s="1"/>
  <c r="I4089" i="2"/>
  <c r="F4090" i="2"/>
  <c r="G4090" i="2"/>
  <c r="H4090" i="2"/>
  <c r="J4090" i="2" s="1"/>
  <c r="I4090" i="2"/>
  <c r="F4091" i="2"/>
  <c r="G4091" i="2"/>
  <c r="H4091" i="2"/>
  <c r="J4091" i="2" s="1"/>
  <c r="I4091" i="2"/>
  <c r="F4092" i="2"/>
  <c r="G4092" i="2"/>
  <c r="H4092" i="2"/>
  <c r="J4092" i="2" s="1"/>
  <c r="I4092" i="2"/>
  <c r="F4093" i="2"/>
  <c r="G4093" i="2"/>
  <c r="H4093" i="2"/>
  <c r="J4093" i="2" s="1"/>
  <c r="I4093" i="2"/>
  <c r="F4094" i="2"/>
  <c r="G4094" i="2"/>
  <c r="H4094" i="2"/>
  <c r="J4094" i="2" s="1"/>
  <c r="I4094" i="2"/>
  <c r="F4095" i="2"/>
  <c r="G4095" i="2"/>
  <c r="H4095" i="2"/>
  <c r="J4095" i="2" s="1"/>
  <c r="I4095" i="2"/>
  <c r="F4096" i="2"/>
  <c r="G4096" i="2"/>
  <c r="H4096" i="2"/>
  <c r="J4096" i="2" s="1"/>
  <c r="I4096" i="2"/>
  <c r="F4097" i="2"/>
  <c r="G4097" i="2"/>
  <c r="H4097" i="2"/>
  <c r="J4097" i="2" s="1"/>
  <c r="I4097" i="2"/>
  <c r="F4098" i="2"/>
  <c r="G4098" i="2"/>
  <c r="H4098" i="2"/>
  <c r="J4098" i="2" s="1"/>
  <c r="I4098" i="2"/>
  <c r="F4099" i="2"/>
  <c r="G4099" i="2"/>
  <c r="H4099" i="2"/>
  <c r="J4099" i="2" s="1"/>
  <c r="I4099" i="2"/>
  <c r="F4100" i="2"/>
  <c r="G4100" i="2"/>
  <c r="H4100" i="2"/>
  <c r="J4100" i="2" s="1"/>
  <c r="I4100" i="2"/>
  <c r="F4101" i="2"/>
  <c r="G4101" i="2"/>
  <c r="H4101" i="2"/>
  <c r="J4101" i="2" s="1"/>
  <c r="I4101" i="2"/>
  <c r="F4102" i="2"/>
  <c r="G4102" i="2"/>
  <c r="H4102" i="2"/>
  <c r="J4102" i="2" s="1"/>
  <c r="I4102" i="2"/>
  <c r="F4103" i="2"/>
  <c r="G4103" i="2"/>
  <c r="H4103" i="2"/>
  <c r="J4103" i="2" s="1"/>
  <c r="I4103" i="2"/>
  <c r="F4104" i="2"/>
  <c r="G4104" i="2"/>
  <c r="H4104" i="2"/>
  <c r="J4104" i="2" s="1"/>
  <c r="I4104" i="2"/>
  <c r="F4105" i="2"/>
  <c r="G4105" i="2"/>
  <c r="H4105" i="2"/>
  <c r="J4105" i="2" s="1"/>
  <c r="I4105" i="2"/>
  <c r="F4106" i="2"/>
  <c r="G4106" i="2"/>
  <c r="H4106" i="2"/>
  <c r="J4106" i="2" s="1"/>
  <c r="I4106" i="2"/>
  <c r="F4107" i="2"/>
  <c r="G4107" i="2"/>
  <c r="H4107" i="2"/>
  <c r="J4107" i="2" s="1"/>
  <c r="I4107" i="2"/>
  <c r="F4108" i="2"/>
  <c r="G4108" i="2"/>
  <c r="H4108" i="2"/>
  <c r="J4108" i="2" s="1"/>
  <c r="I4108" i="2"/>
  <c r="F4109" i="2"/>
  <c r="G4109" i="2"/>
  <c r="H4109" i="2"/>
  <c r="J4109" i="2" s="1"/>
  <c r="I4109" i="2"/>
  <c r="F4110" i="2"/>
  <c r="G4110" i="2"/>
  <c r="H4110" i="2"/>
  <c r="J4110" i="2" s="1"/>
  <c r="I4110" i="2"/>
  <c r="F4111" i="2"/>
  <c r="G4111" i="2"/>
  <c r="H4111" i="2"/>
  <c r="J4111" i="2" s="1"/>
  <c r="I4111" i="2"/>
  <c r="F4112" i="2"/>
  <c r="G4112" i="2"/>
  <c r="H4112" i="2"/>
  <c r="J4112" i="2" s="1"/>
  <c r="I4112" i="2"/>
  <c r="F4113" i="2"/>
  <c r="G4113" i="2"/>
  <c r="H4113" i="2"/>
  <c r="J4113" i="2" s="1"/>
  <c r="I4113" i="2"/>
  <c r="F4114" i="2"/>
  <c r="G4114" i="2"/>
  <c r="H4114" i="2"/>
  <c r="J4114" i="2" s="1"/>
  <c r="I4114" i="2"/>
  <c r="F4115" i="2"/>
  <c r="G4115" i="2"/>
  <c r="H4115" i="2"/>
  <c r="J4115" i="2" s="1"/>
  <c r="I4115" i="2"/>
  <c r="F4116" i="2"/>
  <c r="G4116" i="2"/>
  <c r="H4116" i="2"/>
  <c r="J4116" i="2" s="1"/>
  <c r="I4116" i="2"/>
  <c r="F4117" i="2"/>
  <c r="G4117" i="2"/>
  <c r="H4117" i="2"/>
  <c r="J4117" i="2" s="1"/>
  <c r="I4117" i="2"/>
  <c r="F4118" i="2"/>
  <c r="G4118" i="2"/>
  <c r="H4118" i="2"/>
  <c r="J4118" i="2" s="1"/>
  <c r="I4118" i="2"/>
  <c r="F4119" i="2"/>
  <c r="G4119" i="2"/>
  <c r="H4119" i="2"/>
  <c r="J4119" i="2" s="1"/>
  <c r="I4119" i="2"/>
  <c r="F4120" i="2"/>
  <c r="G4120" i="2"/>
  <c r="H4120" i="2"/>
  <c r="J4120" i="2" s="1"/>
  <c r="I4120" i="2"/>
  <c r="F4121" i="2"/>
  <c r="G4121" i="2"/>
  <c r="H4121" i="2"/>
  <c r="J4121" i="2" s="1"/>
  <c r="I4121" i="2"/>
  <c r="F4122" i="2"/>
  <c r="G4122" i="2"/>
  <c r="H4122" i="2"/>
  <c r="J4122" i="2" s="1"/>
  <c r="I4122" i="2"/>
  <c r="F4123" i="2"/>
  <c r="G4123" i="2"/>
  <c r="H4123" i="2"/>
  <c r="J4123" i="2" s="1"/>
  <c r="I4123" i="2"/>
  <c r="F4124" i="2"/>
  <c r="G4124" i="2"/>
  <c r="H4124" i="2"/>
  <c r="J4124" i="2" s="1"/>
  <c r="I4124" i="2"/>
  <c r="F4125" i="2"/>
  <c r="G4125" i="2"/>
  <c r="H4125" i="2"/>
  <c r="J4125" i="2" s="1"/>
  <c r="I4125" i="2"/>
  <c r="F4126" i="2"/>
  <c r="G4126" i="2"/>
  <c r="H4126" i="2"/>
  <c r="J4126" i="2" s="1"/>
  <c r="I4126" i="2"/>
  <c r="F4127" i="2"/>
  <c r="G4127" i="2"/>
  <c r="H4127" i="2"/>
  <c r="J4127" i="2" s="1"/>
  <c r="I4127" i="2"/>
  <c r="F4128" i="2"/>
  <c r="G4128" i="2"/>
  <c r="H4128" i="2"/>
  <c r="J4128" i="2" s="1"/>
  <c r="I4128" i="2"/>
  <c r="F4129" i="2"/>
  <c r="G4129" i="2"/>
  <c r="H4129" i="2"/>
  <c r="J4129" i="2" s="1"/>
  <c r="I4129" i="2"/>
  <c r="F4130" i="2"/>
  <c r="G4130" i="2"/>
  <c r="H4130" i="2"/>
  <c r="J4130" i="2" s="1"/>
  <c r="I4130" i="2"/>
  <c r="F4131" i="2"/>
  <c r="G4131" i="2"/>
  <c r="H4131" i="2"/>
  <c r="J4131" i="2" s="1"/>
  <c r="I4131" i="2"/>
  <c r="F4132" i="2"/>
  <c r="G4132" i="2"/>
  <c r="H4132" i="2"/>
  <c r="J4132" i="2" s="1"/>
  <c r="I4132" i="2"/>
  <c r="F4133" i="2"/>
  <c r="G4133" i="2"/>
  <c r="H4133" i="2"/>
  <c r="J4133" i="2" s="1"/>
  <c r="I4133" i="2"/>
  <c r="F4134" i="2"/>
  <c r="G4134" i="2"/>
  <c r="H4134" i="2"/>
  <c r="J4134" i="2" s="1"/>
  <c r="I4134" i="2"/>
  <c r="F4135" i="2"/>
  <c r="G4135" i="2"/>
  <c r="H4135" i="2"/>
  <c r="J4135" i="2" s="1"/>
  <c r="I4135" i="2"/>
  <c r="F4136" i="2"/>
  <c r="G4136" i="2"/>
  <c r="H4136" i="2"/>
  <c r="J4136" i="2" s="1"/>
  <c r="I4136" i="2"/>
  <c r="F4137" i="2"/>
  <c r="G4137" i="2"/>
  <c r="H4137" i="2"/>
  <c r="J4137" i="2" s="1"/>
  <c r="I4137" i="2"/>
  <c r="F4138" i="2"/>
  <c r="G4138" i="2"/>
  <c r="H4138" i="2"/>
  <c r="J4138" i="2" s="1"/>
  <c r="I4138" i="2"/>
  <c r="F4139" i="2"/>
  <c r="G4139" i="2"/>
  <c r="H4139" i="2"/>
  <c r="J4139" i="2" s="1"/>
  <c r="I4139" i="2"/>
  <c r="F4140" i="2"/>
  <c r="G4140" i="2"/>
  <c r="H4140" i="2"/>
  <c r="J4140" i="2" s="1"/>
  <c r="I4140" i="2"/>
  <c r="F4141" i="2"/>
  <c r="G4141" i="2"/>
  <c r="H4141" i="2"/>
  <c r="J4141" i="2" s="1"/>
  <c r="I4141" i="2"/>
  <c r="F4142" i="2"/>
  <c r="G4142" i="2"/>
  <c r="H4142" i="2"/>
  <c r="J4142" i="2" s="1"/>
  <c r="I4142" i="2"/>
  <c r="F4143" i="2"/>
  <c r="G4143" i="2"/>
  <c r="H4143" i="2"/>
  <c r="J4143" i="2" s="1"/>
  <c r="I4143" i="2"/>
  <c r="F4144" i="2"/>
  <c r="G4144" i="2"/>
  <c r="H4144" i="2"/>
  <c r="J4144" i="2" s="1"/>
  <c r="I4144" i="2"/>
  <c r="F4145" i="2"/>
  <c r="G4145" i="2"/>
  <c r="H4145" i="2"/>
  <c r="J4145" i="2" s="1"/>
  <c r="I4145" i="2"/>
  <c r="F4146" i="2"/>
  <c r="G4146" i="2"/>
  <c r="H4146" i="2"/>
  <c r="J4146" i="2" s="1"/>
  <c r="I4146" i="2"/>
  <c r="F4147" i="2"/>
  <c r="G4147" i="2"/>
  <c r="H4147" i="2"/>
  <c r="J4147" i="2" s="1"/>
  <c r="I4147" i="2"/>
  <c r="F4148" i="2"/>
  <c r="G4148" i="2"/>
  <c r="H4148" i="2"/>
  <c r="J4148" i="2" s="1"/>
  <c r="I4148" i="2"/>
  <c r="F4149" i="2"/>
  <c r="G4149" i="2"/>
  <c r="H4149" i="2"/>
  <c r="J4149" i="2" s="1"/>
  <c r="I4149" i="2"/>
  <c r="F4150" i="2"/>
  <c r="G4150" i="2"/>
  <c r="H4150" i="2"/>
  <c r="J4150" i="2" s="1"/>
  <c r="I4150" i="2"/>
  <c r="F4151" i="2"/>
  <c r="G4151" i="2"/>
  <c r="H4151" i="2"/>
  <c r="J4151" i="2" s="1"/>
  <c r="I4151" i="2"/>
  <c r="F4152" i="2"/>
  <c r="G4152" i="2"/>
  <c r="H4152" i="2"/>
  <c r="J4152" i="2" s="1"/>
  <c r="I4152" i="2"/>
  <c r="F4153" i="2"/>
  <c r="G4153" i="2"/>
  <c r="H4153" i="2"/>
  <c r="J4153" i="2" s="1"/>
  <c r="I4153" i="2"/>
  <c r="F4154" i="2"/>
  <c r="G4154" i="2"/>
  <c r="H4154" i="2"/>
  <c r="J4154" i="2" s="1"/>
  <c r="I4154" i="2"/>
  <c r="F4155" i="2"/>
  <c r="G4155" i="2"/>
  <c r="H4155" i="2"/>
  <c r="J4155" i="2" s="1"/>
  <c r="I4155" i="2"/>
  <c r="F4156" i="2"/>
  <c r="G4156" i="2"/>
  <c r="H4156" i="2"/>
  <c r="J4156" i="2" s="1"/>
  <c r="I4156" i="2"/>
  <c r="F4157" i="2"/>
  <c r="G4157" i="2"/>
  <c r="H4157" i="2"/>
  <c r="J4157" i="2" s="1"/>
  <c r="I4157" i="2"/>
  <c r="F4158" i="2"/>
  <c r="G4158" i="2"/>
  <c r="H4158" i="2"/>
  <c r="J4158" i="2" s="1"/>
  <c r="I4158" i="2"/>
  <c r="F4159" i="2"/>
  <c r="G4159" i="2"/>
  <c r="H4159" i="2"/>
  <c r="J4159" i="2" s="1"/>
  <c r="I4159" i="2"/>
  <c r="F4160" i="2"/>
  <c r="G4160" i="2"/>
  <c r="H4160" i="2"/>
  <c r="J4160" i="2" s="1"/>
  <c r="I4160" i="2"/>
  <c r="F4161" i="2"/>
  <c r="G4161" i="2"/>
  <c r="H4161" i="2"/>
  <c r="J4161" i="2" s="1"/>
  <c r="I4161" i="2"/>
  <c r="F4162" i="2"/>
  <c r="G4162" i="2"/>
  <c r="H4162" i="2"/>
  <c r="J4162" i="2" s="1"/>
  <c r="I4162" i="2"/>
  <c r="F4163" i="2"/>
  <c r="G4163" i="2"/>
  <c r="H4163" i="2"/>
  <c r="J4163" i="2" s="1"/>
  <c r="I4163" i="2"/>
  <c r="F4164" i="2"/>
  <c r="G4164" i="2"/>
  <c r="H4164" i="2"/>
  <c r="J4164" i="2" s="1"/>
  <c r="I4164" i="2"/>
  <c r="F4165" i="2"/>
  <c r="G4165" i="2"/>
  <c r="H4165" i="2"/>
  <c r="J4165" i="2" s="1"/>
  <c r="I4165" i="2"/>
  <c r="F4166" i="2"/>
  <c r="G4166" i="2"/>
  <c r="H4166" i="2"/>
  <c r="J4166" i="2" s="1"/>
  <c r="I4166" i="2"/>
  <c r="F4167" i="2"/>
  <c r="G4167" i="2"/>
  <c r="H4167" i="2"/>
  <c r="J4167" i="2" s="1"/>
  <c r="I4167" i="2"/>
  <c r="F4168" i="2"/>
  <c r="G4168" i="2"/>
  <c r="H4168" i="2"/>
  <c r="J4168" i="2" s="1"/>
  <c r="I4168" i="2"/>
  <c r="F4169" i="2"/>
  <c r="G4169" i="2"/>
  <c r="H4169" i="2"/>
  <c r="J4169" i="2" s="1"/>
  <c r="I4169" i="2"/>
  <c r="F4170" i="2"/>
  <c r="G4170" i="2"/>
  <c r="H4170" i="2"/>
  <c r="J4170" i="2" s="1"/>
  <c r="I4170" i="2"/>
  <c r="F4171" i="2"/>
  <c r="G4171" i="2"/>
  <c r="H4171" i="2"/>
  <c r="J4171" i="2" s="1"/>
  <c r="I4171" i="2"/>
  <c r="F4172" i="2"/>
  <c r="G4172" i="2"/>
  <c r="H4172" i="2"/>
  <c r="J4172" i="2" s="1"/>
  <c r="I4172" i="2"/>
  <c r="F4173" i="2"/>
  <c r="G4173" i="2"/>
  <c r="H4173" i="2"/>
  <c r="J4173" i="2" s="1"/>
  <c r="I4173" i="2"/>
  <c r="F4174" i="2"/>
  <c r="G4174" i="2"/>
  <c r="H4174" i="2"/>
  <c r="J4174" i="2" s="1"/>
  <c r="I4174" i="2"/>
  <c r="F4175" i="2"/>
  <c r="G4175" i="2"/>
  <c r="H4175" i="2"/>
  <c r="J4175" i="2" s="1"/>
  <c r="I4175" i="2"/>
  <c r="F4176" i="2"/>
  <c r="G4176" i="2"/>
  <c r="H4176" i="2"/>
  <c r="J4176" i="2" s="1"/>
  <c r="I4176" i="2"/>
  <c r="F4177" i="2"/>
  <c r="G4177" i="2"/>
  <c r="H4177" i="2"/>
  <c r="J4177" i="2" s="1"/>
  <c r="I4177" i="2"/>
  <c r="F4178" i="2"/>
  <c r="G4178" i="2"/>
  <c r="H4178" i="2"/>
  <c r="J4178" i="2" s="1"/>
  <c r="I4178" i="2"/>
  <c r="F4179" i="2"/>
  <c r="G4179" i="2"/>
  <c r="H4179" i="2"/>
  <c r="J4179" i="2" s="1"/>
  <c r="I4179" i="2"/>
  <c r="F4180" i="2"/>
  <c r="G4180" i="2"/>
  <c r="H4180" i="2"/>
  <c r="J4180" i="2" s="1"/>
  <c r="I4180" i="2"/>
  <c r="F4181" i="2"/>
  <c r="G4181" i="2"/>
  <c r="H4181" i="2"/>
  <c r="J4181" i="2" s="1"/>
  <c r="I4181" i="2"/>
  <c r="F4182" i="2"/>
  <c r="G4182" i="2"/>
  <c r="H4182" i="2"/>
  <c r="J4182" i="2" s="1"/>
  <c r="I4182" i="2"/>
  <c r="F4183" i="2"/>
  <c r="G4183" i="2"/>
  <c r="H4183" i="2"/>
  <c r="J4183" i="2" s="1"/>
  <c r="I4183" i="2"/>
  <c r="F4184" i="2"/>
  <c r="G4184" i="2"/>
  <c r="H4184" i="2"/>
  <c r="J4184" i="2" s="1"/>
  <c r="I4184" i="2"/>
  <c r="F4185" i="2"/>
  <c r="G4185" i="2"/>
  <c r="H4185" i="2"/>
  <c r="J4185" i="2" s="1"/>
  <c r="I4185" i="2"/>
  <c r="F4186" i="2"/>
  <c r="G4186" i="2"/>
  <c r="H4186" i="2"/>
  <c r="J4186" i="2" s="1"/>
  <c r="I4186" i="2"/>
  <c r="F4187" i="2"/>
  <c r="G4187" i="2"/>
  <c r="H4187" i="2"/>
  <c r="J4187" i="2" s="1"/>
  <c r="I4187" i="2"/>
  <c r="F4188" i="2"/>
  <c r="G4188" i="2"/>
  <c r="H4188" i="2"/>
  <c r="J4188" i="2" s="1"/>
  <c r="I4188" i="2"/>
  <c r="F4189" i="2"/>
  <c r="G4189" i="2"/>
  <c r="H4189" i="2"/>
  <c r="J4189" i="2" s="1"/>
  <c r="I4189" i="2"/>
  <c r="F4190" i="2"/>
  <c r="G4190" i="2"/>
  <c r="H4190" i="2"/>
  <c r="J4190" i="2" s="1"/>
  <c r="I4190" i="2"/>
  <c r="F4191" i="2"/>
  <c r="G4191" i="2"/>
  <c r="H4191" i="2"/>
  <c r="J4191" i="2" s="1"/>
  <c r="I4191" i="2"/>
  <c r="F4192" i="2"/>
  <c r="G4192" i="2"/>
  <c r="H4192" i="2"/>
  <c r="J4192" i="2" s="1"/>
  <c r="I4192" i="2"/>
  <c r="F4193" i="2"/>
  <c r="G4193" i="2"/>
  <c r="H4193" i="2"/>
  <c r="J4193" i="2" s="1"/>
  <c r="I4193" i="2"/>
  <c r="F4194" i="2"/>
  <c r="G4194" i="2"/>
  <c r="H4194" i="2"/>
  <c r="J4194" i="2" s="1"/>
  <c r="I4194" i="2"/>
  <c r="F4195" i="2"/>
  <c r="G4195" i="2"/>
  <c r="H4195" i="2"/>
  <c r="J4195" i="2" s="1"/>
  <c r="I4195" i="2"/>
  <c r="F4196" i="2"/>
  <c r="G4196" i="2"/>
  <c r="H4196" i="2"/>
  <c r="J4196" i="2" s="1"/>
  <c r="I4196" i="2"/>
  <c r="F4197" i="2"/>
  <c r="G4197" i="2"/>
  <c r="H4197" i="2"/>
  <c r="J4197" i="2" s="1"/>
  <c r="I4197" i="2"/>
  <c r="F4198" i="2"/>
  <c r="G4198" i="2"/>
  <c r="H4198" i="2"/>
  <c r="J4198" i="2" s="1"/>
  <c r="I4198" i="2"/>
  <c r="F4199" i="2"/>
  <c r="G4199" i="2"/>
  <c r="H4199" i="2"/>
  <c r="J4199" i="2" s="1"/>
  <c r="I4199" i="2"/>
  <c r="F4200" i="2"/>
  <c r="G4200" i="2"/>
  <c r="H4200" i="2"/>
  <c r="J4200" i="2" s="1"/>
  <c r="I4200" i="2"/>
  <c r="F4201" i="2"/>
  <c r="G4201" i="2"/>
  <c r="H4201" i="2"/>
  <c r="J4201" i="2" s="1"/>
  <c r="I4201" i="2"/>
  <c r="F4202" i="2"/>
  <c r="G4202" i="2"/>
  <c r="H4202" i="2"/>
  <c r="J4202" i="2" s="1"/>
  <c r="I4202" i="2"/>
  <c r="F4203" i="2"/>
  <c r="G4203" i="2"/>
  <c r="H4203" i="2"/>
  <c r="J4203" i="2" s="1"/>
  <c r="I4203" i="2"/>
  <c r="F4204" i="2"/>
  <c r="G4204" i="2"/>
  <c r="H4204" i="2"/>
  <c r="J4204" i="2" s="1"/>
  <c r="I4204" i="2"/>
  <c r="F4205" i="2"/>
  <c r="G4205" i="2"/>
  <c r="H4205" i="2"/>
  <c r="J4205" i="2" s="1"/>
  <c r="I4205" i="2"/>
  <c r="F4206" i="2"/>
  <c r="G4206" i="2"/>
  <c r="H4206" i="2"/>
  <c r="J4206" i="2" s="1"/>
  <c r="I4206" i="2"/>
  <c r="F4207" i="2"/>
  <c r="G4207" i="2"/>
  <c r="H4207" i="2"/>
  <c r="J4207" i="2" s="1"/>
  <c r="I4207" i="2"/>
  <c r="F4208" i="2"/>
  <c r="G4208" i="2"/>
  <c r="H4208" i="2"/>
  <c r="J4208" i="2" s="1"/>
  <c r="I4208" i="2"/>
  <c r="F4209" i="2"/>
  <c r="G4209" i="2"/>
  <c r="H4209" i="2"/>
  <c r="J4209" i="2" s="1"/>
  <c r="I4209" i="2"/>
  <c r="F4210" i="2"/>
  <c r="G4210" i="2"/>
  <c r="H4210" i="2"/>
  <c r="J4210" i="2" s="1"/>
  <c r="I4210" i="2"/>
  <c r="F4211" i="2"/>
  <c r="G4211" i="2"/>
  <c r="H4211" i="2"/>
  <c r="J4211" i="2" s="1"/>
  <c r="I4211" i="2"/>
  <c r="F4212" i="2"/>
  <c r="G4212" i="2"/>
  <c r="H4212" i="2"/>
  <c r="J4212" i="2" s="1"/>
  <c r="I4212" i="2"/>
  <c r="F4213" i="2"/>
  <c r="G4213" i="2"/>
  <c r="H4213" i="2"/>
  <c r="J4213" i="2" s="1"/>
  <c r="I4213" i="2"/>
  <c r="F4214" i="2"/>
  <c r="G4214" i="2"/>
  <c r="H4214" i="2"/>
  <c r="J4214" i="2" s="1"/>
  <c r="I4214" i="2"/>
  <c r="F4215" i="2"/>
  <c r="G4215" i="2"/>
  <c r="H4215" i="2"/>
  <c r="J4215" i="2" s="1"/>
  <c r="I4215" i="2"/>
  <c r="F4216" i="2"/>
  <c r="G4216" i="2"/>
  <c r="H4216" i="2"/>
  <c r="J4216" i="2" s="1"/>
  <c r="I4216" i="2"/>
  <c r="F4217" i="2"/>
  <c r="G4217" i="2"/>
  <c r="H4217" i="2"/>
  <c r="J4217" i="2" s="1"/>
  <c r="I4217" i="2"/>
  <c r="F4218" i="2"/>
  <c r="G4218" i="2"/>
  <c r="H4218" i="2"/>
  <c r="J4218" i="2" s="1"/>
  <c r="I4218" i="2"/>
  <c r="F4219" i="2"/>
  <c r="G4219" i="2"/>
  <c r="H4219" i="2"/>
  <c r="J4219" i="2" s="1"/>
  <c r="I4219" i="2"/>
  <c r="F4220" i="2"/>
  <c r="G4220" i="2"/>
  <c r="H4220" i="2"/>
  <c r="J4220" i="2" s="1"/>
  <c r="I4220" i="2"/>
  <c r="F4221" i="2"/>
  <c r="G4221" i="2"/>
  <c r="H4221" i="2"/>
  <c r="J4221" i="2" s="1"/>
  <c r="I4221" i="2"/>
  <c r="F4222" i="2"/>
  <c r="G4222" i="2"/>
  <c r="H4222" i="2"/>
  <c r="J4222" i="2" s="1"/>
  <c r="I4222" i="2"/>
  <c r="F4223" i="2"/>
  <c r="G4223" i="2"/>
  <c r="H4223" i="2"/>
  <c r="J4223" i="2" s="1"/>
  <c r="I4223" i="2"/>
  <c r="F4224" i="2"/>
  <c r="G4224" i="2"/>
  <c r="H4224" i="2"/>
  <c r="J4224" i="2" s="1"/>
  <c r="I4224" i="2"/>
  <c r="F4225" i="2"/>
  <c r="G4225" i="2"/>
  <c r="H4225" i="2"/>
  <c r="J4225" i="2" s="1"/>
  <c r="I4225" i="2"/>
  <c r="F4226" i="2"/>
  <c r="G4226" i="2"/>
  <c r="H4226" i="2"/>
  <c r="J4226" i="2" s="1"/>
  <c r="I4226" i="2"/>
  <c r="F4227" i="2"/>
  <c r="G4227" i="2"/>
  <c r="H4227" i="2"/>
  <c r="J4227" i="2" s="1"/>
  <c r="I4227" i="2"/>
  <c r="F4228" i="2"/>
  <c r="G4228" i="2"/>
  <c r="H4228" i="2"/>
  <c r="J4228" i="2" s="1"/>
  <c r="I4228" i="2"/>
  <c r="F4229" i="2"/>
  <c r="G4229" i="2"/>
  <c r="H4229" i="2"/>
  <c r="J4229" i="2" s="1"/>
  <c r="I4229" i="2"/>
  <c r="F4230" i="2"/>
  <c r="G4230" i="2"/>
  <c r="H4230" i="2"/>
  <c r="J4230" i="2" s="1"/>
  <c r="I4230" i="2"/>
  <c r="F4231" i="2"/>
  <c r="G4231" i="2"/>
  <c r="H4231" i="2"/>
  <c r="J4231" i="2" s="1"/>
  <c r="I4231" i="2"/>
  <c r="F4232" i="2"/>
  <c r="G4232" i="2"/>
  <c r="H4232" i="2"/>
  <c r="J4232" i="2" s="1"/>
  <c r="I4232" i="2"/>
  <c r="F4233" i="2"/>
  <c r="G4233" i="2"/>
  <c r="H4233" i="2"/>
  <c r="J4233" i="2" s="1"/>
  <c r="I4233" i="2"/>
  <c r="F4234" i="2"/>
  <c r="G4234" i="2"/>
  <c r="H4234" i="2"/>
  <c r="J4234" i="2" s="1"/>
  <c r="I4234" i="2"/>
  <c r="F4235" i="2"/>
  <c r="G4235" i="2"/>
  <c r="H4235" i="2"/>
  <c r="J4235" i="2" s="1"/>
  <c r="I4235" i="2"/>
  <c r="F4236" i="2"/>
  <c r="G4236" i="2"/>
  <c r="H4236" i="2"/>
  <c r="J4236" i="2" s="1"/>
  <c r="I4236" i="2"/>
  <c r="F4237" i="2"/>
  <c r="G4237" i="2"/>
  <c r="H4237" i="2"/>
  <c r="J4237" i="2" s="1"/>
  <c r="I4237" i="2"/>
  <c r="F4238" i="2"/>
  <c r="G4238" i="2"/>
  <c r="H4238" i="2"/>
  <c r="J4238" i="2" s="1"/>
  <c r="I4238" i="2"/>
  <c r="F4239" i="2"/>
  <c r="G4239" i="2"/>
  <c r="H4239" i="2"/>
  <c r="J4239" i="2" s="1"/>
  <c r="I4239" i="2"/>
  <c r="F4240" i="2"/>
  <c r="G4240" i="2"/>
  <c r="H4240" i="2"/>
  <c r="J4240" i="2" s="1"/>
  <c r="I4240" i="2"/>
  <c r="F4241" i="2"/>
  <c r="G4241" i="2"/>
  <c r="H4241" i="2"/>
  <c r="J4241" i="2" s="1"/>
  <c r="I4241" i="2"/>
  <c r="F4242" i="2"/>
  <c r="G4242" i="2"/>
  <c r="H4242" i="2"/>
  <c r="J4242" i="2" s="1"/>
  <c r="I4242" i="2"/>
  <c r="F4243" i="2"/>
  <c r="G4243" i="2"/>
  <c r="H4243" i="2"/>
  <c r="J4243" i="2" s="1"/>
  <c r="I4243" i="2"/>
  <c r="F4244" i="2"/>
  <c r="G4244" i="2"/>
  <c r="H4244" i="2"/>
  <c r="J4244" i="2" s="1"/>
  <c r="I4244" i="2"/>
  <c r="F4245" i="2"/>
  <c r="G4245" i="2"/>
  <c r="H4245" i="2"/>
  <c r="J4245" i="2" s="1"/>
  <c r="I4245" i="2"/>
  <c r="F4246" i="2"/>
  <c r="G4246" i="2"/>
  <c r="H4246" i="2"/>
  <c r="J4246" i="2" s="1"/>
  <c r="I4246" i="2"/>
  <c r="F4247" i="2"/>
  <c r="G4247" i="2"/>
  <c r="H4247" i="2"/>
  <c r="J4247" i="2" s="1"/>
  <c r="I4247" i="2"/>
  <c r="F4248" i="2"/>
  <c r="G4248" i="2"/>
  <c r="H4248" i="2"/>
  <c r="J4248" i="2" s="1"/>
  <c r="I4248" i="2"/>
  <c r="F4249" i="2"/>
  <c r="G4249" i="2"/>
  <c r="H4249" i="2"/>
  <c r="J4249" i="2" s="1"/>
  <c r="I4249" i="2"/>
  <c r="F4250" i="2"/>
  <c r="G4250" i="2"/>
  <c r="H4250" i="2"/>
  <c r="J4250" i="2" s="1"/>
  <c r="I4250" i="2"/>
  <c r="F4251" i="2"/>
  <c r="G4251" i="2"/>
  <c r="H4251" i="2"/>
  <c r="J4251" i="2" s="1"/>
  <c r="I4251" i="2"/>
  <c r="F4252" i="2"/>
  <c r="G4252" i="2"/>
  <c r="H4252" i="2"/>
  <c r="J4252" i="2" s="1"/>
  <c r="I4252" i="2"/>
  <c r="F4253" i="2"/>
  <c r="G4253" i="2"/>
  <c r="H4253" i="2"/>
  <c r="J4253" i="2" s="1"/>
  <c r="I4253" i="2"/>
  <c r="F4254" i="2"/>
  <c r="G4254" i="2"/>
  <c r="H4254" i="2"/>
  <c r="J4254" i="2" s="1"/>
  <c r="I4254" i="2"/>
  <c r="F4255" i="2"/>
  <c r="G4255" i="2"/>
  <c r="H4255" i="2"/>
  <c r="J4255" i="2" s="1"/>
  <c r="I4255" i="2"/>
  <c r="F4256" i="2"/>
  <c r="G4256" i="2"/>
  <c r="H4256" i="2"/>
  <c r="J4256" i="2" s="1"/>
  <c r="I4256" i="2"/>
  <c r="F4257" i="2"/>
  <c r="G4257" i="2"/>
  <c r="H4257" i="2"/>
  <c r="J4257" i="2" s="1"/>
  <c r="I4257" i="2"/>
  <c r="F4258" i="2"/>
  <c r="G4258" i="2"/>
  <c r="H4258" i="2"/>
  <c r="J4258" i="2" s="1"/>
  <c r="I4258" i="2"/>
  <c r="F4259" i="2"/>
  <c r="G4259" i="2"/>
  <c r="H4259" i="2"/>
  <c r="J4259" i="2" s="1"/>
  <c r="I4259" i="2"/>
  <c r="F4260" i="2"/>
  <c r="G4260" i="2"/>
  <c r="H4260" i="2"/>
  <c r="J4260" i="2" s="1"/>
  <c r="I4260" i="2"/>
  <c r="F4261" i="2"/>
  <c r="G4261" i="2"/>
  <c r="H4261" i="2"/>
  <c r="J4261" i="2" s="1"/>
  <c r="I4261" i="2"/>
  <c r="F4262" i="2"/>
  <c r="G4262" i="2"/>
  <c r="H4262" i="2"/>
  <c r="J4262" i="2" s="1"/>
  <c r="I4262" i="2"/>
  <c r="F4263" i="2"/>
  <c r="G4263" i="2"/>
  <c r="H4263" i="2"/>
  <c r="J4263" i="2" s="1"/>
  <c r="I4263" i="2"/>
  <c r="F4264" i="2"/>
  <c r="G4264" i="2"/>
  <c r="H4264" i="2"/>
  <c r="J4264" i="2" s="1"/>
  <c r="I4264" i="2"/>
  <c r="F4265" i="2"/>
  <c r="G4265" i="2"/>
  <c r="H4265" i="2"/>
  <c r="J4265" i="2" s="1"/>
  <c r="I4265" i="2"/>
  <c r="F4266" i="2"/>
  <c r="G4266" i="2"/>
  <c r="H4266" i="2"/>
  <c r="J4266" i="2" s="1"/>
  <c r="I4266" i="2"/>
  <c r="F4267" i="2"/>
  <c r="G4267" i="2"/>
  <c r="H4267" i="2"/>
  <c r="J4267" i="2" s="1"/>
  <c r="I4267" i="2"/>
  <c r="F4268" i="2"/>
  <c r="G4268" i="2"/>
  <c r="H4268" i="2"/>
  <c r="J4268" i="2" s="1"/>
  <c r="I4268" i="2"/>
  <c r="F4269" i="2"/>
  <c r="G4269" i="2"/>
  <c r="H4269" i="2"/>
  <c r="J4269" i="2" s="1"/>
  <c r="I4269" i="2"/>
  <c r="F4270" i="2"/>
  <c r="G4270" i="2"/>
  <c r="H4270" i="2"/>
  <c r="J4270" i="2" s="1"/>
  <c r="I4270" i="2"/>
  <c r="F4271" i="2"/>
  <c r="G4271" i="2"/>
  <c r="H4271" i="2"/>
  <c r="J4271" i="2" s="1"/>
  <c r="I4271" i="2"/>
  <c r="F4272" i="2"/>
  <c r="G4272" i="2"/>
  <c r="H4272" i="2"/>
  <c r="J4272" i="2" s="1"/>
  <c r="I4272" i="2"/>
  <c r="F4273" i="2"/>
  <c r="G4273" i="2"/>
  <c r="H4273" i="2"/>
  <c r="J4273" i="2" s="1"/>
  <c r="I4273" i="2"/>
  <c r="F4274" i="2"/>
  <c r="G4274" i="2"/>
  <c r="H4274" i="2"/>
  <c r="J4274" i="2" s="1"/>
  <c r="I4274" i="2"/>
  <c r="F4275" i="2"/>
  <c r="G4275" i="2"/>
  <c r="H4275" i="2"/>
  <c r="J4275" i="2" s="1"/>
  <c r="I4275" i="2"/>
  <c r="F4276" i="2"/>
  <c r="G4276" i="2"/>
  <c r="H4276" i="2"/>
  <c r="J4276" i="2" s="1"/>
  <c r="I4276" i="2"/>
  <c r="F4277" i="2"/>
  <c r="G4277" i="2"/>
  <c r="H4277" i="2"/>
  <c r="J4277" i="2" s="1"/>
  <c r="I4277" i="2"/>
  <c r="F4278" i="2"/>
  <c r="G4278" i="2"/>
  <c r="H4278" i="2"/>
  <c r="J4278" i="2" s="1"/>
  <c r="I4278" i="2"/>
  <c r="F4279" i="2"/>
  <c r="G4279" i="2"/>
  <c r="H4279" i="2"/>
  <c r="J4279" i="2" s="1"/>
  <c r="I4279" i="2"/>
  <c r="F4280" i="2"/>
  <c r="G4280" i="2"/>
  <c r="H4280" i="2"/>
  <c r="J4280" i="2" s="1"/>
  <c r="I4280" i="2"/>
  <c r="F4281" i="2"/>
  <c r="G4281" i="2"/>
  <c r="H4281" i="2"/>
  <c r="J4281" i="2" s="1"/>
  <c r="I4281" i="2"/>
  <c r="F4282" i="2"/>
  <c r="G4282" i="2"/>
  <c r="H4282" i="2"/>
  <c r="J4282" i="2" s="1"/>
  <c r="I4282" i="2"/>
  <c r="F4283" i="2"/>
  <c r="G4283" i="2"/>
  <c r="H4283" i="2"/>
  <c r="J4283" i="2" s="1"/>
  <c r="I4283" i="2"/>
  <c r="F4284" i="2"/>
  <c r="G4284" i="2"/>
  <c r="H4284" i="2"/>
  <c r="J4284" i="2" s="1"/>
  <c r="I4284" i="2"/>
  <c r="F4285" i="2"/>
  <c r="G4285" i="2"/>
  <c r="H4285" i="2"/>
  <c r="J4285" i="2" s="1"/>
  <c r="I4285" i="2"/>
  <c r="F4286" i="2"/>
  <c r="G4286" i="2"/>
  <c r="H4286" i="2"/>
  <c r="J4286" i="2" s="1"/>
  <c r="I4286" i="2"/>
  <c r="F4287" i="2"/>
  <c r="G4287" i="2"/>
  <c r="H4287" i="2"/>
  <c r="J4287" i="2" s="1"/>
  <c r="I4287" i="2"/>
  <c r="F4288" i="2"/>
  <c r="G4288" i="2"/>
  <c r="H4288" i="2"/>
  <c r="J4288" i="2" s="1"/>
  <c r="I4288" i="2"/>
  <c r="F4289" i="2"/>
  <c r="G4289" i="2"/>
  <c r="H4289" i="2"/>
  <c r="J4289" i="2" s="1"/>
  <c r="I4289" i="2"/>
  <c r="F4290" i="2"/>
  <c r="G4290" i="2"/>
  <c r="H4290" i="2"/>
  <c r="J4290" i="2" s="1"/>
  <c r="I4290" i="2"/>
  <c r="F4291" i="2"/>
  <c r="G4291" i="2"/>
  <c r="H4291" i="2"/>
  <c r="J4291" i="2" s="1"/>
  <c r="I4291" i="2"/>
  <c r="F4292" i="2"/>
  <c r="G4292" i="2"/>
  <c r="H4292" i="2"/>
  <c r="J4292" i="2" s="1"/>
  <c r="I4292" i="2"/>
  <c r="F4293" i="2"/>
  <c r="G4293" i="2"/>
  <c r="H4293" i="2"/>
  <c r="J4293" i="2" s="1"/>
  <c r="I4293" i="2"/>
  <c r="F4294" i="2"/>
  <c r="G4294" i="2"/>
  <c r="H4294" i="2"/>
  <c r="J4294" i="2" s="1"/>
  <c r="I4294" i="2"/>
  <c r="F4295" i="2"/>
  <c r="G4295" i="2"/>
  <c r="H4295" i="2"/>
  <c r="J4295" i="2" s="1"/>
  <c r="I4295" i="2"/>
  <c r="F4296" i="2"/>
  <c r="G4296" i="2"/>
  <c r="H4296" i="2"/>
  <c r="J4296" i="2" s="1"/>
  <c r="I4296" i="2"/>
  <c r="F4297" i="2"/>
  <c r="G4297" i="2"/>
  <c r="H4297" i="2"/>
  <c r="J4297" i="2" s="1"/>
  <c r="I4297" i="2"/>
  <c r="F4298" i="2"/>
  <c r="G4298" i="2"/>
  <c r="H4298" i="2"/>
  <c r="J4298" i="2" s="1"/>
  <c r="I4298" i="2"/>
  <c r="F4299" i="2"/>
  <c r="G4299" i="2"/>
  <c r="H4299" i="2"/>
  <c r="J4299" i="2" s="1"/>
  <c r="I4299" i="2"/>
  <c r="F4300" i="2"/>
  <c r="G4300" i="2"/>
  <c r="H4300" i="2"/>
  <c r="J4300" i="2" s="1"/>
  <c r="I4300" i="2"/>
  <c r="F4301" i="2"/>
  <c r="G4301" i="2"/>
  <c r="H4301" i="2"/>
  <c r="J4301" i="2" s="1"/>
  <c r="I4301" i="2"/>
  <c r="F4302" i="2"/>
  <c r="G4302" i="2"/>
  <c r="H4302" i="2"/>
  <c r="J4302" i="2" s="1"/>
  <c r="I4302" i="2"/>
  <c r="F4303" i="2"/>
  <c r="G4303" i="2"/>
  <c r="H4303" i="2"/>
  <c r="J4303" i="2" s="1"/>
  <c r="I4303" i="2"/>
  <c r="F4304" i="2"/>
  <c r="G4304" i="2"/>
  <c r="H4304" i="2"/>
  <c r="J4304" i="2" s="1"/>
  <c r="I4304" i="2"/>
  <c r="F4305" i="2"/>
  <c r="G4305" i="2"/>
  <c r="H4305" i="2"/>
  <c r="J4305" i="2" s="1"/>
  <c r="I4305" i="2"/>
  <c r="F4306" i="2"/>
  <c r="G4306" i="2"/>
  <c r="H4306" i="2"/>
  <c r="J4306" i="2" s="1"/>
  <c r="I4306" i="2"/>
  <c r="F4307" i="2"/>
  <c r="G4307" i="2"/>
  <c r="H4307" i="2"/>
  <c r="J4307" i="2" s="1"/>
  <c r="I4307" i="2"/>
  <c r="F4308" i="2"/>
  <c r="G4308" i="2"/>
  <c r="H4308" i="2"/>
  <c r="J4308" i="2" s="1"/>
  <c r="I4308" i="2"/>
  <c r="F4309" i="2"/>
  <c r="G4309" i="2"/>
  <c r="H4309" i="2"/>
  <c r="J4309" i="2" s="1"/>
  <c r="I4309" i="2"/>
  <c r="F4310" i="2"/>
  <c r="G4310" i="2"/>
  <c r="H4310" i="2"/>
  <c r="J4310" i="2" s="1"/>
  <c r="I4310" i="2"/>
  <c r="F4311" i="2"/>
  <c r="G4311" i="2"/>
  <c r="H4311" i="2"/>
  <c r="J4311" i="2" s="1"/>
  <c r="I4311" i="2"/>
  <c r="F2691" i="2"/>
  <c r="G2691" i="2"/>
  <c r="H2691" i="2"/>
  <c r="J2691" i="2" s="1"/>
  <c r="I2691" i="2"/>
  <c r="F2692" i="2"/>
  <c r="G2692" i="2"/>
  <c r="H2692" i="2"/>
  <c r="J2692" i="2" s="1"/>
  <c r="I2692" i="2"/>
  <c r="F2693" i="2"/>
  <c r="G2693" i="2"/>
  <c r="H2693" i="2"/>
  <c r="J2693" i="2" s="1"/>
  <c r="I2693" i="2"/>
  <c r="F2694" i="2"/>
  <c r="G2694" i="2"/>
  <c r="H2694" i="2"/>
  <c r="J2694" i="2" s="1"/>
  <c r="I2694" i="2"/>
  <c r="F2695" i="2"/>
  <c r="G2695" i="2"/>
  <c r="H2695" i="2"/>
  <c r="J2695" i="2" s="1"/>
  <c r="I2695" i="2"/>
  <c r="F2696" i="2"/>
  <c r="G2696" i="2"/>
  <c r="H2696" i="2"/>
  <c r="J2696" i="2" s="1"/>
  <c r="I2696" i="2"/>
  <c r="F2697" i="2"/>
  <c r="G2697" i="2"/>
  <c r="H2697" i="2"/>
  <c r="J2697" i="2" s="1"/>
  <c r="I2697" i="2"/>
  <c r="F2698" i="2"/>
  <c r="G2698" i="2"/>
  <c r="H2698" i="2"/>
  <c r="J2698" i="2" s="1"/>
  <c r="I2698" i="2"/>
  <c r="F2699" i="2"/>
  <c r="G2699" i="2"/>
  <c r="H2699" i="2"/>
  <c r="J2699" i="2" s="1"/>
  <c r="I2699" i="2"/>
  <c r="F2700" i="2"/>
  <c r="G2700" i="2"/>
  <c r="H2700" i="2"/>
  <c r="J2700" i="2" s="1"/>
  <c r="I2700" i="2"/>
  <c r="F2701" i="2"/>
  <c r="G2701" i="2"/>
  <c r="H2701" i="2"/>
  <c r="J2701" i="2" s="1"/>
  <c r="I2701" i="2"/>
  <c r="F2702" i="2"/>
  <c r="G2702" i="2"/>
  <c r="H2702" i="2"/>
  <c r="J2702" i="2" s="1"/>
  <c r="I2702" i="2"/>
  <c r="F2703" i="2"/>
  <c r="G2703" i="2"/>
  <c r="H2703" i="2"/>
  <c r="J2703" i="2" s="1"/>
  <c r="I2703" i="2"/>
  <c r="F2704" i="2"/>
  <c r="G2704" i="2"/>
  <c r="H2704" i="2"/>
  <c r="J2704" i="2" s="1"/>
  <c r="I2704" i="2"/>
  <c r="F2705" i="2"/>
  <c r="G2705" i="2"/>
  <c r="H2705" i="2"/>
  <c r="J2705" i="2" s="1"/>
  <c r="I2705" i="2"/>
  <c r="F2706" i="2"/>
  <c r="G2706" i="2"/>
  <c r="H2706" i="2"/>
  <c r="J2706" i="2" s="1"/>
  <c r="I2706" i="2"/>
  <c r="F2707" i="2"/>
  <c r="G2707" i="2"/>
  <c r="H2707" i="2"/>
  <c r="J2707" i="2" s="1"/>
  <c r="I2707" i="2"/>
  <c r="F2708" i="2"/>
  <c r="G2708" i="2"/>
  <c r="H2708" i="2"/>
  <c r="J2708" i="2" s="1"/>
  <c r="I2708" i="2"/>
  <c r="F2709" i="2"/>
  <c r="G2709" i="2"/>
  <c r="H2709" i="2"/>
  <c r="J2709" i="2" s="1"/>
  <c r="I2709" i="2"/>
  <c r="F2710" i="2"/>
  <c r="G2710" i="2"/>
  <c r="H2710" i="2"/>
  <c r="J2710" i="2" s="1"/>
  <c r="I2710" i="2"/>
  <c r="F2711" i="2"/>
  <c r="G2711" i="2"/>
  <c r="H2711" i="2"/>
  <c r="J2711" i="2" s="1"/>
  <c r="I2711" i="2"/>
  <c r="F2712" i="2"/>
  <c r="G2712" i="2"/>
  <c r="H2712" i="2"/>
  <c r="J2712" i="2" s="1"/>
  <c r="I2712" i="2"/>
  <c r="F2713" i="2"/>
  <c r="G2713" i="2"/>
  <c r="H2713" i="2"/>
  <c r="J2713" i="2" s="1"/>
  <c r="I2713" i="2"/>
  <c r="F2714" i="2"/>
  <c r="G2714" i="2"/>
  <c r="H2714" i="2"/>
  <c r="J2714" i="2" s="1"/>
  <c r="I2714" i="2"/>
  <c r="F2715" i="2"/>
  <c r="G2715" i="2"/>
  <c r="H2715" i="2"/>
  <c r="J2715" i="2" s="1"/>
  <c r="I2715" i="2"/>
  <c r="F2716" i="2"/>
  <c r="G2716" i="2"/>
  <c r="H2716" i="2"/>
  <c r="J2716" i="2" s="1"/>
  <c r="I2716" i="2"/>
  <c r="F2717" i="2"/>
  <c r="G2717" i="2"/>
  <c r="H2717" i="2"/>
  <c r="J2717" i="2" s="1"/>
  <c r="I2717" i="2"/>
  <c r="F2718" i="2"/>
  <c r="G2718" i="2"/>
  <c r="H2718" i="2"/>
  <c r="J2718" i="2" s="1"/>
  <c r="I2718" i="2"/>
  <c r="F2719" i="2"/>
  <c r="G2719" i="2"/>
  <c r="H2719" i="2"/>
  <c r="J2719" i="2" s="1"/>
  <c r="I2719" i="2"/>
  <c r="F2720" i="2"/>
  <c r="G2720" i="2"/>
  <c r="H2720" i="2"/>
  <c r="J2720" i="2" s="1"/>
  <c r="I2720" i="2"/>
  <c r="F2721" i="2"/>
  <c r="G2721" i="2"/>
  <c r="H2721" i="2"/>
  <c r="J2721" i="2" s="1"/>
  <c r="I2721" i="2"/>
  <c r="F2722" i="2"/>
  <c r="G2722" i="2"/>
  <c r="H2722" i="2"/>
  <c r="J2722" i="2" s="1"/>
  <c r="I2722" i="2"/>
  <c r="F2723" i="2"/>
  <c r="G2723" i="2"/>
  <c r="H2723" i="2"/>
  <c r="J2723" i="2" s="1"/>
  <c r="I2723" i="2"/>
  <c r="F2724" i="2"/>
  <c r="G2724" i="2"/>
  <c r="H2724" i="2"/>
  <c r="J2724" i="2" s="1"/>
  <c r="I2724" i="2"/>
  <c r="F2725" i="2"/>
  <c r="G2725" i="2"/>
  <c r="H2725" i="2"/>
  <c r="J2725" i="2" s="1"/>
  <c r="I2725" i="2"/>
  <c r="F2726" i="2"/>
  <c r="G2726" i="2"/>
  <c r="H2726" i="2"/>
  <c r="J2726" i="2" s="1"/>
  <c r="I2726" i="2"/>
  <c r="F2727" i="2"/>
  <c r="G2727" i="2"/>
  <c r="H2727" i="2"/>
  <c r="J2727" i="2" s="1"/>
  <c r="I2727" i="2"/>
  <c r="F2728" i="2"/>
  <c r="G2728" i="2"/>
  <c r="H2728" i="2"/>
  <c r="J2728" i="2" s="1"/>
  <c r="I2728" i="2"/>
  <c r="F2729" i="2"/>
  <c r="G2729" i="2"/>
  <c r="H2729" i="2"/>
  <c r="J2729" i="2" s="1"/>
  <c r="I2729" i="2"/>
  <c r="F2730" i="2"/>
  <c r="G2730" i="2"/>
  <c r="H2730" i="2"/>
  <c r="J2730" i="2" s="1"/>
  <c r="I2730" i="2"/>
  <c r="F2731" i="2"/>
  <c r="G2731" i="2"/>
  <c r="H2731" i="2"/>
  <c r="J2731" i="2" s="1"/>
  <c r="I2731" i="2"/>
  <c r="F2732" i="2"/>
  <c r="G2732" i="2"/>
  <c r="H2732" i="2"/>
  <c r="J2732" i="2" s="1"/>
  <c r="I2732" i="2"/>
  <c r="F2733" i="2"/>
  <c r="G2733" i="2"/>
  <c r="H2733" i="2"/>
  <c r="J2733" i="2" s="1"/>
  <c r="I2733" i="2"/>
  <c r="F2734" i="2"/>
  <c r="G2734" i="2"/>
  <c r="H2734" i="2"/>
  <c r="J2734" i="2" s="1"/>
  <c r="I2734" i="2"/>
  <c r="F2735" i="2"/>
  <c r="G2735" i="2"/>
  <c r="H2735" i="2"/>
  <c r="J2735" i="2" s="1"/>
  <c r="I2735" i="2"/>
  <c r="F2736" i="2"/>
  <c r="G2736" i="2"/>
  <c r="H2736" i="2"/>
  <c r="J2736" i="2" s="1"/>
  <c r="I2736" i="2"/>
  <c r="F2737" i="2"/>
  <c r="G2737" i="2"/>
  <c r="H2737" i="2"/>
  <c r="J2737" i="2" s="1"/>
  <c r="I2737" i="2"/>
  <c r="F2738" i="2"/>
  <c r="G2738" i="2"/>
  <c r="H2738" i="2"/>
  <c r="J2738" i="2" s="1"/>
  <c r="I2738" i="2"/>
  <c r="F2739" i="2"/>
  <c r="G2739" i="2"/>
  <c r="H2739" i="2"/>
  <c r="J2739" i="2" s="1"/>
  <c r="I2739" i="2"/>
  <c r="F2740" i="2"/>
  <c r="G2740" i="2"/>
  <c r="H2740" i="2"/>
  <c r="J2740" i="2" s="1"/>
  <c r="I2740" i="2"/>
  <c r="F2741" i="2"/>
  <c r="G2741" i="2"/>
  <c r="H2741" i="2"/>
  <c r="J2741" i="2" s="1"/>
  <c r="I2741" i="2"/>
  <c r="F2742" i="2"/>
  <c r="G2742" i="2"/>
  <c r="H2742" i="2"/>
  <c r="J2742" i="2" s="1"/>
  <c r="I2742" i="2"/>
  <c r="F2743" i="2"/>
  <c r="G2743" i="2"/>
  <c r="H2743" i="2"/>
  <c r="J2743" i="2" s="1"/>
  <c r="I2743" i="2"/>
  <c r="F2744" i="2"/>
  <c r="G2744" i="2"/>
  <c r="H2744" i="2"/>
  <c r="J2744" i="2" s="1"/>
  <c r="I2744" i="2"/>
  <c r="F2745" i="2"/>
  <c r="G2745" i="2"/>
  <c r="H2745" i="2"/>
  <c r="J2745" i="2" s="1"/>
  <c r="I2745" i="2"/>
  <c r="F2746" i="2"/>
  <c r="G2746" i="2"/>
  <c r="H2746" i="2"/>
  <c r="J2746" i="2" s="1"/>
  <c r="I2746" i="2"/>
  <c r="F2747" i="2"/>
  <c r="G2747" i="2"/>
  <c r="H2747" i="2"/>
  <c r="J2747" i="2" s="1"/>
  <c r="I2747" i="2"/>
  <c r="F2748" i="2"/>
  <c r="G2748" i="2"/>
  <c r="H2748" i="2"/>
  <c r="J2748" i="2" s="1"/>
  <c r="I2748" i="2"/>
  <c r="F2749" i="2"/>
  <c r="G2749" i="2"/>
  <c r="H2749" i="2"/>
  <c r="J2749" i="2" s="1"/>
  <c r="I2749" i="2"/>
  <c r="F2750" i="2"/>
  <c r="G2750" i="2"/>
  <c r="H2750" i="2"/>
  <c r="J2750" i="2" s="1"/>
  <c r="I2750" i="2"/>
  <c r="F2751" i="2"/>
  <c r="G2751" i="2"/>
  <c r="H2751" i="2"/>
  <c r="J2751" i="2" s="1"/>
  <c r="I2751" i="2"/>
  <c r="F2752" i="2"/>
  <c r="G2752" i="2"/>
  <c r="H2752" i="2"/>
  <c r="J2752" i="2" s="1"/>
  <c r="I2752" i="2"/>
  <c r="F2753" i="2"/>
  <c r="G2753" i="2"/>
  <c r="H2753" i="2"/>
  <c r="J2753" i="2" s="1"/>
  <c r="I2753" i="2"/>
  <c r="F2754" i="2"/>
  <c r="G2754" i="2"/>
  <c r="H2754" i="2"/>
  <c r="J2754" i="2" s="1"/>
  <c r="I2754" i="2"/>
  <c r="F2755" i="2"/>
  <c r="G2755" i="2"/>
  <c r="H2755" i="2"/>
  <c r="J2755" i="2" s="1"/>
  <c r="I2755" i="2"/>
  <c r="F2756" i="2"/>
  <c r="G2756" i="2"/>
  <c r="H2756" i="2"/>
  <c r="J2756" i="2" s="1"/>
  <c r="I2756" i="2"/>
  <c r="F2757" i="2"/>
  <c r="G2757" i="2"/>
  <c r="H2757" i="2"/>
  <c r="J2757" i="2" s="1"/>
  <c r="I2757" i="2"/>
  <c r="F2758" i="2"/>
  <c r="G2758" i="2"/>
  <c r="H2758" i="2"/>
  <c r="J2758" i="2" s="1"/>
  <c r="I2758" i="2"/>
  <c r="F2759" i="2"/>
  <c r="G2759" i="2"/>
  <c r="H2759" i="2"/>
  <c r="J2759" i="2" s="1"/>
  <c r="I2759" i="2"/>
  <c r="F2760" i="2"/>
  <c r="G2760" i="2"/>
  <c r="H2760" i="2"/>
  <c r="J2760" i="2" s="1"/>
  <c r="I2760" i="2"/>
  <c r="F2761" i="2"/>
  <c r="G2761" i="2"/>
  <c r="H2761" i="2"/>
  <c r="J2761" i="2" s="1"/>
  <c r="I2761" i="2"/>
  <c r="F2762" i="2"/>
  <c r="G2762" i="2"/>
  <c r="H2762" i="2"/>
  <c r="J2762" i="2" s="1"/>
  <c r="I2762" i="2"/>
  <c r="F2763" i="2"/>
  <c r="G2763" i="2"/>
  <c r="H2763" i="2"/>
  <c r="J2763" i="2" s="1"/>
  <c r="I2763" i="2"/>
  <c r="F2764" i="2"/>
  <c r="G2764" i="2"/>
  <c r="H2764" i="2"/>
  <c r="J2764" i="2" s="1"/>
  <c r="I2764" i="2"/>
  <c r="F2765" i="2"/>
  <c r="G2765" i="2"/>
  <c r="H2765" i="2"/>
  <c r="J2765" i="2" s="1"/>
  <c r="I2765" i="2"/>
  <c r="F2766" i="2"/>
  <c r="G2766" i="2"/>
  <c r="H2766" i="2"/>
  <c r="J2766" i="2" s="1"/>
  <c r="I2766" i="2"/>
  <c r="F2767" i="2"/>
  <c r="G2767" i="2"/>
  <c r="H2767" i="2"/>
  <c r="J2767" i="2" s="1"/>
  <c r="I2767" i="2"/>
  <c r="F2768" i="2"/>
  <c r="G2768" i="2"/>
  <c r="H2768" i="2"/>
  <c r="J2768" i="2" s="1"/>
  <c r="I2768" i="2"/>
  <c r="F2769" i="2"/>
  <c r="G2769" i="2"/>
  <c r="H2769" i="2"/>
  <c r="J2769" i="2" s="1"/>
  <c r="I2769" i="2"/>
  <c r="F2770" i="2"/>
  <c r="G2770" i="2"/>
  <c r="H2770" i="2"/>
  <c r="J2770" i="2" s="1"/>
  <c r="I2770" i="2"/>
  <c r="F2771" i="2"/>
  <c r="G2771" i="2"/>
  <c r="H2771" i="2"/>
  <c r="J2771" i="2" s="1"/>
  <c r="I2771" i="2"/>
  <c r="F2772" i="2"/>
  <c r="G2772" i="2"/>
  <c r="H2772" i="2"/>
  <c r="J2772" i="2" s="1"/>
  <c r="I2772" i="2"/>
  <c r="F2773" i="2"/>
  <c r="G2773" i="2"/>
  <c r="H2773" i="2"/>
  <c r="J2773" i="2" s="1"/>
  <c r="I2773" i="2"/>
  <c r="F2774" i="2"/>
  <c r="G2774" i="2"/>
  <c r="H2774" i="2"/>
  <c r="J2774" i="2" s="1"/>
  <c r="I2774" i="2"/>
  <c r="F2775" i="2"/>
  <c r="G2775" i="2"/>
  <c r="H2775" i="2"/>
  <c r="J2775" i="2" s="1"/>
  <c r="I2775" i="2"/>
  <c r="F2776" i="2"/>
  <c r="G2776" i="2"/>
  <c r="H2776" i="2"/>
  <c r="J2776" i="2" s="1"/>
  <c r="I2776" i="2"/>
  <c r="F2777" i="2"/>
  <c r="G2777" i="2"/>
  <c r="H2777" i="2"/>
  <c r="J2777" i="2" s="1"/>
  <c r="I2777" i="2"/>
  <c r="F2778" i="2"/>
  <c r="G2778" i="2"/>
  <c r="H2778" i="2"/>
  <c r="J2778" i="2" s="1"/>
  <c r="I2778" i="2"/>
  <c r="F2779" i="2"/>
  <c r="G2779" i="2"/>
  <c r="H2779" i="2"/>
  <c r="J2779" i="2" s="1"/>
  <c r="I2779" i="2"/>
  <c r="F2780" i="2"/>
  <c r="G2780" i="2"/>
  <c r="H2780" i="2"/>
  <c r="J2780" i="2" s="1"/>
  <c r="I2780" i="2"/>
  <c r="F2781" i="2"/>
  <c r="G2781" i="2"/>
  <c r="H2781" i="2"/>
  <c r="J2781" i="2" s="1"/>
  <c r="I2781" i="2"/>
  <c r="F2782" i="2"/>
  <c r="G2782" i="2"/>
  <c r="H2782" i="2"/>
  <c r="J2782" i="2" s="1"/>
  <c r="I2782" i="2"/>
  <c r="F2783" i="2"/>
  <c r="G2783" i="2"/>
  <c r="H2783" i="2"/>
  <c r="J2783" i="2" s="1"/>
  <c r="I2783" i="2"/>
  <c r="F2784" i="2"/>
  <c r="G2784" i="2"/>
  <c r="H2784" i="2"/>
  <c r="J2784" i="2" s="1"/>
  <c r="I2784" i="2"/>
  <c r="F2785" i="2"/>
  <c r="G2785" i="2"/>
  <c r="H2785" i="2"/>
  <c r="J2785" i="2" s="1"/>
  <c r="I2785" i="2"/>
  <c r="F2786" i="2"/>
  <c r="G2786" i="2"/>
  <c r="H2786" i="2"/>
  <c r="J2786" i="2" s="1"/>
  <c r="I2786" i="2"/>
  <c r="F2787" i="2"/>
  <c r="G2787" i="2"/>
  <c r="H2787" i="2"/>
  <c r="J2787" i="2" s="1"/>
  <c r="I2787" i="2"/>
  <c r="F2788" i="2"/>
  <c r="G2788" i="2"/>
  <c r="H2788" i="2"/>
  <c r="J2788" i="2" s="1"/>
  <c r="I2788" i="2"/>
  <c r="F2789" i="2"/>
  <c r="G2789" i="2"/>
  <c r="H2789" i="2"/>
  <c r="J2789" i="2" s="1"/>
  <c r="I2789" i="2"/>
  <c r="F2790" i="2"/>
  <c r="G2790" i="2"/>
  <c r="H2790" i="2"/>
  <c r="J2790" i="2" s="1"/>
  <c r="I2790" i="2"/>
  <c r="F2791" i="2"/>
  <c r="G2791" i="2"/>
  <c r="H2791" i="2"/>
  <c r="J2791" i="2" s="1"/>
  <c r="I2791" i="2"/>
  <c r="F2792" i="2"/>
  <c r="G2792" i="2"/>
  <c r="H2792" i="2"/>
  <c r="J2792" i="2" s="1"/>
  <c r="I2792" i="2"/>
  <c r="F2793" i="2"/>
  <c r="G2793" i="2"/>
  <c r="H2793" i="2"/>
  <c r="J2793" i="2" s="1"/>
  <c r="I2793" i="2"/>
  <c r="F2794" i="2"/>
  <c r="G2794" i="2"/>
  <c r="H2794" i="2"/>
  <c r="J2794" i="2" s="1"/>
  <c r="I2794" i="2"/>
  <c r="F2795" i="2"/>
  <c r="G2795" i="2"/>
  <c r="H2795" i="2"/>
  <c r="J2795" i="2" s="1"/>
  <c r="I2795" i="2"/>
  <c r="F2796" i="2"/>
  <c r="G2796" i="2"/>
  <c r="H2796" i="2"/>
  <c r="J2796" i="2" s="1"/>
  <c r="I2796" i="2"/>
  <c r="F2797" i="2"/>
  <c r="G2797" i="2"/>
  <c r="H2797" i="2"/>
  <c r="J2797" i="2" s="1"/>
  <c r="I2797" i="2"/>
  <c r="F2798" i="2"/>
  <c r="G2798" i="2"/>
  <c r="H2798" i="2"/>
  <c r="J2798" i="2" s="1"/>
  <c r="I2798" i="2"/>
  <c r="F2799" i="2"/>
  <c r="G2799" i="2"/>
  <c r="H2799" i="2"/>
  <c r="J2799" i="2" s="1"/>
  <c r="I2799" i="2"/>
  <c r="F2800" i="2"/>
  <c r="G2800" i="2"/>
  <c r="H2800" i="2"/>
  <c r="J2800" i="2" s="1"/>
  <c r="I2800" i="2"/>
  <c r="F2801" i="2"/>
  <c r="G2801" i="2"/>
  <c r="H2801" i="2"/>
  <c r="J2801" i="2" s="1"/>
  <c r="I2801" i="2"/>
  <c r="F2802" i="2"/>
  <c r="G2802" i="2"/>
  <c r="H2802" i="2"/>
  <c r="J2802" i="2" s="1"/>
  <c r="I2802" i="2"/>
  <c r="F2803" i="2"/>
  <c r="G2803" i="2"/>
  <c r="H2803" i="2"/>
  <c r="J2803" i="2" s="1"/>
  <c r="I2803" i="2"/>
  <c r="F2804" i="2"/>
  <c r="G2804" i="2"/>
  <c r="H2804" i="2"/>
  <c r="J2804" i="2" s="1"/>
  <c r="I2804" i="2"/>
  <c r="F2805" i="2"/>
  <c r="G2805" i="2"/>
  <c r="H2805" i="2"/>
  <c r="J2805" i="2" s="1"/>
  <c r="I2805" i="2"/>
  <c r="F2806" i="2"/>
  <c r="G2806" i="2"/>
  <c r="H2806" i="2"/>
  <c r="J2806" i="2" s="1"/>
  <c r="I2806" i="2"/>
  <c r="F2807" i="2"/>
  <c r="G2807" i="2"/>
  <c r="H2807" i="2"/>
  <c r="J2807" i="2" s="1"/>
  <c r="I2807" i="2"/>
  <c r="F2808" i="2"/>
  <c r="G2808" i="2"/>
  <c r="H2808" i="2"/>
  <c r="J2808" i="2" s="1"/>
  <c r="I2808" i="2"/>
  <c r="F2809" i="2"/>
  <c r="G2809" i="2"/>
  <c r="H2809" i="2"/>
  <c r="J2809" i="2" s="1"/>
  <c r="I2809" i="2"/>
  <c r="F2810" i="2"/>
  <c r="G2810" i="2"/>
  <c r="H2810" i="2"/>
  <c r="J2810" i="2" s="1"/>
  <c r="I2810" i="2"/>
  <c r="F2811" i="2"/>
  <c r="G2811" i="2"/>
  <c r="H2811" i="2"/>
  <c r="J2811" i="2" s="1"/>
  <c r="I2811" i="2"/>
  <c r="F2812" i="2"/>
  <c r="G2812" i="2"/>
  <c r="H2812" i="2"/>
  <c r="J2812" i="2" s="1"/>
  <c r="I2812" i="2"/>
  <c r="F2813" i="2"/>
  <c r="G2813" i="2"/>
  <c r="H2813" i="2"/>
  <c r="J2813" i="2" s="1"/>
  <c r="I2813" i="2"/>
  <c r="F2814" i="2"/>
  <c r="G2814" i="2"/>
  <c r="H2814" i="2"/>
  <c r="J2814" i="2" s="1"/>
  <c r="I2814" i="2"/>
  <c r="F2815" i="2"/>
  <c r="G2815" i="2"/>
  <c r="H2815" i="2"/>
  <c r="J2815" i="2" s="1"/>
  <c r="I2815" i="2"/>
  <c r="F2816" i="2"/>
  <c r="G2816" i="2"/>
  <c r="H2816" i="2"/>
  <c r="J2816" i="2" s="1"/>
  <c r="I2816" i="2"/>
  <c r="F2817" i="2"/>
  <c r="G2817" i="2"/>
  <c r="H2817" i="2"/>
  <c r="J2817" i="2" s="1"/>
  <c r="I2817" i="2"/>
  <c r="F2818" i="2"/>
  <c r="G2818" i="2"/>
  <c r="H2818" i="2"/>
  <c r="J2818" i="2" s="1"/>
  <c r="I2818" i="2"/>
  <c r="F2819" i="2"/>
  <c r="G2819" i="2"/>
  <c r="H2819" i="2"/>
  <c r="J2819" i="2" s="1"/>
  <c r="I2819" i="2"/>
  <c r="F2820" i="2"/>
  <c r="G2820" i="2"/>
  <c r="H2820" i="2"/>
  <c r="J2820" i="2" s="1"/>
  <c r="I2820" i="2"/>
  <c r="F2821" i="2"/>
  <c r="G2821" i="2"/>
  <c r="H2821" i="2"/>
  <c r="J2821" i="2" s="1"/>
  <c r="I2821" i="2"/>
  <c r="F2822" i="2"/>
  <c r="G2822" i="2"/>
  <c r="H2822" i="2"/>
  <c r="J2822" i="2" s="1"/>
  <c r="I2822" i="2"/>
  <c r="F2823" i="2"/>
  <c r="G2823" i="2"/>
  <c r="H2823" i="2"/>
  <c r="J2823" i="2" s="1"/>
  <c r="I2823" i="2"/>
  <c r="F2824" i="2"/>
  <c r="G2824" i="2"/>
  <c r="H2824" i="2"/>
  <c r="J2824" i="2" s="1"/>
  <c r="I2824" i="2"/>
  <c r="F2825" i="2"/>
  <c r="G2825" i="2"/>
  <c r="H2825" i="2"/>
  <c r="J2825" i="2" s="1"/>
  <c r="I2825" i="2"/>
  <c r="F2826" i="2"/>
  <c r="G2826" i="2"/>
  <c r="H2826" i="2"/>
  <c r="J2826" i="2" s="1"/>
  <c r="I2826" i="2"/>
  <c r="F2827" i="2"/>
  <c r="G2827" i="2"/>
  <c r="H2827" i="2"/>
  <c r="J2827" i="2" s="1"/>
  <c r="I2827" i="2"/>
  <c r="F2828" i="2"/>
  <c r="G2828" i="2"/>
  <c r="H2828" i="2"/>
  <c r="J2828" i="2" s="1"/>
  <c r="I2828" i="2"/>
  <c r="F2829" i="2"/>
  <c r="G2829" i="2"/>
  <c r="H2829" i="2"/>
  <c r="J2829" i="2" s="1"/>
  <c r="I2829" i="2"/>
  <c r="F2830" i="2"/>
  <c r="G2830" i="2"/>
  <c r="H2830" i="2"/>
  <c r="J2830" i="2" s="1"/>
  <c r="I2830" i="2"/>
  <c r="F2831" i="2"/>
  <c r="G2831" i="2"/>
  <c r="H2831" i="2"/>
  <c r="J2831" i="2" s="1"/>
  <c r="I2831" i="2"/>
  <c r="F2832" i="2"/>
  <c r="G2832" i="2"/>
  <c r="H2832" i="2"/>
  <c r="J2832" i="2" s="1"/>
  <c r="I2832" i="2"/>
  <c r="F2833" i="2"/>
  <c r="G2833" i="2"/>
  <c r="H2833" i="2"/>
  <c r="J2833" i="2" s="1"/>
  <c r="I2833" i="2"/>
  <c r="F2834" i="2"/>
  <c r="G2834" i="2"/>
  <c r="H2834" i="2"/>
  <c r="J2834" i="2" s="1"/>
  <c r="I2834" i="2"/>
  <c r="F2835" i="2"/>
  <c r="G2835" i="2"/>
  <c r="H2835" i="2"/>
  <c r="J2835" i="2" s="1"/>
  <c r="I2835" i="2"/>
  <c r="F2836" i="2"/>
  <c r="G2836" i="2"/>
  <c r="H2836" i="2"/>
  <c r="J2836" i="2" s="1"/>
  <c r="I2836" i="2"/>
  <c r="F2837" i="2"/>
  <c r="G2837" i="2"/>
  <c r="H2837" i="2"/>
  <c r="J2837" i="2" s="1"/>
  <c r="I2837" i="2"/>
  <c r="F2838" i="2"/>
  <c r="G2838" i="2"/>
  <c r="H2838" i="2"/>
  <c r="J2838" i="2" s="1"/>
  <c r="I2838" i="2"/>
  <c r="F2839" i="2"/>
  <c r="G2839" i="2"/>
  <c r="H2839" i="2"/>
  <c r="J2839" i="2" s="1"/>
  <c r="I2839" i="2"/>
  <c r="F2840" i="2"/>
  <c r="G2840" i="2"/>
  <c r="H2840" i="2"/>
  <c r="J2840" i="2" s="1"/>
  <c r="I2840" i="2"/>
  <c r="F2841" i="2"/>
  <c r="G2841" i="2"/>
  <c r="H2841" i="2"/>
  <c r="J2841" i="2" s="1"/>
  <c r="I2841" i="2"/>
  <c r="F2842" i="2"/>
  <c r="G2842" i="2"/>
  <c r="H2842" i="2"/>
  <c r="J2842" i="2" s="1"/>
  <c r="I2842" i="2"/>
  <c r="F2843" i="2"/>
  <c r="G2843" i="2"/>
  <c r="H2843" i="2"/>
  <c r="J2843" i="2" s="1"/>
  <c r="I2843" i="2"/>
  <c r="F2844" i="2"/>
  <c r="G2844" i="2"/>
  <c r="H2844" i="2"/>
  <c r="J2844" i="2" s="1"/>
  <c r="I2844" i="2"/>
  <c r="F2845" i="2"/>
  <c r="G2845" i="2"/>
  <c r="H2845" i="2"/>
  <c r="J2845" i="2" s="1"/>
  <c r="I2845" i="2"/>
  <c r="F2846" i="2"/>
  <c r="G2846" i="2"/>
  <c r="H2846" i="2"/>
  <c r="J2846" i="2" s="1"/>
  <c r="I2846" i="2"/>
  <c r="F2847" i="2"/>
  <c r="G2847" i="2"/>
  <c r="H2847" i="2"/>
  <c r="J2847" i="2" s="1"/>
  <c r="I2847" i="2"/>
  <c r="F2848" i="2"/>
  <c r="G2848" i="2"/>
  <c r="H2848" i="2"/>
  <c r="J2848" i="2" s="1"/>
  <c r="I2848" i="2"/>
  <c r="F2849" i="2"/>
  <c r="G2849" i="2"/>
  <c r="H2849" i="2"/>
  <c r="J2849" i="2" s="1"/>
  <c r="I2849" i="2"/>
  <c r="F2850" i="2"/>
  <c r="G2850" i="2"/>
  <c r="H2850" i="2"/>
  <c r="J2850" i="2" s="1"/>
  <c r="I2850" i="2"/>
  <c r="F2851" i="2"/>
  <c r="G2851" i="2"/>
  <c r="H2851" i="2"/>
  <c r="J2851" i="2" s="1"/>
  <c r="I2851" i="2"/>
  <c r="F2852" i="2"/>
  <c r="G2852" i="2"/>
  <c r="H2852" i="2"/>
  <c r="J2852" i="2" s="1"/>
  <c r="I2852" i="2"/>
  <c r="F2853" i="2"/>
  <c r="G2853" i="2"/>
  <c r="H2853" i="2"/>
  <c r="J2853" i="2" s="1"/>
  <c r="I2853" i="2"/>
  <c r="F2854" i="2"/>
  <c r="G2854" i="2"/>
  <c r="H2854" i="2"/>
  <c r="J2854" i="2" s="1"/>
  <c r="I2854" i="2"/>
  <c r="F2855" i="2"/>
  <c r="G2855" i="2"/>
  <c r="H2855" i="2"/>
  <c r="J2855" i="2" s="1"/>
  <c r="I2855" i="2"/>
  <c r="F2856" i="2"/>
  <c r="G2856" i="2"/>
  <c r="H2856" i="2"/>
  <c r="J2856" i="2" s="1"/>
  <c r="I2856" i="2"/>
  <c r="F2857" i="2"/>
  <c r="G2857" i="2"/>
  <c r="H2857" i="2"/>
  <c r="J2857" i="2" s="1"/>
  <c r="I2857" i="2"/>
  <c r="F2858" i="2"/>
  <c r="G2858" i="2"/>
  <c r="H2858" i="2"/>
  <c r="J2858" i="2" s="1"/>
  <c r="I2858" i="2"/>
  <c r="F2859" i="2"/>
  <c r="G2859" i="2"/>
  <c r="H2859" i="2"/>
  <c r="J2859" i="2" s="1"/>
  <c r="I2859" i="2"/>
  <c r="F2860" i="2"/>
  <c r="G2860" i="2"/>
  <c r="H2860" i="2"/>
  <c r="J2860" i="2" s="1"/>
  <c r="I2860" i="2"/>
  <c r="F2861" i="2"/>
  <c r="G2861" i="2"/>
  <c r="H2861" i="2"/>
  <c r="J2861" i="2" s="1"/>
  <c r="I2861" i="2"/>
  <c r="F2862" i="2"/>
  <c r="G2862" i="2"/>
  <c r="H2862" i="2"/>
  <c r="J2862" i="2" s="1"/>
  <c r="I2862" i="2"/>
  <c r="F2863" i="2"/>
  <c r="G2863" i="2"/>
  <c r="H2863" i="2"/>
  <c r="J2863" i="2" s="1"/>
  <c r="I2863" i="2"/>
  <c r="F2864" i="2"/>
  <c r="G2864" i="2"/>
  <c r="H2864" i="2"/>
  <c r="J2864" i="2" s="1"/>
  <c r="I2864" i="2"/>
  <c r="F2865" i="2"/>
  <c r="G2865" i="2"/>
  <c r="H2865" i="2"/>
  <c r="J2865" i="2" s="1"/>
  <c r="I2865" i="2"/>
  <c r="F2866" i="2"/>
  <c r="G2866" i="2"/>
  <c r="H2866" i="2"/>
  <c r="J2866" i="2" s="1"/>
  <c r="I2866" i="2"/>
  <c r="F2867" i="2"/>
  <c r="G2867" i="2"/>
  <c r="H2867" i="2"/>
  <c r="J2867" i="2" s="1"/>
  <c r="I2867" i="2"/>
  <c r="F2868" i="2"/>
  <c r="G2868" i="2"/>
  <c r="H2868" i="2"/>
  <c r="J2868" i="2" s="1"/>
  <c r="I2868" i="2"/>
  <c r="F2869" i="2"/>
  <c r="G2869" i="2"/>
  <c r="H2869" i="2"/>
  <c r="J2869" i="2" s="1"/>
  <c r="I2869" i="2"/>
  <c r="F2870" i="2"/>
  <c r="G2870" i="2"/>
  <c r="H2870" i="2"/>
  <c r="J2870" i="2" s="1"/>
  <c r="I2870" i="2"/>
  <c r="F2871" i="2"/>
  <c r="G2871" i="2"/>
  <c r="H2871" i="2"/>
  <c r="J2871" i="2" s="1"/>
  <c r="I2871" i="2"/>
  <c r="F2872" i="2"/>
  <c r="G2872" i="2"/>
  <c r="H2872" i="2"/>
  <c r="J2872" i="2" s="1"/>
  <c r="I2872" i="2"/>
  <c r="F2873" i="2"/>
  <c r="G2873" i="2"/>
  <c r="H2873" i="2"/>
  <c r="J2873" i="2" s="1"/>
  <c r="I2873" i="2"/>
  <c r="F2874" i="2"/>
  <c r="G2874" i="2"/>
  <c r="H2874" i="2"/>
  <c r="J2874" i="2" s="1"/>
  <c r="I2874" i="2"/>
  <c r="F2875" i="2"/>
  <c r="G2875" i="2"/>
  <c r="H2875" i="2"/>
  <c r="J2875" i="2" s="1"/>
  <c r="I2875" i="2"/>
  <c r="F2876" i="2"/>
  <c r="G2876" i="2"/>
  <c r="H2876" i="2"/>
  <c r="J2876" i="2" s="1"/>
  <c r="I2876" i="2"/>
  <c r="F2877" i="2"/>
  <c r="G2877" i="2"/>
  <c r="H2877" i="2"/>
  <c r="J2877" i="2" s="1"/>
  <c r="I2877" i="2"/>
  <c r="F2878" i="2"/>
  <c r="G2878" i="2"/>
  <c r="H2878" i="2"/>
  <c r="J2878" i="2" s="1"/>
  <c r="I2878" i="2"/>
  <c r="F2879" i="2"/>
  <c r="G2879" i="2"/>
  <c r="H2879" i="2"/>
  <c r="J2879" i="2" s="1"/>
  <c r="I2879" i="2"/>
  <c r="F2880" i="2"/>
  <c r="G2880" i="2"/>
  <c r="H2880" i="2"/>
  <c r="J2880" i="2" s="1"/>
  <c r="I2880" i="2"/>
  <c r="F2881" i="2"/>
  <c r="G2881" i="2"/>
  <c r="H2881" i="2"/>
  <c r="J2881" i="2" s="1"/>
  <c r="I2881" i="2"/>
  <c r="F2882" i="2"/>
  <c r="G2882" i="2"/>
  <c r="H2882" i="2"/>
  <c r="J2882" i="2" s="1"/>
  <c r="I2882" i="2"/>
  <c r="F2883" i="2"/>
  <c r="G2883" i="2"/>
  <c r="H2883" i="2"/>
  <c r="J2883" i="2" s="1"/>
  <c r="I2883" i="2"/>
  <c r="F2884" i="2"/>
  <c r="G2884" i="2"/>
  <c r="H2884" i="2"/>
  <c r="J2884" i="2" s="1"/>
  <c r="I2884" i="2"/>
  <c r="F2885" i="2"/>
  <c r="G2885" i="2"/>
  <c r="H2885" i="2"/>
  <c r="J2885" i="2" s="1"/>
  <c r="I2885" i="2"/>
  <c r="F2886" i="2"/>
  <c r="G2886" i="2"/>
  <c r="H2886" i="2"/>
  <c r="J2886" i="2" s="1"/>
  <c r="I2886" i="2"/>
  <c r="F2887" i="2"/>
  <c r="G2887" i="2"/>
  <c r="H2887" i="2"/>
  <c r="J2887" i="2" s="1"/>
  <c r="I2887" i="2"/>
  <c r="F2888" i="2"/>
  <c r="G2888" i="2"/>
  <c r="H2888" i="2"/>
  <c r="J2888" i="2" s="1"/>
  <c r="I2888" i="2"/>
  <c r="F2889" i="2"/>
  <c r="G2889" i="2"/>
  <c r="H2889" i="2"/>
  <c r="J2889" i="2" s="1"/>
  <c r="I2889" i="2"/>
  <c r="F2890" i="2"/>
  <c r="G2890" i="2"/>
  <c r="H2890" i="2"/>
  <c r="J2890" i="2" s="1"/>
  <c r="I2890" i="2"/>
  <c r="F2891" i="2"/>
  <c r="G2891" i="2"/>
  <c r="H2891" i="2"/>
  <c r="J2891" i="2" s="1"/>
  <c r="I2891" i="2"/>
  <c r="F2892" i="2"/>
  <c r="G2892" i="2"/>
  <c r="H2892" i="2"/>
  <c r="J2892" i="2" s="1"/>
  <c r="I2892" i="2"/>
  <c r="F2893" i="2"/>
  <c r="G2893" i="2"/>
  <c r="H2893" i="2"/>
  <c r="J2893" i="2" s="1"/>
  <c r="I2893" i="2"/>
  <c r="F2894" i="2"/>
  <c r="G2894" i="2"/>
  <c r="H2894" i="2"/>
  <c r="J2894" i="2" s="1"/>
  <c r="I2894" i="2"/>
  <c r="F2895" i="2"/>
  <c r="G2895" i="2"/>
  <c r="H2895" i="2"/>
  <c r="J2895" i="2" s="1"/>
  <c r="I2895" i="2"/>
  <c r="F2896" i="2"/>
  <c r="G2896" i="2"/>
  <c r="H2896" i="2"/>
  <c r="J2896" i="2" s="1"/>
  <c r="I2896" i="2"/>
  <c r="F2897" i="2"/>
  <c r="G2897" i="2"/>
  <c r="H2897" i="2"/>
  <c r="J2897" i="2" s="1"/>
  <c r="I2897" i="2"/>
  <c r="F2898" i="2"/>
  <c r="G2898" i="2"/>
  <c r="H2898" i="2"/>
  <c r="J2898" i="2" s="1"/>
  <c r="I2898" i="2"/>
  <c r="F2899" i="2"/>
  <c r="G2899" i="2"/>
  <c r="H2899" i="2"/>
  <c r="J2899" i="2" s="1"/>
  <c r="I2899" i="2"/>
  <c r="F2900" i="2"/>
  <c r="G2900" i="2"/>
  <c r="H2900" i="2"/>
  <c r="J2900" i="2" s="1"/>
  <c r="I2900" i="2"/>
  <c r="F2901" i="2"/>
  <c r="G2901" i="2"/>
  <c r="H2901" i="2"/>
  <c r="J2901" i="2" s="1"/>
  <c r="I2901" i="2"/>
  <c r="F2902" i="2"/>
  <c r="G2902" i="2"/>
  <c r="H2902" i="2"/>
  <c r="J2902" i="2" s="1"/>
  <c r="I2902" i="2"/>
  <c r="F2903" i="2"/>
  <c r="G2903" i="2"/>
  <c r="H2903" i="2"/>
  <c r="J2903" i="2" s="1"/>
  <c r="I2903" i="2"/>
  <c r="F2904" i="2"/>
  <c r="G2904" i="2"/>
  <c r="H2904" i="2"/>
  <c r="J2904" i="2" s="1"/>
  <c r="I2904" i="2"/>
  <c r="F2905" i="2"/>
  <c r="G2905" i="2"/>
  <c r="H2905" i="2"/>
  <c r="J2905" i="2" s="1"/>
  <c r="I2905" i="2"/>
  <c r="F2906" i="2"/>
  <c r="G2906" i="2"/>
  <c r="H2906" i="2"/>
  <c r="J2906" i="2" s="1"/>
  <c r="I2906" i="2"/>
  <c r="F2907" i="2"/>
  <c r="G2907" i="2"/>
  <c r="H2907" i="2"/>
  <c r="J2907" i="2" s="1"/>
  <c r="I2907" i="2"/>
  <c r="F2908" i="2"/>
  <c r="G2908" i="2"/>
  <c r="H2908" i="2"/>
  <c r="J2908" i="2" s="1"/>
  <c r="I2908" i="2"/>
  <c r="F2909" i="2"/>
  <c r="G2909" i="2"/>
  <c r="H2909" i="2"/>
  <c r="J2909" i="2" s="1"/>
  <c r="I2909" i="2"/>
  <c r="F2910" i="2"/>
  <c r="G2910" i="2"/>
  <c r="H2910" i="2"/>
  <c r="J2910" i="2" s="1"/>
  <c r="I2910" i="2"/>
  <c r="F2911" i="2"/>
  <c r="G2911" i="2"/>
  <c r="H2911" i="2"/>
  <c r="J2911" i="2" s="1"/>
  <c r="I2911" i="2"/>
  <c r="F2912" i="2"/>
  <c r="G2912" i="2"/>
  <c r="H2912" i="2"/>
  <c r="J2912" i="2" s="1"/>
  <c r="I2912" i="2"/>
  <c r="F2913" i="2"/>
  <c r="G2913" i="2"/>
  <c r="H2913" i="2"/>
  <c r="J2913" i="2" s="1"/>
  <c r="I2913" i="2"/>
  <c r="F2914" i="2"/>
  <c r="G2914" i="2"/>
  <c r="H2914" i="2"/>
  <c r="J2914" i="2" s="1"/>
  <c r="I2914" i="2"/>
  <c r="F2915" i="2"/>
  <c r="G2915" i="2"/>
  <c r="H2915" i="2"/>
  <c r="J2915" i="2" s="1"/>
  <c r="I2915" i="2"/>
  <c r="F2916" i="2"/>
  <c r="G2916" i="2"/>
  <c r="H2916" i="2"/>
  <c r="J2916" i="2" s="1"/>
  <c r="I2916" i="2"/>
  <c r="F2917" i="2"/>
  <c r="G2917" i="2"/>
  <c r="H2917" i="2"/>
  <c r="J2917" i="2" s="1"/>
  <c r="I2917" i="2"/>
  <c r="F2918" i="2"/>
  <c r="G2918" i="2"/>
  <c r="H2918" i="2"/>
  <c r="J2918" i="2" s="1"/>
  <c r="I2918" i="2"/>
  <c r="F2919" i="2"/>
  <c r="G2919" i="2"/>
  <c r="H2919" i="2"/>
  <c r="J2919" i="2" s="1"/>
  <c r="I2919" i="2"/>
  <c r="F2920" i="2"/>
  <c r="G2920" i="2"/>
  <c r="H2920" i="2"/>
  <c r="J2920" i="2" s="1"/>
  <c r="I2920" i="2"/>
  <c r="F2921" i="2"/>
  <c r="G2921" i="2"/>
  <c r="H2921" i="2"/>
  <c r="J2921" i="2" s="1"/>
  <c r="I2921" i="2"/>
  <c r="F2922" i="2"/>
  <c r="G2922" i="2"/>
  <c r="H2922" i="2"/>
  <c r="J2922" i="2" s="1"/>
  <c r="I2922" i="2"/>
  <c r="F2923" i="2"/>
  <c r="G2923" i="2"/>
  <c r="H2923" i="2"/>
  <c r="J2923" i="2" s="1"/>
  <c r="I2923" i="2"/>
  <c r="F2924" i="2"/>
  <c r="G2924" i="2"/>
  <c r="H2924" i="2"/>
  <c r="J2924" i="2" s="1"/>
  <c r="I2924" i="2"/>
  <c r="F2925" i="2"/>
  <c r="G2925" i="2"/>
  <c r="H2925" i="2"/>
  <c r="J2925" i="2" s="1"/>
  <c r="I2925" i="2"/>
  <c r="F2926" i="2"/>
  <c r="G2926" i="2"/>
  <c r="H2926" i="2"/>
  <c r="J2926" i="2" s="1"/>
  <c r="I2926" i="2"/>
  <c r="F2927" i="2"/>
  <c r="G2927" i="2"/>
  <c r="H2927" i="2"/>
  <c r="J2927" i="2" s="1"/>
  <c r="I2927" i="2"/>
  <c r="F2928" i="2"/>
  <c r="G2928" i="2"/>
  <c r="H2928" i="2"/>
  <c r="J2928" i="2" s="1"/>
  <c r="I2928" i="2"/>
  <c r="F2929" i="2"/>
  <c r="G2929" i="2"/>
  <c r="H2929" i="2"/>
  <c r="J2929" i="2" s="1"/>
  <c r="I2929" i="2"/>
  <c r="F2930" i="2"/>
  <c r="G2930" i="2"/>
  <c r="H2930" i="2"/>
  <c r="J2930" i="2" s="1"/>
  <c r="I2930" i="2"/>
  <c r="F2931" i="2"/>
  <c r="G2931" i="2"/>
  <c r="H2931" i="2"/>
  <c r="J2931" i="2" s="1"/>
  <c r="I2931" i="2"/>
  <c r="F2932" i="2"/>
  <c r="G2932" i="2"/>
  <c r="H2932" i="2"/>
  <c r="J2932" i="2" s="1"/>
  <c r="I2932" i="2"/>
  <c r="F2933" i="2"/>
  <c r="G2933" i="2"/>
  <c r="H2933" i="2"/>
  <c r="J2933" i="2" s="1"/>
  <c r="I2933" i="2"/>
  <c r="F2934" i="2"/>
  <c r="G2934" i="2"/>
  <c r="H2934" i="2"/>
  <c r="J2934" i="2" s="1"/>
  <c r="I2934" i="2"/>
  <c r="F2935" i="2"/>
  <c r="G2935" i="2"/>
  <c r="H2935" i="2"/>
  <c r="J2935" i="2" s="1"/>
  <c r="I2935" i="2"/>
  <c r="F2936" i="2"/>
  <c r="G2936" i="2"/>
  <c r="H2936" i="2"/>
  <c r="J2936" i="2" s="1"/>
  <c r="I2936" i="2"/>
  <c r="F2937" i="2"/>
  <c r="G2937" i="2"/>
  <c r="H2937" i="2"/>
  <c r="J2937" i="2" s="1"/>
  <c r="I2937" i="2"/>
  <c r="F2938" i="2"/>
  <c r="G2938" i="2"/>
  <c r="H2938" i="2"/>
  <c r="J2938" i="2" s="1"/>
  <c r="I2938" i="2"/>
  <c r="F2939" i="2"/>
  <c r="G2939" i="2"/>
  <c r="H2939" i="2"/>
  <c r="J2939" i="2" s="1"/>
  <c r="I2939" i="2"/>
  <c r="F2940" i="2"/>
  <c r="G2940" i="2"/>
  <c r="H2940" i="2"/>
  <c r="J2940" i="2" s="1"/>
  <c r="I2940" i="2"/>
  <c r="F2941" i="2"/>
  <c r="G2941" i="2"/>
  <c r="H2941" i="2"/>
  <c r="J2941" i="2" s="1"/>
  <c r="I2941" i="2"/>
  <c r="F2942" i="2"/>
  <c r="G2942" i="2"/>
  <c r="H2942" i="2"/>
  <c r="J2942" i="2" s="1"/>
  <c r="I2942" i="2"/>
  <c r="F2943" i="2"/>
  <c r="G2943" i="2"/>
  <c r="H2943" i="2"/>
  <c r="J2943" i="2" s="1"/>
  <c r="I2943" i="2"/>
  <c r="F2944" i="2"/>
  <c r="G2944" i="2"/>
  <c r="H2944" i="2"/>
  <c r="J2944" i="2" s="1"/>
  <c r="I2944" i="2"/>
  <c r="F2945" i="2"/>
  <c r="G2945" i="2"/>
  <c r="H2945" i="2"/>
  <c r="J2945" i="2" s="1"/>
  <c r="I2945" i="2"/>
  <c r="F2946" i="2"/>
  <c r="G2946" i="2"/>
  <c r="H2946" i="2"/>
  <c r="J2946" i="2" s="1"/>
  <c r="I2946" i="2"/>
  <c r="F2947" i="2"/>
  <c r="G2947" i="2"/>
  <c r="H2947" i="2"/>
  <c r="J2947" i="2" s="1"/>
  <c r="I2947" i="2"/>
  <c r="F2948" i="2"/>
  <c r="G2948" i="2"/>
  <c r="H2948" i="2"/>
  <c r="J2948" i="2" s="1"/>
  <c r="I2948" i="2"/>
  <c r="F2949" i="2"/>
  <c r="G2949" i="2"/>
  <c r="H2949" i="2"/>
  <c r="J2949" i="2" s="1"/>
  <c r="I2949" i="2"/>
  <c r="F2950" i="2"/>
  <c r="G2950" i="2"/>
  <c r="H2950" i="2"/>
  <c r="J2950" i="2" s="1"/>
  <c r="I2950" i="2"/>
  <c r="F2951" i="2"/>
  <c r="G2951" i="2"/>
  <c r="H2951" i="2"/>
  <c r="J2951" i="2" s="1"/>
  <c r="I2951" i="2"/>
  <c r="F2952" i="2"/>
  <c r="G2952" i="2"/>
  <c r="H2952" i="2"/>
  <c r="J2952" i="2" s="1"/>
  <c r="I2952" i="2"/>
  <c r="F2953" i="2"/>
  <c r="G2953" i="2"/>
  <c r="H2953" i="2"/>
  <c r="J2953" i="2" s="1"/>
  <c r="I2953" i="2"/>
  <c r="F2954" i="2"/>
  <c r="G2954" i="2"/>
  <c r="H2954" i="2"/>
  <c r="J2954" i="2" s="1"/>
  <c r="I2954" i="2"/>
  <c r="F2955" i="2"/>
  <c r="G2955" i="2"/>
  <c r="H2955" i="2"/>
  <c r="J2955" i="2" s="1"/>
  <c r="I2955" i="2"/>
  <c r="F2956" i="2"/>
  <c r="G2956" i="2"/>
  <c r="H2956" i="2"/>
  <c r="J2956" i="2" s="1"/>
  <c r="I2956" i="2"/>
  <c r="F2957" i="2"/>
  <c r="G2957" i="2"/>
  <c r="H2957" i="2"/>
  <c r="J2957" i="2" s="1"/>
  <c r="I2957" i="2"/>
  <c r="F2958" i="2"/>
  <c r="G2958" i="2"/>
  <c r="H2958" i="2"/>
  <c r="J2958" i="2" s="1"/>
  <c r="I2958" i="2"/>
  <c r="F2959" i="2"/>
  <c r="G2959" i="2"/>
  <c r="H2959" i="2"/>
  <c r="J2959" i="2" s="1"/>
  <c r="I2959" i="2"/>
  <c r="F2960" i="2"/>
  <c r="G2960" i="2"/>
  <c r="H2960" i="2"/>
  <c r="J2960" i="2" s="1"/>
  <c r="I2960" i="2"/>
  <c r="F2961" i="2"/>
  <c r="G2961" i="2"/>
  <c r="H2961" i="2"/>
  <c r="J2961" i="2" s="1"/>
  <c r="I2961" i="2"/>
  <c r="F2962" i="2"/>
  <c r="G2962" i="2"/>
  <c r="H2962" i="2"/>
  <c r="J2962" i="2" s="1"/>
  <c r="I2962" i="2"/>
  <c r="F2963" i="2"/>
  <c r="G2963" i="2"/>
  <c r="H2963" i="2"/>
  <c r="J2963" i="2" s="1"/>
  <c r="I2963" i="2"/>
  <c r="F2964" i="2"/>
  <c r="G2964" i="2"/>
  <c r="H2964" i="2"/>
  <c r="J2964" i="2" s="1"/>
  <c r="I2964" i="2"/>
  <c r="F2965" i="2"/>
  <c r="G2965" i="2"/>
  <c r="H2965" i="2"/>
  <c r="J2965" i="2" s="1"/>
  <c r="I2965" i="2"/>
  <c r="F2966" i="2"/>
  <c r="G2966" i="2"/>
  <c r="H2966" i="2"/>
  <c r="J2966" i="2" s="1"/>
  <c r="I2966" i="2"/>
  <c r="F2967" i="2"/>
  <c r="G2967" i="2"/>
  <c r="H2967" i="2"/>
  <c r="J2967" i="2" s="1"/>
  <c r="I2967" i="2"/>
  <c r="F2968" i="2"/>
  <c r="G2968" i="2"/>
  <c r="H2968" i="2"/>
  <c r="J2968" i="2" s="1"/>
  <c r="I2968" i="2"/>
  <c r="F2969" i="2"/>
  <c r="G2969" i="2"/>
  <c r="H2969" i="2"/>
  <c r="J2969" i="2" s="1"/>
  <c r="I2969" i="2"/>
  <c r="F2970" i="2"/>
  <c r="G2970" i="2"/>
  <c r="H2970" i="2"/>
  <c r="J2970" i="2" s="1"/>
  <c r="I2970" i="2"/>
  <c r="F2971" i="2"/>
  <c r="G2971" i="2"/>
  <c r="H2971" i="2"/>
  <c r="J2971" i="2" s="1"/>
  <c r="I2971" i="2"/>
  <c r="F2972" i="2"/>
  <c r="G2972" i="2"/>
  <c r="H2972" i="2"/>
  <c r="J2972" i="2" s="1"/>
  <c r="I2972" i="2"/>
  <c r="F2973" i="2"/>
  <c r="G2973" i="2"/>
  <c r="H2973" i="2"/>
  <c r="J2973" i="2" s="1"/>
  <c r="I2973" i="2"/>
  <c r="F2974" i="2"/>
  <c r="G2974" i="2"/>
  <c r="H2974" i="2"/>
  <c r="J2974" i="2" s="1"/>
  <c r="I2974" i="2"/>
  <c r="F2975" i="2"/>
  <c r="G2975" i="2"/>
  <c r="H2975" i="2"/>
  <c r="J2975" i="2" s="1"/>
  <c r="I2975" i="2"/>
  <c r="F2976" i="2"/>
  <c r="G2976" i="2"/>
  <c r="H2976" i="2"/>
  <c r="J2976" i="2" s="1"/>
  <c r="I2976" i="2"/>
  <c r="F2977" i="2"/>
  <c r="G2977" i="2"/>
  <c r="H2977" i="2"/>
  <c r="J2977" i="2" s="1"/>
  <c r="I2977" i="2"/>
  <c r="F2978" i="2"/>
  <c r="G2978" i="2"/>
  <c r="H2978" i="2"/>
  <c r="J2978" i="2" s="1"/>
  <c r="I2978" i="2"/>
  <c r="F2979" i="2"/>
  <c r="G2979" i="2"/>
  <c r="H2979" i="2"/>
  <c r="J2979" i="2" s="1"/>
  <c r="I2979" i="2"/>
  <c r="F2980" i="2"/>
  <c r="G2980" i="2"/>
  <c r="H2980" i="2"/>
  <c r="J2980" i="2" s="1"/>
  <c r="I2980" i="2"/>
  <c r="F2981" i="2"/>
  <c r="G2981" i="2"/>
  <c r="H2981" i="2"/>
  <c r="J2981" i="2" s="1"/>
  <c r="I2981" i="2"/>
  <c r="F2982" i="2"/>
  <c r="G2982" i="2"/>
  <c r="H2982" i="2"/>
  <c r="J2982" i="2" s="1"/>
  <c r="I2982" i="2"/>
  <c r="F2983" i="2"/>
  <c r="G2983" i="2"/>
  <c r="H2983" i="2"/>
  <c r="J2983" i="2" s="1"/>
  <c r="I2983" i="2"/>
  <c r="F2984" i="2"/>
  <c r="G2984" i="2"/>
  <c r="H2984" i="2"/>
  <c r="J2984" i="2" s="1"/>
  <c r="I2984" i="2"/>
  <c r="F2985" i="2"/>
  <c r="G2985" i="2"/>
  <c r="H2985" i="2"/>
  <c r="J2985" i="2" s="1"/>
  <c r="I2985" i="2"/>
  <c r="F2986" i="2"/>
  <c r="G2986" i="2"/>
  <c r="H2986" i="2"/>
  <c r="J2986" i="2" s="1"/>
  <c r="I2986" i="2"/>
  <c r="F2987" i="2"/>
  <c r="G2987" i="2"/>
  <c r="H2987" i="2"/>
  <c r="J2987" i="2" s="1"/>
  <c r="I2987" i="2"/>
  <c r="F2988" i="2"/>
  <c r="G2988" i="2"/>
  <c r="H2988" i="2"/>
  <c r="J2988" i="2" s="1"/>
  <c r="I2988" i="2"/>
  <c r="F2989" i="2"/>
  <c r="G2989" i="2"/>
  <c r="H2989" i="2"/>
  <c r="J2989" i="2" s="1"/>
  <c r="I2989" i="2"/>
  <c r="F2990" i="2"/>
  <c r="G2990" i="2"/>
  <c r="H2990" i="2"/>
  <c r="J2990" i="2" s="1"/>
  <c r="I2990" i="2"/>
  <c r="F2991" i="2"/>
  <c r="G2991" i="2"/>
  <c r="H2991" i="2"/>
  <c r="J2991" i="2" s="1"/>
  <c r="I2991" i="2"/>
  <c r="F2992" i="2"/>
  <c r="G2992" i="2"/>
  <c r="H2992" i="2"/>
  <c r="J2992" i="2" s="1"/>
  <c r="I2992" i="2"/>
  <c r="F2993" i="2"/>
  <c r="G2993" i="2"/>
  <c r="H2993" i="2"/>
  <c r="J2993" i="2" s="1"/>
  <c r="I2993" i="2"/>
  <c r="F2994" i="2"/>
  <c r="G2994" i="2"/>
  <c r="H2994" i="2"/>
  <c r="J2994" i="2" s="1"/>
  <c r="I2994" i="2"/>
  <c r="F2995" i="2"/>
  <c r="G2995" i="2"/>
  <c r="H2995" i="2"/>
  <c r="J2995" i="2" s="1"/>
  <c r="I2995" i="2"/>
  <c r="F2996" i="2"/>
  <c r="G2996" i="2"/>
  <c r="H2996" i="2"/>
  <c r="J2996" i="2" s="1"/>
  <c r="I2996" i="2"/>
  <c r="F2997" i="2"/>
  <c r="G2997" i="2"/>
  <c r="H2997" i="2"/>
  <c r="J2997" i="2" s="1"/>
  <c r="I2997" i="2"/>
  <c r="F2998" i="2"/>
  <c r="G2998" i="2"/>
  <c r="H2998" i="2"/>
  <c r="J2998" i="2" s="1"/>
  <c r="I2998" i="2"/>
  <c r="F2999" i="2"/>
  <c r="G2999" i="2"/>
  <c r="H2999" i="2"/>
  <c r="J2999" i="2" s="1"/>
  <c r="I2999" i="2"/>
  <c r="F3000" i="2"/>
  <c r="G3000" i="2"/>
  <c r="H3000" i="2"/>
  <c r="J3000" i="2" s="1"/>
  <c r="I3000" i="2"/>
  <c r="F3001" i="2"/>
  <c r="G3001" i="2"/>
  <c r="H3001" i="2"/>
  <c r="J3001" i="2" s="1"/>
  <c r="I3001" i="2"/>
  <c r="F3002" i="2"/>
  <c r="G3002" i="2"/>
  <c r="H3002" i="2"/>
  <c r="J3002" i="2" s="1"/>
  <c r="I3002" i="2"/>
  <c r="F3003" i="2"/>
  <c r="G3003" i="2"/>
  <c r="H3003" i="2"/>
  <c r="J3003" i="2" s="1"/>
  <c r="I3003" i="2"/>
  <c r="F3004" i="2"/>
  <c r="G3004" i="2"/>
  <c r="H3004" i="2"/>
  <c r="J3004" i="2" s="1"/>
  <c r="I3004" i="2"/>
  <c r="F3005" i="2"/>
  <c r="G3005" i="2"/>
  <c r="H3005" i="2"/>
  <c r="J3005" i="2" s="1"/>
  <c r="I3005" i="2"/>
  <c r="F3006" i="2"/>
  <c r="G3006" i="2"/>
  <c r="H3006" i="2"/>
  <c r="J3006" i="2" s="1"/>
  <c r="I3006" i="2"/>
  <c r="F3007" i="2"/>
  <c r="G3007" i="2"/>
  <c r="H3007" i="2"/>
  <c r="J3007" i="2" s="1"/>
  <c r="I3007" i="2"/>
  <c r="F3008" i="2"/>
  <c r="G3008" i="2"/>
  <c r="H3008" i="2"/>
  <c r="J3008" i="2" s="1"/>
  <c r="I3008" i="2"/>
  <c r="F3009" i="2"/>
  <c r="G3009" i="2"/>
  <c r="H3009" i="2"/>
  <c r="J3009" i="2" s="1"/>
  <c r="I3009" i="2"/>
  <c r="F3010" i="2"/>
  <c r="G3010" i="2"/>
  <c r="H3010" i="2"/>
  <c r="J3010" i="2" s="1"/>
  <c r="I3010" i="2"/>
  <c r="F3011" i="2"/>
  <c r="G3011" i="2"/>
  <c r="H3011" i="2"/>
  <c r="J3011" i="2" s="1"/>
  <c r="I3011" i="2"/>
  <c r="F3012" i="2"/>
  <c r="G3012" i="2"/>
  <c r="H3012" i="2"/>
  <c r="J3012" i="2" s="1"/>
  <c r="I3012" i="2"/>
  <c r="F3013" i="2"/>
  <c r="G3013" i="2"/>
  <c r="H3013" i="2"/>
  <c r="J3013" i="2" s="1"/>
  <c r="I3013" i="2"/>
  <c r="F3014" i="2"/>
  <c r="G3014" i="2"/>
  <c r="H3014" i="2"/>
  <c r="J3014" i="2" s="1"/>
  <c r="I3014" i="2"/>
  <c r="F3015" i="2"/>
  <c r="G3015" i="2"/>
  <c r="H3015" i="2"/>
  <c r="J3015" i="2" s="1"/>
  <c r="I3015" i="2"/>
  <c r="F3016" i="2"/>
  <c r="G3016" i="2"/>
  <c r="H3016" i="2"/>
  <c r="J3016" i="2" s="1"/>
  <c r="I3016" i="2"/>
  <c r="F3017" i="2"/>
  <c r="G3017" i="2"/>
  <c r="H3017" i="2"/>
  <c r="J3017" i="2" s="1"/>
  <c r="I3017" i="2"/>
  <c r="F3018" i="2"/>
  <c r="G3018" i="2"/>
  <c r="H3018" i="2"/>
  <c r="J3018" i="2" s="1"/>
  <c r="I3018" i="2"/>
  <c r="F3019" i="2"/>
  <c r="G3019" i="2"/>
  <c r="H3019" i="2"/>
  <c r="J3019" i="2" s="1"/>
  <c r="I3019" i="2"/>
  <c r="F3020" i="2"/>
  <c r="G3020" i="2"/>
  <c r="H3020" i="2"/>
  <c r="J3020" i="2" s="1"/>
  <c r="I3020" i="2"/>
  <c r="F3021" i="2"/>
  <c r="G3021" i="2"/>
  <c r="H3021" i="2"/>
  <c r="J3021" i="2" s="1"/>
  <c r="I3021" i="2"/>
  <c r="F3022" i="2"/>
  <c r="G3022" i="2"/>
  <c r="H3022" i="2"/>
  <c r="J3022" i="2" s="1"/>
  <c r="I3022" i="2"/>
  <c r="F3023" i="2"/>
  <c r="G3023" i="2"/>
  <c r="H3023" i="2"/>
  <c r="J3023" i="2" s="1"/>
  <c r="I3023" i="2"/>
  <c r="F3024" i="2"/>
  <c r="G3024" i="2"/>
  <c r="H3024" i="2"/>
  <c r="J3024" i="2" s="1"/>
  <c r="I3024" i="2"/>
  <c r="F3025" i="2"/>
  <c r="G3025" i="2"/>
  <c r="H3025" i="2"/>
  <c r="J3025" i="2" s="1"/>
  <c r="I3025" i="2"/>
  <c r="F3026" i="2"/>
  <c r="G3026" i="2"/>
  <c r="H3026" i="2"/>
  <c r="J3026" i="2" s="1"/>
  <c r="I3026" i="2"/>
  <c r="F3027" i="2"/>
  <c r="G3027" i="2"/>
  <c r="H3027" i="2"/>
  <c r="J3027" i="2" s="1"/>
  <c r="I3027" i="2"/>
  <c r="F3028" i="2"/>
  <c r="G3028" i="2"/>
  <c r="H3028" i="2"/>
  <c r="J3028" i="2" s="1"/>
  <c r="I3028" i="2"/>
  <c r="F3029" i="2"/>
  <c r="G3029" i="2"/>
  <c r="H3029" i="2"/>
  <c r="J3029" i="2" s="1"/>
  <c r="I3029" i="2"/>
  <c r="F3030" i="2"/>
  <c r="G3030" i="2"/>
  <c r="H3030" i="2"/>
  <c r="J3030" i="2" s="1"/>
  <c r="I3030" i="2"/>
  <c r="F3031" i="2"/>
  <c r="G3031" i="2"/>
  <c r="H3031" i="2"/>
  <c r="J3031" i="2" s="1"/>
  <c r="I3031" i="2"/>
  <c r="F3032" i="2"/>
  <c r="G3032" i="2"/>
  <c r="H3032" i="2"/>
  <c r="J3032" i="2" s="1"/>
  <c r="I3032" i="2"/>
  <c r="F3033" i="2"/>
  <c r="G3033" i="2"/>
  <c r="H3033" i="2"/>
  <c r="J3033" i="2" s="1"/>
  <c r="I3033" i="2"/>
  <c r="F3034" i="2"/>
  <c r="G3034" i="2"/>
  <c r="H3034" i="2"/>
  <c r="J3034" i="2" s="1"/>
  <c r="I3034" i="2"/>
  <c r="F3035" i="2"/>
  <c r="G3035" i="2"/>
  <c r="H3035" i="2"/>
  <c r="J3035" i="2" s="1"/>
  <c r="I3035" i="2"/>
  <c r="F3036" i="2"/>
  <c r="G3036" i="2"/>
  <c r="H3036" i="2"/>
  <c r="J3036" i="2" s="1"/>
  <c r="I3036" i="2"/>
  <c r="F3037" i="2"/>
  <c r="G3037" i="2"/>
  <c r="H3037" i="2"/>
  <c r="J3037" i="2" s="1"/>
  <c r="I3037" i="2"/>
  <c r="F3038" i="2"/>
  <c r="G3038" i="2"/>
  <c r="H3038" i="2"/>
  <c r="J3038" i="2" s="1"/>
  <c r="I3038" i="2"/>
  <c r="F3039" i="2"/>
  <c r="G3039" i="2"/>
  <c r="H3039" i="2"/>
  <c r="J3039" i="2" s="1"/>
  <c r="I3039" i="2"/>
  <c r="F3040" i="2"/>
  <c r="G3040" i="2"/>
  <c r="H3040" i="2"/>
  <c r="J3040" i="2" s="1"/>
  <c r="I3040" i="2"/>
  <c r="F3041" i="2"/>
  <c r="G3041" i="2"/>
  <c r="H3041" i="2"/>
  <c r="J3041" i="2" s="1"/>
  <c r="I3041" i="2"/>
  <c r="F3042" i="2"/>
  <c r="G3042" i="2"/>
  <c r="H3042" i="2"/>
  <c r="J3042" i="2" s="1"/>
  <c r="I3042" i="2"/>
  <c r="F3043" i="2"/>
  <c r="G3043" i="2"/>
  <c r="H3043" i="2"/>
  <c r="J3043" i="2" s="1"/>
  <c r="I3043" i="2"/>
  <c r="F3044" i="2"/>
  <c r="G3044" i="2"/>
  <c r="H3044" i="2"/>
  <c r="J3044" i="2" s="1"/>
  <c r="I3044" i="2"/>
  <c r="F3045" i="2"/>
  <c r="G3045" i="2"/>
  <c r="H3045" i="2"/>
  <c r="J3045" i="2" s="1"/>
  <c r="I3045" i="2"/>
  <c r="F3046" i="2"/>
  <c r="G3046" i="2"/>
  <c r="H3046" i="2"/>
  <c r="J3046" i="2" s="1"/>
  <c r="I3046" i="2"/>
  <c r="F3047" i="2"/>
  <c r="G3047" i="2"/>
  <c r="H3047" i="2"/>
  <c r="J3047" i="2" s="1"/>
  <c r="I3047" i="2"/>
  <c r="F3048" i="2"/>
  <c r="G3048" i="2"/>
  <c r="H3048" i="2"/>
  <c r="J3048" i="2" s="1"/>
  <c r="I3048" i="2"/>
  <c r="F3049" i="2"/>
  <c r="G3049" i="2"/>
  <c r="H3049" i="2"/>
  <c r="J3049" i="2" s="1"/>
  <c r="I3049" i="2"/>
  <c r="F3050" i="2"/>
  <c r="G3050" i="2"/>
  <c r="H3050" i="2"/>
  <c r="J3050" i="2" s="1"/>
  <c r="I3050" i="2"/>
  <c r="F3051" i="2"/>
  <c r="G3051" i="2"/>
  <c r="H3051" i="2"/>
  <c r="J3051" i="2" s="1"/>
  <c r="I3051" i="2"/>
  <c r="F3052" i="2"/>
  <c r="G3052" i="2"/>
  <c r="H3052" i="2"/>
  <c r="J3052" i="2" s="1"/>
  <c r="I3052" i="2"/>
  <c r="F3053" i="2"/>
  <c r="G3053" i="2"/>
  <c r="H3053" i="2"/>
  <c r="J3053" i="2" s="1"/>
  <c r="I3053" i="2"/>
  <c r="F3054" i="2"/>
  <c r="G3054" i="2"/>
  <c r="H3054" i="2"/>
  <c r="J3054" i="2" s="1"/>
  <c r="I3054" i="2"/>
  <c r="F3055" i="2"/>
  <c r="G3055" i="2"/>
  <c r="H3055" i="2"/>
  <c r="J3055" i="2" s="1"/>
  <c r="I3055" i="2"/>
  <c r="F3056" i="2"/>
  <c r="G3056" i="2"/>
  <c r="H3056" i="2"/>
  <c r="J3056" i="2" s="1"/>
  <c r="I3056" i="2"/>
  <c r="F3057" i="2"/>
  <c r="G3057" i="2"/>
  <c r="H3057" i="2"/>
  <c r="J3057" i="2" s="1"/>
  <c r="I3057" i="2"/>
  <c r="F3058" i="2"/>
  <c r="G3058" i="2"/>
  <c r="H3058" i="2"/>
  <c r="J3058" i="2" s="1"/>
  <c r="I3058" i="2"/>
  <c r="F3059" i="2"/>
  <c r="G3059" i="2"/>
  <c r="H3059" i="2"/>
  <c r="J3059" i="2" s="1"/>
  <c r="I3059" i="2"/>
  <c r="F3060" i="2"/>
  <c r="G3060" i="2"/>
  <c r="H3060" i="2"/>
  <c r="J3060" i="2" s="1"/>
  <c r="I3060" i="2"/>
  <c r="F3061" i="2"/>
  <c r="G3061" i="2"/>
  <c r="H3061" i="2"/>
  <c r="J3061" i="2" s="1"/>
  <c r="I3061" i="2"/>
  <c r="F3062" i="2"/>
  <c r="G3062" i="2"/>
  <c r="H3062" i="2"/>
  <c r="J3062" i="2" s="1"/>
  <c r="I3062" i="2"/>
  <c r="F3063" i="2"/>
  <c r="G3063" i="2"/>
  <c r="H3063" i="2"/>
  <c r="J3063" i="2" s="1"/>
  <c r="I3063" i="2"/>
  <c r="F3064" i="2"/>
  <c r="G3064" i="2"/>
  <c r="H3064" i="2"/>
  <c r="J3064" i="2" s="1"/>
  <c r="I3064" i="2"/>
  <c r="F3065" i="2"/>
  <c r="G3065" i="2"/>
  <c r="H3065" i="2"/>
  <c r="J3065" i="2" s="1"/>
  <c r="I3065" i="2"/>
  <c r="F3066" i="2"/>
  <c r="G3066" i="2"/>
  <c r="H3066" i="2"/>
  <c r="J3066" i="2" s="1"/>
  <c r="I3066" i="2"/>
  <c r="F3067" i="2"/>
  <c r="G3067" i="2"/>
  <c r="H3067" i="2"/>
  <c r="J3067" i="2" s="1"/>
  <c r="I3067" i="2"/>
  <c r="F3068" i="2"/>
  <c r="G3068" i="2"/>
  <c r="H3068" i="2"/>
  <c r="J3068" i="2" s="1"/>
  <c r="I3068" i="2"/>
  <c r="F3069" i="2"/>
  <c r="G3069" i="2"/>
  <c r="H3069" i="2"/>
  <c r="J3069" i="2" s="1"/>
  <c r="I3069" i="2"/>
  <c r="F3070" i="2"/>
  <c r="G3070" i="2"/>
  <c r="H3070" i="2"/>
  <c r="J3070" i="2" s="1"/>
  <c r="I3070" i="2"/>
  <c r="F3071" i="2"/>
  <c r="G3071" i="2"/>
  <c r="H3071" i="2"/>
  <c r="J3071" i="2" s="1"/>
  <c r="I3071" i="2"/>
  <c r="F3072" i="2"/>
  <c r="G3072" i="2"/>
  <c r="H3072" i="2"/>
  <c r="J3072" i="2" s="1"/>
  <c r="I3072" i="2"/>
  <c r="F3073" i="2"/>
  <c r="G3073" i="2"/>
  <c r="H3073" i="2"/>
  <c r="J3073" i="2" s="1"/>
  <c r="I3073" i="2"/>
  <c r="F3074" i="2"/>
  <c r="G3074" i="2"/>
  <c r="H3074" i="2"/>
  <c r="J3074" i="2" s="1"/>
  <c r="I3074" i="2"/>
  <c r="F3075" i="2"/>
  <c r="G3075" i="2"/>
  <c r="H3075" i="2"/>
  <c r="J3075" i="2" s="1"/>
  <c r="I3075" i="2"/>
  <c r="F3076" i="2"/>
  <c r="G3076" i="2"/>
  <c r="H3076" i="2"/>
  <c r="J3076" i="2" s="1"/>
  <c r="I3076" i="2"/>
  <c r="F3077" i="2"/>
  <c r="G3077" i="2"/>
  <c r="H3077" i="2"/>
  <c r="J3077" i="2" s="1"/>
  <c r="I3077" i="2"/>
  <c r="F3078" i="2"/>
  <c r="G3078" i="2"/>
  <c r="H3078" i="2"/>
  <c r="J3078" i="2" s="1"/>
  <c r="I3078" i="2"/>
  <c r="F3079" i="2"/>
  <c r="G3079" i="2"/>
  <c r="H3079" i="2"/>
  <c r="J3079" i="2" s="1"/>
  <c r="I3079" i="2"/>
  <c r="F3080" i="2"/>
  <c r="G3080" i="2"/>
  <c r="H3080" i="2"/>
  <c r="J3080" i="2" s="1"/>
  <c r="I3080" i="2"/>
  <c r="F3081" i="2"/>
  <c r="G3081" i="2"/>
  <c r="H3081" i="2"/>
  <c r="J3081" i="2" s="1"/>
  <c r="I3081" i="2"/>
  <c r="F3082" i="2"/>
  <c r="G3082" i="2"/>
  <c r="H3082" i="2"/>
  <c r="J3082" i="2" s="1"/>
  <c r="I3082" i="2"/>
  <c r="F3083" i="2"/>
  <c r="G3083" i="2"/>
  <c r="H3083" i="2"/>
  <c r="J3083" i="2" s="1"/>
  <c r="I3083" i="2"/>
  <c r="F3084" i="2"/>
  <c r="G3084" i="2"/>
  <c r="H3084" i="2"/>
  <c r="J3084" i="2" s="1"/>
  <c r="I3084" i="2"/>
  <c r="F3085" i="2"/>
  <c r="G3085" i="2"/>
  <c r="H3085" i="2"/>
  <c r="J3085" i="2" s="1"/>
  <c r="I3085" i="2"/>
  <c r="F3086" i="2"/>
  <c r="G3086" i="2"/>
  <c r="H3086" i="2"/>
  <c r="J3086" i="2" s="1"/>
  <c r="I3086" i="2"/>
  <c r="F3087" i="2"/>
  <c r="G3087" i="2"/>
  <c r="H3087" i="2"/>
  <c r="J3087" i="2" s="1"/>
  <c r="I3087" i="2"/>
  <c r="F3088" i="2"/>
  <c r="G3088" i="2"/>
  <c r="H3088" i="2"/>
  <c r="J3088" i="2" s="1"/>
  <c r="I3088" i="2"/>
  <c r="F3089" i="2"/>
  <c r="G3089" i="2"/>
  <c r="H3089" i="2"/>
  <c r="J3089" i="2" s="1"/>
  <c r="I3089" i="2"/>
  <c r="F3090" i="2"/>
  <c r="G3090" i="2"/>
  <c r="H3090" i="2"/>
  <c r="J3090" i="2" s="1"/>
  <c r="I3090" i="2"/>
  <c r="F3091" i="2"/>
  <c r="G3091" i="2"/>
  <c r="H3091" i="2"/>
  <c r="J3091" i="2" s="1"/>
  <c r="I3091" i="2"/>
  <c r="F3092" i="2"/>
  <c r="G3092" i="2"/>
  <c r="H3092" i="2"/>
  <c r="J3092" i="2" s="1"/>
  <c r="I3092" i="2"/>
  <c r="F3093" i="2"/>
  <c r="G3093" i="2"/>
  <c r="H3093" i="2"/>
  <c r="J3093" i="2" s="1"/>
  <c r="I3093" i="2"/>
  <c r="F3094" i="2"/>
  <c r="G3094" i="2"/>
  <c r="H3094" i="2"/>
  <c r="J3094" i="2" s="1"/>
  <c r="I3094" i="2"/>
  <c r="F3095" i="2"/>
  <c r="G3095" i="2"/>
  <c r="H3095" i="2"/>
  <c r="J3095" i="2" s="1"/>
  <c r="I3095" i="2"/>
  <c r="F3096" i="2"/>
  <c r="G3096" i="2"/>
  <c r="H3096" i="2"/>
  <c r="J3096" i="2" s="1"/>
  <c r="I3096" i="2"/>
  <c r="F3097" i="2"/>
  <c r="G3097" i="2"/>
  <c r="H3097" i="2"/>
  <c r="J3097" i="2" s="1"/>
  <c r="I3097" i="2"/>
  <c r="F3098" i="2"/>
  <c r="G3098" i="2"/>
  <c r="H3098" i="2"/>
  <c r="J3098" i="2" s="1"/>
  <c r="I3098" i="2"/>
  <c r="F3099" i="2"/>
  <c r="G3099" i="2"/>
  <c r="H3099" i="2"/>
  <c r="J3099" i="2" s="1"/>
  <c r="I3099" i="2"/>
  <c r="F3100" i="2"/>
  <c r="G3100" i="2"/>
  <c r="H3100" i="2"/>
  <c r="J3100" i="2" s="1"/>
  <c r="I3100" i="2"/>
  <c r="F3101" i="2"/>
  <c r="G3101" i="2"/>
  <c r="H3101" i="2"/>
  <c r="J3101" i="2" s="1"/>
  <c r="I3101" i="2"/>
  <c r="F3102" i="2"/>
  <c r="G3102" i="2"/>
  <c r="H3102" i="2"/>
  <c r="J3102" i="2" s="1"/>
  <c r="I3102" i="2"/>
  <c r="F3103" i="2"/>
  <c r="G3103" i="2"/>
  <c r="H3103" i="2"/>
  <c r="J3103" i="2" s="1"/>
  <c r="I3103" i="2"/>
  <c r="F3104" i="2"/>
  <c r="G3104" i="2"/>
  <c r="H3104" i="2"/>
  <c r="J3104" i="2" s="1"/>
  <c r="I3104" i="2"/>
  <c r="F3105" i="2"/>
  <c r="G3105" i="2"/>
  <c r="H3105" i="2"/>
  <c r="J3105" i="2" s="1"/>
  <c r="I3105" i="2"/>
  <c r="F3106" i="2"/>
  <c r="G3106" i="2"/>
  <c r="H3106" i="2"/>
  <c r="J3106" i="2" s="1"/>
  <c r="I3106" i="2"/>
  <c r="F3107" i="2"/>
  <c r="G3107" i="2"/>
  <c r="H3107" i="2"/>
  <c r="J3107" i="2" s="1"/>
  <c r="I3107" i="2"/>
  <c r="F3108" i="2"/>
  <c r="G3108" i="2"/>
  <c r="H3108" i="2"/>
  <c r="J3108" i="2" s="1"/>
  <c r="I3108" i="2"/>
  <c r="F3109" i="2"/>
  <c r="G3109" i="2"/>
  <c r="H3109" i="2"/>
  <c r="J3109" i="2" s="1"/>
  <c r="I3109" i="2"/>
  <c r="F3110" i="2"/>
  <c r="G3110" i="2"/>
  <c r="H3110" i="2"/>
  <c r="J3110" i="2" s="1"/>
  <c r="I3110" i="2"/>
  <c r="F3111" i="2"/>
  <c r="G3111" i="2"/>
  <c r="H3111" i="2"/>
  <c r="J3111" i="2" s="1"/>
  <c r="I3111" i="2"/>
  <c r="F3112" i="2"/>
  <c r="G3112" i="2"/>
  <c r="H3112" i="2"/>
  <c r="J3112" i="2" s="1"/>
  <c r="I3112" i="2"/>
  <c r="F3113" i="2"/>
  <c r="G3113" i="2"/>
  <c r="H3113" i="2"/>
  <c r="J3113" i="2" s="1"/>
  <c r="I3113" i="2"/>
  <c r="F3114" i="2"/>
  <c r="G3114" i="2"/>
  <c r="H3114" i="2"/>
  <c r="J3114" i="2" s="1"/>
  <c r="I3114" i="2"/>
  <c r="F3115" i="2"/>
  <c r="G3115" i="2"/>
  <c r="H3115" i="2"/>
  <c r="J3115" i="2" s="1"/>
  <c r="I3115" i="2"/>
  <c r="F3116" i="2"/>
  <c r="G3116" i="2"/>
  <c r="H3116" i="2"/>
  <c r="J3116" i="2" s="1"/>
  <c r="I3116" i="2"/>
  <c r="F3117" i="2"/>
  <c r="G3117" i="2"/>
  <c r="H3117" i="2"/>
  <c r="J3117" i="2" s="1"/>
  <c r="I3117" i="2"/>
  <c r="F3118" i="2"/>
  <c r="G3118" i="2"/>
  <c r="H3118" i="2"/>
  <c r="J3118" i="2" s="1"/>
  <c r="I3118" i="2"/>
  <c r="F3119" i="2"/>
  <c r="G3119" i="2"/>
  <c r="H3119" i="2"/>
  <c r="J3119" i="2" s="1"/>
  <c r="I3119" i="2"/>
  <c r="F3120" i="2"/>
  <c r="G3120" i="2"/>
  <c r="H3120" i="2"/>
  <c r="J3120" i="2" s="1"/>
  <c r="I3120" i="2"/>
  <c r="F3121" i="2"/>
  <c r="G3121" i="2"/>
  <c r="H3121" i="2"/>
  <c r="J3121" i="2" s="1"/>
  <c r="I3121" i="2"/>
  <c r="F3122" i="2"/>
  <c r="G3122" i="2"/>
  <c r="H3122" i="2"/>
  <c r="J3122" i="2" s="1"/>
  <c r="I3122" i="2"/>
  <c r="F3123" i="2"/>
  <c r="G3123" i="2"/>
  <c r="H3123" i="2"/>
  <c r="J3123" i="2" s="1"/>
  <c r="I3123" i="2"/>
  <c r="F3124" i="2"/>
  <c r="G3124" i="2"/>
  <c r="H3124" i="2"/>
  <c r="J3124" i="2" s="1"/>
  <c r="I3124" i="2"/>
  <c r="F3125" i="2"/>
  <c r="G3125" i="2"/>
  <c r="H3125" i="2"/>
  <c r="J3125" i="2" s="1"/>
  <c r="I3125" i="2"/>
  <c r="F3126" i="2"/>
  <c r="G3126" i="2"/>
  <c r="H3126" i="2"/>
  <c r="J3126" i="2" s="1"/>
  <c r="I3126" i="2"/>
  <c r="F3127" i="2"/>
  <c r="G3127" i="2"/>
  <c r="H3127" i="2"/>
  <c r="J3127" i="2" s="1"/>
  <c r="I3127" i="2"/>
  <c r="F3128" i="2"/>
  <c r="G3128" i="2"/>
  <c r="H3128" i="2"/>
  <c r="J3128" i="2" s="1"/>
  <c r="I3128" i="2"/>
  <c r="F3129" i="2"/>
  <c r="G3129" i="2"/>
  <c r="H3129" i="2"/>
  <c r="J3129" i="2" s="1"/>
  <c r="I3129" i="2"/>
  <c r="F3130" i="2"/>
  <c r="G3130" i="2"/>
  <c r="H3130" i="2"/>
  <c r="J3130" i="2" s="1"/>
  <c r="I3130" i="2"/>
  <c r="F3131" i="2"/>
  <c r="G3131" i="2"/>
  <c r="H3131" i="2"/>
  <c r="J3131" i="2" s="1"/>
  <c r="I3131" i="2"/>
  <c r="F3132" i="2"/>
  <c r="G3132" i="2"/>
  <c r="H3132" i="2"/>
  <c r="J3132" i="2" s="1"/>
  <c r="I3132" i="2"/>
  <c r="F3133" i="2"/>
  <c r="G3133" i="2"/>
  <c r="H3133" i="2"/>
  <c r="J3133" i="2" s="1"/>
  <c r="I3133" i="2"/>
  <c r="F3134" i="2"/>
  <c r="G3134" i="2"/>
  <c r="H3134" i="2"/>
  <c r="J3134" i="2" s="1"/>
  <c r="I3134" i="2"/>
  <c r="F3135" i="2"/>
  <c r="G3135" i="2"/>
  <c r="H3135" i="2"/>
  <c r="J3135" i="2" s="1"/>
  <c r="I3135" i="2"/>
  <c r="F3136" i="2"/>
  <c r="G3136" i="2"/>
  <c r="H3136" i="2"/>
  <c r="J3136" i="2" s="1"/>
  <c r="I3136" i="2"/>
  <c r="F3137" i="2"/>
  <c r="G3137" i="2"/>
  <c r="H3137" i="2"/>
  <c r="J3137" i="2" s="1"/>
  <c r="I3137" i="2"/>
  <c r="F3138" i="2"/>
  <c r="G3138" i="2"/>
  <c r="H3138" i="2"/>
  <c r="J3138" i="2" s="1"/>
  <c r="I3138" i="2"/>
  <c r="F3139" i="2"/>
  <c r="G3139" i="2"/>
  <c r="H3139" i="2"/>
  <c r="J3139" i="2" s="1"/>
  <c r="I3139" i="2"/>
  <c r="F3140" i="2"/>
  <c r="G3140" i="2"/>
  <c r="H3140" i="2"/>
  <c r="J3140" i="2" s="1"/>
  <c r="I3140" i="2"/>
  <c r="F3141" i="2"/>
  <c r="G3141" i="2"/>
  <c r="H3141" i="2"/>
  <c r="J3141" i="2" s="1"/>
  <c r="I3141" i="2"/>
  <c r="F3142" i="2"/>
  <c r="G3142" i="2"/>
  <c r="H3142" i="2"/>
  <c r="J3142" i="2" s="1"/>
  <c r="I3142" i="2"/>
  <c r="F3143" i="2"/>
  <c r="G3143" i="2"/>
  <c r="H3143" i="2"/>
  <c r="J3143" i="2" s="1"/>
  <c r="I3143" i="2"/>
  <c r="F3144" i="2"/>
  <c r="G3144" i="2"/>
  <c r="H3144" i="2"/>
  <c r="J3144" i="2" s="1"/>
  <c r="I3144" i="2"/>
  <c r="F3145" i="2"/>
  <c r="G3145" i="2"/>
  <c r="H3145" i="2"/>
  <c r="J3145" i="2" s="1"/>
  <c r="I3145" i="2"/>
  <c r="F3146" i="2"/>
  <c r="G3146" i="2"/>
  <c r="H3146" i="2"/>
  <c r="J3146" i="2" s="1"/>
  <c r="I3146" i="2"/>
  <c r="F3147" i="2"/>
  <c r="G3147" i="2"/>
  <c r="H3147" i="2"/>
  <c r="J3147" i="2" s="1"/>
  <c r="I3147" i="2"/>
  <c r="F3148" i="2"/>
  <c r="G3148" i="2"/>
  <c r="H3148" i="2"/>
  <c r="J3148" i="2" s="1"/>
  <c r="I3148" i="2"/>
  <c r="F3149" i="2"/>
  <c r="G3149" i="2"/>
  <c r="H3149" i="2"/>
  <c r="J3149" i="2" s="1"/>
  <c r="I3149" i="2"/>
  <c r="F3150" i="2"/>
  <c r="G3150" i="2"/>
  <c r="H3150" i="2"/>
  <c r="J3150" i="2" s="1"/>
  <c r="I3150" i="2"/>
  <c r="F3151" i="2"/>
  <c r="G3151" i="2"/>
  <c r="H3151" i="2"/>
  <c r="J3151" i="2" s="1"/>
  <c r="I3151" i="2"/>
  <c r="F3152" i="2"/>
  <c r="G3152" i="2"/>
  <c r="H3152" i="2"/>
  <c r="J3152" i="2" s="1"/>
  <c r="I3152" i="2"/>
  <c r="F3153" i="2"/>
  <c r="G3153" i="2"/>
  <c r="H3153" i="2"/>
  <c r="J3153" i="2" s="1"/>
  <c r="I3153" i="2"/>
  <c r="F3154" i="2"/>
  <c r="G3154" i="2"/>
  <c r="H3154" i="2"/>
  <c r="J3154" i="2" s="1"/>
  <c r="I3154" i="2"/>
  <c r="F3155" i="2"/>
  <c r="G3155" i="2"/>
  <c r="H3155" i="2"/>
  <c r="J3155" i="2" s="1"/>
  <c r="I3155" i="2"/>
  <c r="F3156" i="2"/>
  <c r="G3156" i="2"/>
  <c r="H3156" i="2"/>
  <c r="J3156" i="2" s="1"/>
  <c r="I3156" i="2"/>
  <c r="F3157" i="2"/>
  <c r="G3157" i="2"/>
  <c r="H3157" i="2"/>
  <c r="J3157" i="2" s="1"/>
  <c r="I3157" i="2"/>
  <c r="F3158" i="2"/>
  <c r="G3158" i="2"/>
  <c r="H3158" i="2"/>
  <c r="J3158" i="2" s="1"/>
  <c r="I3158" i="2"/>
  <c r="F3159" i="2"/>
  <c r="G3159" i="2"/>
  <c r="H3159" i="2"/>
  <c r="J3159" i="2" s="1"/>
  <c r="I3159" i="2"/>
  <c r="F3160" i="2"/>
  <c r="G3160" i="2"/>
  <c r="H3160" i="2"/>
  <c r="J3160" i="2" s="1"/>
  <c r="I3160" i="2"/>
  <c r="F3161" i="2"/>
  <c r="G3161" i="2"/>
  <c r="H3161" i="2"/>
  <c r="J3161" i="2" s="1"/>
  <c r="I3161" i="2"/>
  <c r="F3162" i="2"/>
  <c r="G3162" i="2"/>
  <c r="H3162" i="2"/>
  <c r="J3162" i="2" s="1"/>
  <c r="I3162" i="2"/>
  <c r="F3163" i="2"/>
  <c r="G3163" i="2"/>
  <c r="H3163" i="2"/>
  <c r="J3163" i="2" s="1"/>
  <c r="I3163" i="2"/>
  <c r="F3164" i="2"/>
  <c r="G3164" i="2"/>
  <c r="H3164" i="2"/>
  <c r="J3164" i="2" s="1"/>
  <c r="I3164" i="2"/>
  <c r="F3165" i="2"/>
  <c r="G3165" i="2"/>
  <c r="H3165" i="2"/>
  <c r="J3165" i="2" s="1"/>
  <c r="I3165" i="2"/>
  <c r="F3166" i="2"/>
  <c r="G3166" i="2"/>
  <c r="H3166" i="2"/>
  <c r="J3166" i="2" s="1"/>
  <c r="I3166" i="2"/>
  <c r="F3167" i="2"/>
  <c r="G3167" i="2"/>
  <c r="H3167" i="2"/>
  <c r="J3167" i="2" s="1"/>
  <c r="I3167" i="2"/>
  <c r="F3168" i="2"/>
  <c r="G3168" i="2"/>
  <c r="H3168" i="2"/>
  <c r="J3168" i="2" s="1"/>
  <c r="I3168" i="2"/>
  <c r="F3169" i="2"/>
  <c r="G3169" i="2"/>
  <c r="H3169" i="2"/>
  <c r="J3169" i="2" s="1"/>
  <c r="I3169" i="2"/>
  <c r="F3170" i="2"/>
  <c r="G3170" i="2"/>
  <c r="H3170" i="2"/>
  <c r="J3170" i="2" s="1"/>
  <c r="I3170" i="2"/>
  <c r="F3171" i="2"/>
  <c r="G3171" i="2"/>
  <c r="H3171" i="2"/>
  <c r="J3171" i="2" s="1"/>
  <c r="I3171" i="2"/>
  <c r="F3172" i="2"/>
  <c r="G3172" i="2"/>
  <c r="H3172" i="2"/>
  <c r="J3172" i="2" s="1"/>
  <c r="I3172" i="2"/>
  <c r="F3173" i="2"/>
  <c r="G3173" i="2"/>
  <c r="H3173" i="2"/>
  <c r="J3173" i="2" s="1"/>
  <c r="I3173" i="2"/>
  <c r="F3174" i="2"/>
  <c r="G3174" i="2"/>
  <c r="H3174" i="2"/>
  <c r="J3174" i="2" s="1"/>
  <c r="I3174" i="2"/>
  <c r="F3175" i="2"/>
  <c r="G3175" i="2"/>
  <c r="H3175" i="2"/>
  <c r="J3175" i="2" s="1"/>
  <c r="I3175" i="2"/>
  <c r="F3176" i="2"/>
  <c r="G3176" i="2"/>
  <c r="H3176" i="2"/>
  <c r="J3176" i="2" s="1"/>
  <c r="I3176" i="2"/>
  <c r="F3177" i="2"/>
  <c r="G3177" i="2"/>
  <c r="H3177" i="2"/>
  <c r="J3177" i="2" s="1"/>
  <c r="I3177" i="2"/>
  <c r="F3178" i="2"/>
  <c r="G3178" i="2"/>
  <c r="H3178" i="2"/>
  <c r="J3178" i="2" s="1"/>
  <c r="I3178" i="2"/>
  <c r="F3179" i="2"/>
  <c r="G3179" i="2"/>
  <c r="H3179" i="2"/>
  <c r="J3179" i="2" s="1"/>
  <c r="I3179" i="2"/>
  <c r="F3180" i="2"/>
  <c r="G3180" i="2"/>
  <c r="H3180" i="2"/>
  <c r="J3180" i="2" s="1"/>
  <c r="I3180" i="2"/>
  <c r="F3181" i="2"/>
  <c r="G3181" i="2"/>
  <c r="H3181" i="2"/>
  <c r="J3181" i="2" s="1"/>
  <c r="I3181" i="2"/>
  <c r="F3182" i="2"/>
  <c r="G3182" i="2"/>
  <c r="H3182" i="2"/>
  <c r="J3182" i="2" s="1"/>
  <c r="I3182" i="2"/>
  <c r="F3183" i="2"/>
  <c r="G3183" i="2"/>
  <c r="H3183" i="2"/>
  <c r="J3183" i="2" s="1"/>
  <c r="I3183" i="2"/>
  <c r="F3184" i="2"/>
  <c r="G3184" i="2"/>
  <c r="H3184" i="2"/>
  <c r="J3184" i="2" s="1"/>
  <c r="I3184" i="2"/>
  <c r="F3185" i="2"/>
  <c r="G3185" i="2"/>
  <c r="H3185" i="2"/>
  <c r="J3185" i="2" s="1"/>
  <c r="I3185" i="2"/>
  <c r="F3186" i="2"/>
  <c r="G3186" i="2"/>
  <c r="H3186" i="2"/>
  <c r="J3186" i="2" s="1"/>
  <c r="I3186" i="2"/>
  <c r="F3187" i="2"/>
  <c r="G3187" i="2"/>
  <c r="H3187" i="2"/>
  <c r="J3187" i="2" s="1"/>
  <c r="I3187" i="2"/>
  <c r="F3188" i="2"/>
  <c r="G3188" i="2"/>
  <c r="H3188" i="2"/>
  <c r="J3188" i="2" s="1"/>
  <c r="I3188" i="2"/>
  <c r="F3189" i="2"/>
  <c r="G3189" i="2"/>
  <c r="H3189" i="2"/>
  <c r="J3189" i="2" s="1"/>
  <c r="I3189" i="2"/>
  <c r="F3190" i="2"/>
  <c r="G3190" i="2"/>
  <c r="H3190" i="2"/>
  <c r="J3190" i="2" s="1"/>
  <c r="I3190" i="2"/>
  <c r="F3191" i="2"/>
  <c r="G3191" i="2"/>
  <c r="H3191" i="2"/>
  <c r="J3191" i="2" s="1"/>
  <c r="I3191" i="2"/>
  <c r="F3192" i="2"/>
  <c r="G3192" i="2"/>
  <c r="H3192" i="2"/>
  <c r="J3192" i="2" s="1"/>
  <c r="I3192" i="2"/>
  <c r="F3193" i="2"/>
  <c r="G3193" i="2"/>
  <c r="H3193" i="2"/>
  <c r="J3193" i="2" s="1"/>
  <c r="I3193" i="2"/>
  <c r="F3194" i="2"/>
  <c r="G3194" i="2"/>
  <c r="H3194" i="2"/>
  <c r="J3194" i="2" s="1"/>
  <c r="I3194" i="2"/>
  <c r="F3195" i="2"/>
  <c r="G3195" i="2"/>
  <c r="H3195" i="2"/>
  <c r="J3195" i="2" s="1"/>
  <c r="I3195" i="2"/>
  <c r="F3196" i="2"/>
  <c r="G3196" i="2"/>
  <c r="H3196" i="2"/>
  <c r="J3196" i="2" s="1"/>
  <c r="I3196" i="2"/>
  <c r="F3197" i="2"/>
  <c r="G3197" i="2"/>
  <c r="H3197" i="2"/>
  <c r="J3197" i="2" s="1"/>
  <c r="I3197" i="2"/>
  <c r="F3198" i="2"/>
  <c r="G3198" i="2"/>
  <c r="H3198" i="2"/>
  <c r="J3198" i="2" s="1"/>
  <c r="I3198" i="2"/>
  <c r="F3199" i="2"/>
  <c r="G3199" i="2"/>
  <c r="H3199" i="2"/>
  <c r="J3199" i="2" s="1"/>
  <c r="I3199" i="2"/>
  <c r="F3200" i="2"/>
  <c r="G3200" i="2"/>
  <c r="H3200" i="2"/>
  <c r="J3200" i="2" s="1"/>
  <c r="I3200" i="2"/>
  <c r="F3201" i="2"/>
  <c r="G3201" i="2"/>
  <c r="H3201" i="2"/>
  <c r="J3201" i="2" s="1"/>
  <c r="I3201" i="2"/>
  <c r="F3202" i="2"/>
  <c r="G3202" i="2"/>
  <c r="H3202" i="2"/>
  <c r="J3202" i="2" s="1"/>
  <c r="I3202" i="2"/>
  <c r="F3203" i="2"/>
  <c r="G3203" i="2"/>
  <c r="H3203" i="2"/>
  <c r="J3203" i="2" s="1"/>
  <c r="I3203" i="2"/>
  <c r="F3204" i="2"/>
  <c r="G3204" i="2"/>
  <c r="H3204" i="2"/>
  <c r="J3204" i="2" s="1"/>
  <c r="I3204" i="2"/>
  <c r="F3205" i="2"/>
  <c r="G3205" i="2"/>
  <c r="H3205" i="2"/>
  <c r="J3205" i="2" s="1"/>
  <c r="I3205" i="2"/>
  <c r="F3206" i="2"/>
  <c r="G3206" i="2"/>
  <c r="H3206" i="2"/>
  <c r="J3206" i="2" s="1"/>
  <c r="I3206" i="2"/>
  <c r="F3207" i="2"/>
  <c r="G3207" i="2"/>
  <c r="H3207" i="2"/>
  <c r="J3207" i="2" s="1"/>
  <c r="I3207" i="2"/>
  <c r="F3208" i="2"/>
  <c r="G3208" i="2"/>
  <c r="H3208" i="2"/>
  <c r="J3208" i="2" s="1"/>
  <c r="I3208" i="2"/>
  <c r="F3209" i="2"/>
  <c r="G3209" i="2"/>
  <c r="H3209" i="2"/>
  <c r="J3209" i="2" s="1"/>
  <c r="I3209" i="2"/>
  <c r="F3210" i="2"/>
  <c r="G3210" i="2"/>
  <c r="H3210" i="2"/>
  <c r="J3210" i="2" s="1"/>
  <c r="I3210" i="2"/>
  <c r="F3211" i="2"/>
  <c r="G3211" i="2"/>
  <c r="H3211" i="2"/>
  <c r="J3211" i="2" s="1"/>
  <c r="I3211" i="2"/>
  <c r="F3212" i="2"/>
  <c r="G3212" i="2"/>
  <c r="H3212" i="2"/>
  <c r="J3212" i="2" s="1"/>
  <c r="I3212" i="2"/>
  <c r="F3213" i="2"/>
  <c r="G3213" i="2"/>
  <c r="H3213" i="2"/>
  <c r="J3213" i="2" s="1"/>
  <c r="I3213" i="2"/>
  <c r="F3214" i="2"/>
  <c r="G3214" i="2"/>
  <c r="H3214" i="2"/>
  <c r="J3214" i="2" s="1"/>
  <c r="I3214" i="2"/>
  <c r="F3215" i="2"/>
  <c r="G3215" i="2"/>
  <c r="H3215" i="2"/>
  <c r="J3215" i="2" s="1"/>
  <c r="I3215" i="2"/>
  <c r="F3216" i="2"/>
  <c r="G3216" i="2"/>
  <c r="H3216" i="2"/>
  <c r="J3216" i="2" s="1"/>
  <c r="I3216" i="2"/>
  <c r="F3217" i="2"/>
  <c r="G3217" i="2"/>
  <c r="H3217" i="2"/>
  <c r="J3217" i="2" s="1"/>
  <c r="I3217" i="2"/>
  <c r="F3218" i="2"/>
  <c r="G3218" i="2"/>
  <c r="H3218" i="2"/>
  <c r="J3218" i="2" s="1"/>
  <c r="I3218" i="2"/>
  <c r="F3219" i="2"/>
  <c r="G3219" i="2"/>
  <c r="H3219" i="2"/>
  <c r="J3219" i="2" s="1"/>
  <c r="I3219" i="2"/>
  <c r="F3220" i="2"/>
  <c r="G3220" i="2"/>
  <c r="H3220" i="2"/>
  <c r="J3220" i="2" s="1"/>
  <c r="I3220" i="2"/>
  <c r="F3221" i="2"/>
  <c r="G3221" i="2"/>
  <c r="H3221" i="2"/>
  <c r="J3221" i="2" s="1"/>
  <c r="I3221" i="2"/>
  <c r="F3222" i="2"/>
  <c r="G3222" i="2"/>
  <c r="H3222" i="2"/>
  <c r="J3222" i="2" s="1"/>
  <c r="I3222" i="2"/>
  <c r="F3223" i="2"/>
  <c r="G3223" i="2"/>
  <c r="H3223" i="2"/>
  <c r="J3223" i="2" s="1"/>
  <c r="I3223" i="2"/>
  <c r="F3224" i="2"/>
  <c r="G3224" i="2"/>
  <c r="H3224" i="2"/>
  <c r="J3224" i="2" s="1"/>
  <c r="I3224" i="2"/>
  <c r="F3225" i="2"/>
  <c r="G3225" i="2"/>
  <c r="H3225" i="2"/>
  <c r="J3225" i="2" s="1"/>
  <c r="I3225" i="2"/>
  <c r="F3226" i="2"/>
  <c r="G3226" i="2"/>
  <c r="H3226" i="2"/>
  <c r="J3226" i="2" s="1"/>
  <c r="I3226" i="2"/>
  <c r="F3227" i="2"/>
  <c r="G3227" i="2"/>
  <c r="H3227" i="2"/>
  <c r="J3227" i="2" s="1"/>
  <c r="I3227" i="2"/>
  <c r="F3228" i="2"/>
  <c r="G3228" i="2"/>
  <c r="H3228" i="2"/>
  <c r="J3228" i="2" s="1"/>
  <c r="I3228" i="2"/>
  <c r="F3229" i="2"/>
  <c r="G3229" i="2"/>
  <c r="H3229" i="2"/>
  <c r="J3229" i="2" s="1"/>
  <c r="I3229" i="2"/>
  <c r="F3230" i="2"/>
  <c r="G3230" i="2"/>
  <c r="H3230" i="2"/>
  <c r="J3230" i="2" s="1"/>
  <c r="I3230" i="2"/>
  <c r="F3231" i="2"/>
  <c r="G3231" i="2"/>
  <c r="H3231" i="2"/>
  <c r="J3231" i="2" s="1"/>
  <c r="I3231" i="2"/>
  <c r="F3232" i="2"/>
  <c r="G3232" i="2"/>
  <c r="H3232" i="2"/>
  <c r="J3232" i="2" s="1"/>
  <c r="I3232" i="2"/>
  <c r="F3233" i="2"/>
  <c r="G3233" i="2"/>
  <c r="H3233" i="2"/>
  <c r="J3233" i="2" s="1"/>
  <c r="I3233" i="2"/>
  <c r="F3234" i="2"/>
  <c r="G3234" i="2"/>
  <c r="H3234" i="2"/>
  <c r="J3234" i="2" s="1"/>
  <c r="I3234" i="2"/>
  <c r="F3235" i="2"/>
  <c r="G3235" i="2"/>
  <c r="H3235" i="2"/>
  <c r="J3235" i="2" s="1"/>
  <c r="I3235" i="2"/>
  <c r="F3236" i="2"/>
  <c r="G3236" i="2"/>
  <c r="H3236" i="2"/>
  <c r="J3236" i="2" s="1"/>
  <c r="I3236" i="2"/>
  <c r="F3237" i="2"/>
  <c r="G3237" i="2"/>
  <c r="H3237" i="2"/>
  <c r="J3237" i="2" s="1"/>
  <c r="I3237" i="2"/>
  <c r="F3238" i="2"/>
  <c r="G3238" i="2"/>
  <c r="H3238" i="2"/>
  <c r="J3238" i="2" s="1"/>
  <c r="I3238" i="2"/>
  <c r="F3239" i="2"/>
  <c r="G3239" i="2"/>
  <c r="H3239" i="2"/>
  <c r="J3239" i="2" s="1"/>
  <c r="I3239" i="2"/>
  <c r="F3240" i="2"/>
  <c r="G3240" i="2"/>
  <c r="H3240" i="2"/>
  <c r="J3240" i="2" s="1"/>
  <c r="I3240" i="2"/>
  <c r="F3241" i="2"/>
  <c r="G3241" i="2"/>
  <c r="H3241" i="2"/>
  <c r="J3241" i="2" s="1"/>
  <c r="I3241" i="2"/>
  <c r="F3242" i="2"/>
  <c r="G3242" i="2"/>
  <c r="H3242" i="2"/>
  <c r="J3242" i="2" s="1"/>
  <c r="I3242" i="2"/>
  <c r="F3243" i="2"/>
  <c r="G3243" i="2"/>
  <c r="H3243" i="2"/>
  <c r="J3243" i="2" s="1"/>
  <c r="I3243" i="2"/>
  <c r="F3244" i="2"/>
  <c r="G3244" i="2"/>
  <c r="H3244" i="2"/>
  <c r="J3244" i="2" s="1"/>
  <c r="I3244" i="2"/>
  <c r="F3245" i="2"/>
  <c r="G3245" i="2"/>
  <c r="H3245" i="2"/>
  <c r="J3245" i="2" s="1"/>
  <c r="I3245" i="2"/>
  <c r="F3246" i="2"/>
  <c r="G3246" i="2"/>
  <c r="H3246" i="2"/>
  <c r="J3246" i="2" s="1"/>
  <c r="I3246" i="2"/>
  <c r="F3247" i="2"/>
  <c r="G3247" i="2"/>
  <c r="H3247" i="2"/>
  <c r="J3247" i="2" s="1"/>
  <c r="I3247" i="2"/>
  <c r="F3248" i="2"/>
  <c r="G3248" i="2"/>
  <c r="H3248" i="2"/>
  <c r="J3248" i="2" s="1"/>
  <c r="I3248" i="2"/>
  <c r="F3249" i="2"/>
  <c r="G3249" i="2"/>
  <c r="H3249" i="2"/>
  <c r="J3249" i="2" s="1"/>
  <c r="I3249" i="2"/>
  <c r="F3250" i="2"/>
  <c r="G3250" i="2"/>
  <c r="H3250" i="2"/>
  <c r="J3250" i="2" s="1"/>
  <c r="I3250" i="2"/>
  <c r="F3251" i="2"/>
  <c r="G3251" i="2"/>
  <c r="H3251" i="2"/>
  <c r="J3251" i="2" s="1"/>
  <c r="I3251" i="2"/>
  <c r="F3252" i="2"/>
  <c r="G3252" i="2"/>
  <c r="H3252" i="2"/>
  <c r="J3252" i="2" s="1"/>
  <c r="I3252" i="2"/>
  <c r="F3253" i="2"/>
  <c r="G3253" i="2"/>
  <c r="H3253" i="2"/>
  <c r="J3253" i="2" s="1"/>
  <c r="I3253" i="2"/>
  <c r="F3254" i="2"/>
  <c r="G3254" i="2"/>
  <c r="H3254" i="2"/>
  <c r="J3254" i="2" s="1"/>
  <c r="I3254" i="2"/>
  <c r="F3255" i="2"/>
  <c r="G3255" i="2"/>
  <c r="H3255" i="2"/>
  <c r="J3255" i="2" s="1"/>
  <c r="I3255" i="2"/>
  <c r="F3256" i="2"/>
  <c r="G3256" i="2"/>
  <c r="H3256" i="2"/>
  <c r="J3256" i="2" s="1"/>
  <c r="I3256" i="2"/>
  <c r="F3257" i="2"/>
  <c r="G3257" i="2"/>
  <c r="H3257" i="2"/>
  <c r="J3257" i="2" s="1"/>
  <c r="I3257" i="2"/>
  <c r="F3258" i="2"/>
  <c r="G3258" i="2"/>
  <c r="H3258" i="2"/>
  <c r="J3258" i="2" s="1"/>
  <c r="I3258" i="2"/>
  <c r="F3259" i="2"/>
  <c r="G3259" i="2"/>
  <c r="H3259" i="2"/>
  <c r="J3259" i="2" s="1"/>
  <c r="I3259" i="2"/>
  <c r="F3260" i="2"/>
  <c r="G3260" i="2"/>
  <c r="H3260" i="2"/>
  <c r="J3260" i="2" s="1"/>
  <c r="I3260" i="2"/>
  <c r="F3261" i="2"/>
  <c r="G3261" i="2"/>
  <c r="H3261" i="2"/>
  <c r="J3261" i="2" s="1"/>
  <c r="I3261" i="2"/>
  <c r="F3262" i="2"/>
  <c r="G3262" i="2"/>
  <c r="H3262" i="2"/>
  <c r="J3262" i="2" s="1"/>
  <c r="I3262" i="2"/>
  <c r="F3263" i="2"/>
  <c r="G3263" i="2"/>
  <c r="H3263" i="2"/>
  <c r="J3263" i="2" s="1"/>
  <c r="I3263" i="2"/>
  <c r="F3264" i="2"/>
  <c r="G3264" i="2"/>
  <c r="H3264" i="2"/>
  <c r="J3264" i="2" s="1"/>
  <c r="I3264" i="2"/>
  <c r="F3265" i="2"/>
  <c r="G3265" i="2"/>
  <c r="H3265" i="2"/>
  <c r="J3265" i="2" s="1"/>
  <c r="I3265" i="2"/>
  <c r="F3266" i="2"/>
  <c r="G3266" i="2"/>
  <c r="H3266" i="2"/>
  <c r="J3266" i="2" s="1"/>
  <c r="I3266" i="2"/>
  <c r="F3267" i="2"/>
  <c r="G3267" i="2"/>
  <c r="H3267" i="2"/>
  <c r="J3267" i="2" s="1"/>
  <c r="I3267" i="2"/>
  <c r="F3268" i="2"/>
  <c r="G3268" i="2"/>
  <c r="H3268" i="2"/>
  <c r="J3268" i="2" s="1"/>
  <c r="I3268" i="2"/>
  <c r="F3269" i="2"/>
  <c r="G3269" i="2"/>
  <c r="H3269" i="2"/>
  <c r="J3269" i="2" s="1"/>
  <c r="I3269" i="2"/>
  <c r="F3270" i="2"/>
  <c r="G3270" i="2"/>
  <c r="H3270" i="2"/>
  <c r="J3270" i="2" s="1"/>
  <c r="I3270" i="2"/>
  <c r="F3271" i="2"/>
  <c r="G3271" i="2"/>
  <c r="H3271" i="2"/>
  <c r="J3271" i="2" s="1"/>
  <c r="I3271" i="2"/>
  <c r="F3272" i="2"/>
  <c r="G3272" i="2"/>
  <c r="H3272" i="2"/>
  <c r="J3272" i="2" s="1"/>
  <c r="I3272" i="2"/>
  <c r="F3273" i="2"/>
  <c r="G3273" i="2"/>
  <c r="H3273" i="2"/>
  <c r="J3273" i="2" s="1"/>
  <c r="I3273" i="2"/>
  <c r="F3274" i="2"/>
  <c r="G3274" i="2"/>
  <c r="H3274" i="2"/>
  <c r="J3274" i="2" s="1"/>
  <c r="I3274" i="2"/>
  <c r="F3275" i="2"/>
  <c r="G3275" i="2"/>
  <c r="H3275" i="2"/>
  <c r="J3275" i="2" s="1"/>
  <c r="I3275" i="2"/>
  <c r="F3276" i="2"/>
  <c r="G3276" i="2"/>
  <c r="H3276" i="2"/>
  <c r="J3276" i="2" s="1"/>
  <c r="I3276" i="2"/>
  <c r="F3277" i="2"/>
  <c r="G3277" i="2"/>
  <c r="H3277" i="2"/>
  <c r="J3277" i="2" s="1"/>
  <c r="I3277" i="2"/>
  <c r="F3278" i="2"/>
  <c r="G3278" i="2"/>
  <c r="H3278" i="2"/>
  <c r="J3278" i="2" s="1"/>
  <c r="I3278" i="2"/>
  <c r="F3279" i="2"/>
  <c r="G3279" i="2"/>
  <c r="H3279" i="2"/>
  <c r="J3279" i="2" s="1"/>
  <c r="I3279" i="2"/>
  <c r="F3280" i="2"/>
  <c r="G3280" i="2"/>
  <c r="H3280" i="2"/>
  <c r="J3280" i="2" s="1"/>
  <c r="I3280" i="2"/>
  <c r="F3281" i="2"/>
  <c r="G3281" i="2"/>
  <c r="H3281" i="2"/>
  <c r="J3281" i="2" s="1"/>
  <c r="I3281" i="2"/>
  <c r="F3282" i="2"/>
  <c r="G3282" i="2"/>
  <c r="H3282" i="2"/>
  <c r="J3282" i="2" s="1"/>
  <c r="I3282" i="2"/>
  <c r="F3283" i="2"/>
  <c r="G3283" i="2"/>
  <c r="H3283" i="2"/>
  <c r="J3283" i="2" s="1"/>
  <c r="I3283" i="2"/>
  <c r="F3284" i="2"/>
  <c r="G3284" i="2"/>
  <c r="H3284" i="2"/>
  <c r="J3284" i="2" s="1"/>
  <c r="I3284" i="2"/>
  <c r="F3285" i="2"/>
  <c r="G3285" i="2"/>
  <c r="H3285" i="2"/>
  <c r="J3285" i="2" s="1"/>
  <c r="I3285" i="2"/>
  <c r="F3286" i="2"/>
  <c r="G3286" i="2"/>
  <c r="H3286" i="2"/>
  <c r="J3286" i="2" s="1"/>
  <c r="I3286" i="2"/>
  <c r="F3287" i="2"/>
  <c r="G3287" i="2"/>
  <c r="H3287" i="2"/>
  <c r="J3287" i="2" s="1"/>
  <c r="I3287" i="2"/>
  <c r="F3288" i="2"/>
  <c r="G3288" i="2"/>
  <c r="H3288" i="2"/>
  <c r="J3288" i="2" s="1"/>
  <c r="I3288" i="2"/>
  <c r="F3289" i="2"/>
  <c r="G3289" i="2"/>
  <c r="H3289" i="2"/>
  <c r="J3289" i="2" s="1"/>
  <c r="I3289" i="2"/>
  <c r="F3290" i="2"/>
  <c r="G3290" i="2"/>
  <c r="H3290" i="2"/>
  <c r="J3290" i="2" s="1"/>
  <c r="I3290" i="2"/>
  <c r="F3291" i="2"/>
  <c r="G3291" i="2"/>
  <c r="H3291" i="2"/>
  <c r="J3291" i="2" s="1"/>
  <c r="I3291" i="2"/>
  <c r="F3292" i="2"/>
  <c r="G3292" i="2"/>
  <c r="H3292" i="2"/>
  <c r="J3292" i="2" s="1"/>
  <c r="I3292" i="2"/>
  <c r="F3293" i="2"/>
  <c r="G3293" i="2"/>
  <c r="H3293" i="2"/>
  <c r="J3293" i="2" s="1"/>
  <c r="I3293" i="2"/>
  <c r="F3294" i="2"/>
  <c r="G3294" i="2"/>
  <c r="H3294" i="2"/>
  <c r="J3294" i="2" s="1"/>
  <c r="I3294" i="2"/>
  <c r="F3295" i="2"/>
  <c r="G3295" i="2"/>
  <c r="H3295" i="2"/>
  <c r="J3295" i="2" s="1"/>
  <c r="I3295" i="2"/>
  <c r="F3296" i="2"/>
  <c r="G3296" i="2"/>
  <c r="H3296" i="2"/>
  <c r="J3296" i="2" s="1"/>
  <c r="I3296" i="2"/>
  <c r="F3297" i="2"/>
  <c r="G3297" i="2"/>
  <c r="H3297" i="2"/>
  <c r="J3297" i="2" s="1"/>
  <c r="I3297" i="2"/>
  <c r="F3298" i="2"/>
  <c r="G3298" i="2"/>
  <c r="H3298" i="2"/>
  <c r="J3298" i="2" s="1"/>
  <c r="I3298" i="2"/>
  <c r="F3299" i="2"/>
  <c r="G3299" i="2"/>
  <c r="H3299" i="2"/>
  <c r="J3299" i="2" s="1"/>
  <c r="I3299" i="2"/>
  <c r="F3300" i="2"/>
  <c r="G3300" i="2"/>
  <c r="H3300" i="2"/>
  <c r="J3300" i="2" s="1"/>
  <c r="I3300" i="2"/>
  <c r="F3301" i="2"/>
  <c r="G3301" i="2"/>
  <c r="H3301" i="2"/>
  <c r="J3301" i="2" s="1"/>
  <c r="I3301" i="2"/>
  <c r="F3302" i="2"/>
  <c r="G3302" i="2"/>
  <c r="H3302" i="2"/>
  <c r="J3302" i="2" s="1"/>
  <c r="I3302" i="2"/>
  <c r="F3303" i="2"/>
  <c r="G3303" i="2"/>
  <c r="H3303" i="2"/>
  <c r="J3303" i="2" s="1"/>
  <c r="I3303" i="2"/>
  <c r="F3304" i="2"/>
  <c r="G3304" i="2"/>
  <c r="H3304" i="2"/>
  <c r="J3304" i="2" s="1"/>
  <c r="I3304" i="2"/>
  <c r="F3305" i="2"/>
  <c r="G3305" i="2"/>
  <c r="H3305" i="2"/>
  <c r="J3305" i="2" s="1"/>
  <c r="I3305" i="2"/>
  <c r="F3306" i="2"/>
  <c r="G3306" i="2"/>
  <c r="H3306" i="2"/>
  <c r="J3306" i="2" s="1"/>
  <c r="I3306" i="2"/>
  <c r="F3307" i="2"/>
  <c r="G3307" i="2"/>
  <c r="H3307" i="2"/>
  <c r="J3307" i="2" s="1"/>
  <c r="I3307" i="2"/>
  <c r="F3308" i="2"/>
  <c r="G3308" i="2"/>
  <c r="H3308" i="2"/>
  <c r="J3308" i="2" s="1"/>
  <c r="I3308" i="2"/>
  <c r="F3309" i="2"/>
  <c r="G3309" i="2"/>
  <c r="H3309" i="2"/>
  <c r="J3309" i="2" s="1"/>
  <c r="I3309" i="2"/>
  <c r="F3310" i="2"/>
  <c r="G3310" i="2"/>
  <c r="H3310" i="2"/>
  <c r="J3310" i="2" s="1"/>
  <c r="I3310" i="2"/>
  <c r="F3311" i="2"/>
  <c r="G3311" i="2"/>
  <c r="H3311" i="2"/>
  <c r="J3311" i="2" s="1"/>
  <c r="I3311" i="2"/>
  <c r="F3312" i="2"/>
  <c r="G3312" i="2"/>
  <c r="H3312" i="2"/>
  <c r="J3312" i="2" s="1"/>
  <c r="I3312" i="2"/>
  <c r="F3313" i="2"/>
  <c r="G3313" i="2"/>
  <c r="H3313" i="2"/>
  <c r="J3313" i="2" s="1"/>
  <c r="I3313" i="2"/>
  <c r="F3314" i="2"/>
  <c r="G3314" i="2"/>
  <c r="H3314" i="2"/>
  <c r="J3314" i="2" s="1"/>
  <c r="I3314" i="2"/>
  <c r="F3315" i="2"/>
  <c r="G3315" i="2"/>
  <c r="H3315" i="2"/>
  <c r="J3315" i="2" s="1"/>
  <c r="I3315" i="2"/>
  <c r="F3316" i="2"/>
  <c r="G3316" i="2"/>
  <c r="H3316" i="2"/>
  <c r="J3316" i="2" s="1"/>
  <c r="I3316" i="2"/>
  <c r="F3317" i="2"/>
  <c r="G3317" i="2"/>
  <c r="H3317" i="2"/>
  <c r="J3317" i="2" s="1"/>
  <c r="I3317" i="2"/>
  <c r="F3318" i="2"/>
  <c r="G3318" i="2"/>
  <c r="H3318" i="2"/>
  <c r="J3318" i="2" s="1"/>
  <c r="I3318" i="2"/>
  <c r="F3319" i="2"/>
  <c r="G3319" i="2"/>
  <c r="H3319" i="2"/>
  <c r="J3319" i="2" s="1"/>
  <c r="I3319" i="2"/>
  <c r="F3320" i="2"/>
  <c r="G3320" i="2"/>
  <c r="H3320" i="2"/>
  <c r="J3320" i="2" s="1"/>
  <c r="I3320" i="2"/>
  <c r="F3321" i="2"/>
  <c r="G3321" i="2"/>
  <c r="H3321" i="2"/>
  <c r="J3321" i="2" s="1"/>
  <c r="I3321" i="2"/>
  <c r="F3322" i="2"/>
  <c r="G3322" i="2"/>
  <c r="H3322" i="2"/>
  <c r="J3322" i="2" s="1"/>
  <c r="I3322" i="2"/>
  <c r="F3323" i="2"/>
  <c r="G3323" i="2"/>
  <c r="H3323" i="2"/>
  <c r="J3323" i="2" s="1"/>
  <c r="I3323" i="2"/>
  <c r="F3324" i="2"/>
  <c r="G3324" i="2"/>
  <c r="H3324" i="2"/>
  <c r="J3324" i="2" s="1"/>
  <c r="I3324" i="2"/>
  <c r="F3325" i="2"/>
  <c r="G3325" i="2"/>
  <c r="H3325" i="2"/>
  <c r="J3325" i="2" s="1"/>
  <c r="I3325" i="2"/>
  <c r="F3326" i="2"/>
  <c r="G3326" i="2"/>
  <c r="H3326" i="2"/>
  <c r="J3326" i="2" s="1"/>
  <c r="I3326" i="2"/>
  <c r="F3327" i="2"/>
  <c r="G3327" i="2"/>
  <c r="H3327" i="2"/>
  <c r="J3327" i="2" s="1"/>
  <c r="I3327" i="2"/>
  <c r="F3328" i="2"/>
  <c r="G3328" i="2"/>
  <c r="H3328" i="2"/>
  <c r="J3328" i="2" s="1"/>
  <c r="I3328" i="2"/>
  <c r="F3329" i="2"/>
  <c r="G3329" i="2"/>
  <c r="H3329" i="2"/>
  <c r="J3329" i="2" s="1"/>
  <c r="I3329" i="2"/>
  <c r="F3330" i="2"/>
  <c r="G3330" i="2"/>
  <c r="H3330" i="2"/>
  <c r="J3330" i="2" s="1"/>
  <c r="I3330" i="2"/>
  <c r="F3331" i="2"/>
  <c r="G3331" i="2"/>
  <c r="H3331" i="2"/>
  <c r="J3331" i="2" s="1"/>
  <c r="I3331" i="2"/>
  <c r="F3332" i="2"/>
  <c r="G3332" i="2"/>
  <c r="H3332" i="2"/>
  <c r="J3332" i="2" s="1"/>
  <c r="I3332" i="2"/>
  <c r="F3333" i="2"/>
  <c r="G3333" i="2"/>
  <c r="H3333" i="2"/>
  <c r="J3333" i="2" s="1"/>
  <c r="I3333" i="2"/>
  <c r="F3334" i="2"/>
  <c r="G3334" i="2"/>
  <c r="H3334" i="2"/>
  <c r="J3334" i="2" s="1"/>
  <c r="I3334" i="2"/>
  <c r="F3335" i="2"/>
  <c r="G3335" i="2"/>
  <c r="H3335" i="2"/>
  <c r="J3335" i="2" s="1"/>
  <c r="I3335" i="2"/>
  <c r="F3336" i="2"/>
  <c r="G3336" i="2"/>
  <c r="H3336" i="2"/>
  <c r="J3336" i="2" s="1"/>
  <c r="I3336" i="2"/>
  <c r="F3337" i="2"/>
  <c r="G3337" i="2"/>
  <c r="H3337" i="2"/>
  <c r="J3337" i="2" s="1"/>
  <c r="I3337" i="2"/>
  <c r="F3338" i="2"/>
  <c r="G3338" i="2"/>
  <c r="H3338" i="2"/>
  <c r="J3338" i="2" s="1"/>
  <c r="I3338" i="2"/>
  <c r="F3339" i="2"/>
  <c r="G3339" i="2"/>
  <c r="H3339" i="2"/>
  <c r="J3339" i="2" s="1"/>
  <c r="I3339" i="2"/>
  <c r="F3340" i="2"/>
  <c r="G3340" i="2"/>
  <c r="H3340" i="2"/>
  <c r="J3340" i="2" s="1"/>
  <c r="I3340" i="2"/>
  <c r="F3341" i="2"/>
  <c r="G3341" i="2"/>
  <c r="H3341" i="2"/>
  <c r="J3341" i="2" s="1"/>
  <c r="I3341" i="2"/>
  <c r="F3342" i="2"/>
  <c r="G3342" i="2"/>
  <c r="H3342" i="2"/>
  <c r="J3342" i="2" s="1"/>
  <c r="I3342" i="2"/>
  <c r="F3343" i="2"/>
  <c r="G3343" i="2"/>
  <c r="H3343" i="2"/>
  <c r="J3343" i="2" s="1"/>
  <c r="I3343" i="2"/>
  <c r="F3344" i="2"/>
  <c r="G3344" i="2"/>
  <c r="H3344" i="2"/>
  <c r="J3344" i="2" s="1"/>
  <c r="I3344" i="2"/>
  <c r="F3345" i="2"/>
  <c r="G3345" i="2"/>
  <c r="H3345" i="2"/>
  <c r="J3345" i="2" s="1"/>
  <c r="I3345" i="2"/>
  <c r="F3346" i="2"/>
  <c r="G3346" i="2"/>
  <c r="H3346" i="2"/>
  <c r="J3346" i="2" s="1"/>
  <c r="I3346" i="2"/>
  <c r="F3347" i="2"/>
  <c r="G3347" i="2"/>
  <c r="H3347" i="2"/>
  <c r="J3347" i="2" s="1"/>
  <c r="I3347" i="2"/>
  <c r="F3348" i="2"/>
  <c r="G3348" i="2"/>
  <c r="H3348" i="2"/>
  <c r="J3348" i="2" s="1"/>
  <c r="I3348" i="2"/>
  <c r="F3349" i="2"/>
  <c r="G3349" i="2"/>
  <c r="H3349" i="2"/>
  <c r="J3349" i="2" s="1"/>
  <c r="I3349" i="2"/>
  <c r="F3350" i="2"/>
  <c r="G3350" i="2"/>
  <c r="H3350" i="2"/>
  <c r="J3350" i="2" s="1"/>
  <c r="I3350" i="2"/>
  <c r="F3351" i="2"/>
  <c r="G3351" i="2"/>
  <c r="H3351" i="2"/>
  <c r="J3351" i="2" s="1"/>
  <c r="I3351" i="2"/>
  <c r="F3352" i="2"/>
  <c r="G3352" i="2"/>
  <c r="H3352" i="2"/>
  <c r="J3352" i="2" s="1"/>
  <c r="I3352" i="2"/>
  <c r="F3353" i="2"/>
  <c r="G3353" i="2"/>
  <c r="H3353" i="2"/>
  <c r="J3353" i="2" s="1"/>
  <c r="I3353" i="2"/>
  <c r="F3354" i="2"/>
  <c r="G3354" i="2"/>
  <c r="H3354" i="2"/>
  <c r="J3354" i="2" s="1"/>
  <c r="I3354" i="2"/>
  <c r="F3355" i="2"/>
  <c r="G3355" i="2"/>
  <c r="H3355" i="2"/>
  <c r="J3355" i="2" s="1"/>
  <c r="I3355" i="2"/>
  <c r="F3356" i="2"/>
  <c r="G3356" i="2"/>
  <c r="H3356" i="2"/>
  <c r="J3356" i="2" s="1"/>
  <c r="I3356" i="2"/>
  <c r="F3357" i="2"/>
  <c r="G3357" i="2"/>
  <c r="H3357" i="2"/>
  <c r="J3357" i="2" s="1"/>
  <c r="I3357" i="2"/>
  <c r="F3358" i="2"/>
  <c r="G3358" i="2"/>
  <c r="H3358" i="2"/>
  <c r="J3358" i="2" s="1"/>
  <c r="I3358" i="2"/>
  <c r="P38" i="3"/>
  <c r="P34" i="3"/>
  <c r="P39" i="3"/>
  <c r="P35" i="3"/>
  <c r="F2484" i="2"/>
  <c r="G2484" i="2"/>
  <c r="H2484" i="2"/>
  <c r="J2484" i="2" s="1"/>
  <c r="I2484" i="2"/>
  <c r="F2485" i="2"/>
  <c r="G2485" i="2"/>
  <c r="H2485" i="2"/>
  <c r="J2485" i="2" s="1"/>
  <c r="I2485" i="2"/>
  <c r="F2486" i="2"/>
  <c r="G2486" i="2"/>
  <c r="H2486" i="2"/>
  <c r="J2486" i="2" s="1"/>
  <c r="I2486" i="2"/>
  <c r="F2487" i="2"/>
  <c r="G2487" i="2"/>
  <c r="H2487" i="2"/>
  <c r="J2487" i="2" s="1"/>
  <c r="I2487" i="2"/>
  <c r="F2488" i="2"/>
  <c r="G2488" i="2"/>
  <c r="H2488" i="2"/>
  <c r="J2488" i="2" s="1"/>
  <c r="I2488" i="2"/>
  <c r="F2489" i="2"/>
  <c r="G2489" i="2"/>
  <c r="H2489" i="2"/>
  <c r="J2489" i="2" s="1"/>
  <c r="I2489" i="2"/>
  <c r="F2490" i="2"/>
  <c r="G2490" i="2"/>
  <c r="H2490" i="2"/>
  <c r="J2490" i="2" s="1"/>
  <c r="I2490" i="2"/>
  <c r="F2491" i="2"/>
  <c r="G2491" i="2"/>
  <c r="H2491" i="2"/>
  <c r="J2491" i="2" s="1"/>
  <c r="I2491" i="2"/>
  <c r="F2492" i="2"/>
  <c r="G2492" i="2"/>
  <c r="H2492" i="2"/>
  <c r="J2492" i="2" s="1"/>
  <c r="I2492" i="2"/>
  <c r="F2493" i="2"/>
  <c r="G2493" i="2"/>
  <c r="H2493" i="2"/>
  <c r="J2493" i="2" s="1"/>
  <c r="I2493" i="2"/>
  <c r="F2494" i="2"/>
  <c r="G2494" i="2"/>
  <c r="H2494" i="2"/>
  <c r="J2494" i="2" s="1"/>
  <c r="I2494" i="2"/>
  <c r="F2495" i="2"/>
  <c r="G2495" i="2"/>
  <c r="H2495" i="2"/>
  <c r="J2495" i="2" s="1"/>
  <c r="I2495" i="2"/>
  <c r="F2496" i="2"/>
  <c r="G2496" i="2"/>
  <c r="H2496" i="2"/>
  <c r="J2496" i="2" s="1"/>
  <c r="I2496" i="2"/>
  <c r="F2497" i="2"/>
  <c r="G2497" i="2"/>
  <c r="H2497" i="2"/>
  <c r="J2497" i="2" s="1"/>
  <c r="I2497" i="2"/>
  <c r="F2498" i="2"/>
  <c r="G2498" i="2"/>
  <c r="H2498" i="2"/>
  <c r="J2498" i="2" s="1"/>
  <c r="I2498" i="2"/>
  <c r="F2499" i="2"/>
  <c r="G2499" i="2"/>
  <c r="H2499" i="2"/>
  <c r="J2499" i="2" s="1"/>
  <c r="I2499" i="2"/>
  <c r="F2500" i="2"/>
  <c r="G2500" i="2"/>
  <c r="H2500" i="2"/>
  <c r="J2500" i="2" s="1"/>
  <c r="I2500" i="2"/>
  <c r="F2501" i="2"/>
  <c r="G2501" i="2"/>
  <c r="H2501" i="2"/>
  <c r="J2501" i="2" s="1"/>
  <c r="I2501" i="2"/>
  <c r="F2502" i="2"/>
  <c r="G2502" i="2"/>
  <c r="H2502" i="2"/>
  <c r="J2502" i="2" s="1"/>
  <c r="I2502" i="2"/>
  <c r="F2503" i="2"/>
  <c r="G2503" i="2"/>
  <c r="H2503" i="2"/>
  <c r="J2503" i="2" s="1"/>
  <c r="I2503" i="2"/>
  <c r="F2504" i="2"/>
  <c r="G2504" i="2"/>
  <c r="H2504" i="2"/>
  <c r="J2504" i="2" s="1"/>
  <c r="I2504" i="2"/>
  <c r="F2505" i="2"/>
  <c r="G2505" i="2"/>
  <c r="H2505" i="2"/>
  <c r="J2505" i="2" s="1"/>
  <c r="I2505" i="2"/>
  <c r="F2506" i="2"/>
  <c r="G2506" i="2"/>
  <c r="H2506" i="2"/>
  <c r="J2506" i="2" s="1"/>
  <c r="I2506" i="2"/>
  <c r="F2507" i="2"/>
  <c r="G2507" i="2"/>
  <c r="H2507" i="2"/>
  <c r="J2507" i="2" s="1"/>
  <c r="I2507" i="2"/>
  <c r="F2508" i="2"/>
  <c r="G2508" i="2"/>
  <c r="H2508" i="2"/>
  <c r="J2508" i="2" s="1"/>
  <c r="I2508" i="2"/>
  <c r="F2509" i="2"/>
  <c r="G2509" i="2"/>
  <c r="H2509" i="2"/>
  <c r="J2509" i="2" s="1"/>
  <c r="I2509" i="2"/>
  <c r="F2510" i="2"/>
  <c r="G2510" i="2"/>
  <c r="H2510" i="2"/>
  <c r="J2510" i="2" s="1"/>
  <c r="I2510" i="2"/>
  <c r="F2511" i="2"/>
  <c r="G2511" i="2"/>
  <c r="H2511" i="2"/>
  <c r="J2511" i="2" s="1"/>
  <c r="I2511" i="2"/>
  <c r="F2512" i="2"/>
  <c r="G2512" i="2"/>
  <c r="H2512" i="2"/>
  <c r="J2512" i="2" s="1"/>
  <c r="I2512" i="2"/>
  <c r="F2513" i="2"/>
  <c r="G2513" i="2"/>
  <c r="H2513" i="2"/>
  <c r="J2513" i="2" s="1"/>
  <c r="I2513" i="2"/>
  <c r="F2514" i="2"/>
  <c r="G2514" i="2"/>
  <c r="H2514" i="2"/>
  <c r="J2514" i="2" s="1"/>
  <c r="I2514" i="2"/>
  <c r="F2515" i="2"/>
  <c r="G2515" i="2"/>
  <c r="H2515" i="2"/>
  <c r="J2515" i="2" s="1"/>
  <c r="I2515" i="2"/>
  <c r="F2516" i="2"/>
  <c r="G2516" i="2"/>
  <c r="H2516" i="2"/>
  <c r="J2516" i="2" s="1"/>
  <c r="I2516" i="2"/>
  <c r="F2517" i="2"/>
  <c r="G2517" i="2"/>
  <c r="H2517" i="2"/>
  <c r="J2517" i="2" s="1"/>
  <c r="I2517" i="2"/>
  <c r="F2518" i="2"/>
  <c r="G2518" i="2"/>
  <c r="H2518" i="2"/>
  <c r="J2518" i="2" s="1"/>
  <c r="I2518" i="2"/>
  <c r="F2519" i="2"/>
  <c r="G2519" i="2"/>
  <c r="H2519" i="2"/>
  <c r="J2519" i="2" s="1"/>
  <c r="I2519" i="2"/>
  <c r="F2520" i="2"/>
  <c r="G2520" i="2"/>
  <c r="H2520" i="2"/>
  <c r="J2520" i="2" s="1"/>
  <c r="I2520" i="2"/>
  <c r="F2521" i="2"/>
  <c r="G2521" i="2"/>
  <c r="H2521" i="2"/>
  <c r="J2521" i="2" s="1"/>
  <c r="I2521" i="2"/>
  <c r="F2522" i="2"/>
  <c r="G2522" i="2"/>
  <c r="H2522" i="2"/>
  <c r="J2522" i="2" s="1"/>
  <c r="I2522" i="2"/>
  <c r="F2523" i="2"/>
  <c r="G2523" i="2"/>
  <c r="H2523" i="2"/>
  <c r="J2523" i="2" s="1"/>
  <c r="I2523" i="2"/>
  <c r="F2524" i="2"/>
  <c r="G2524" i="2"/>
  <c r="H2524" i="2"/>
  <c r="J2524" i="2" s="1"/>
  <c r="I2524" i="2"/>
  <c r="F2525" i="2"/>
  <c r="G2525" i="2"/>
  <c r="H2525" i="2"/>
  <c r="J2525" i="2" s="1"/>
  <c r="I2525" i="2"/>
  <c r="F2526" i="2"/>
  <c r="G2526" i="2"/>
  <c r="H2526" i="2"/>
  <c r="J2526" i="2" s="1"/>
  <c r="I2526" i="2"/>
  <c r="F2527" i="2"/>
  <c r="G2527" i="2"/>
  <c r="H2527" i="2"/>
  <c r="J2527" i="2" s="1"/>
  <c r="I2527" i="2"/>
  <c r="F2528" i="2"/>
  <c r="G2528" i="2"/>
  <c r="H2528" i="2"/>
  <c r="J2528" i="2" s="1"/>
  <c r="I2528" i="2"/>
  <c r="F2529" i="2"/>
  <c r="G2529" i="2"/>
  <c r="H2529" i="2"/>
  <c r="J2529" i="2" s="1"/>
  <c r="I2529" i="2"/>
  <c r="F2530" i="2"/>
  <c r="G2530" i="2"/>
  <c r="H2530" i="2"/>
  <c r="J2530" i="2" s="1"/>
  <c r="I2530" i="2"/>
  <c r="F2531" i="2"/>
  <c r="G2531" i="2"/>
  <c r="H2531" i="2"/>
  <c r="J2531" i="2" s="1"/>
  <c r="I2531" i="2"/>
  <c r="F2532" i="2"/>
  <c r="G2532" i="2"/>
  <c r="H2532" i="2"/>
  <c r="J2532" i="2" s="1"/>
  <c r="I2532" i="2"/>
  <c r="F2533" i="2"/>
  <c r="G2533" i="2"/>
  <c r="H2533" i="2"/>
  <c r="J2533" i="2" s="1"/>
  <c r="I2533" i="2"/>
  <c r="F2534" i="2"/>
  <c r="G2534" i="2"/>
  <c r="H2534" i="2"/>
  <c r="J2534" i="2" s="1"/>
  <c r="I2534" i="2"/>
  <c r="F2535" i="2"/>
  <c r="G2535" i="2"/>
  <c r="H2535" i="2"/>
  <c r="J2535" i="2" s="1"/>
  <c r="I2535" i="2"/>
  <c r="F2536" i="2"/>
  <c r="G2536" i="2"/>
  <c r="H2536" i="2"/>
  <c r="J2536" i="2" s="1"/>
  <c r="I2536" i="2"/>
  <c r="F2537" i="2"/>
  <c r="G2537" i="2"/>
  <c r="H2537" i="2"/>
  <c r="J2537" i="2" s="1"/>
  <c r="I2537" i="2"/>
  <c r="F2538" i="2"/>
  <c r="G2538" i="2"/>
  <c r="H2538" i="2"/>
  <c r="J2538" i="2" s="1"/>
  <c r="I2538" i="2"/>
  <c r="F2539" i="2"/>
  <c r="G2539" i="2"/>
  <c r="H2539" i="2"/>
  <c r="J2539" i="2" s="1"/>
  <c r="I2539" i="2"/>
  <c r="F2540" i="2"/>
  <c r="G2540" i="2"/>
  <c r="H2540" i="2"/>
  <c r="J2540" i="2" s="1"/>
  <c r="I2540" i="2"/>
  <c r="F2541" i="2"/>
  <c r="G2541" i="2"/>
  <c r="H2541" i="2"/>
  <c r="J2541" i="2" s="1"/>
  <c r="I2541" i="2"/>
  <c r="F2542" i="2"/>
  <c r="G2542" i="2"/>
  <c r="H2542" i="2"/>
  <c r="J2542" i="2" s="1"/>
  <c r="I2542" i="2"/>
  <c r="F2543" i="2"/>
  <c r="G2543" i="2"/>
  <c r="H2543" i="2"/>
  <c r="J2543" i="2" s="1"/>
  <c r="I2543" i="2"/>
  <c r="F2544" i="2"/>
  <c r="G2544" i="2"/>
  <c r="H2544" i="2"/>
  <c r="J2544" i="2" s="1"/>
  <c r="I2544" i="2"/>
  <c r="F2545" i="2"/>
  <c r="G2545" i="2"/>
  <c r="H2545" i="2"/>
  <c r="J2545" i="2" s="1"/>
  <c r="I2545" i="2"/>
  <c r="F2546" i="2"/>
  <c r="G2546" i="2"/>
  <c r="H2546" i="2"/>
  <c r="J2546" i="2" s="1"/>
  <c r="I2546" i="2"/>
  <c r="F2547" i="2"/>
  <c r="G2547" i="2"/>
  <c r="H2547" i="2"/>
  <c r="J2547" i="2" s="1"/>
  <c r="I2547" i="2"/>
  <c r="F2548" i="2"/>
  <c r="G2548" i="2"/>
  <c r="H2548" i="2"/>
  <c r="J2548" i="2" s="1"/>
  <c r="I2548" i="2"/>
  <c r="F2549" i="2"/>
  <c r="G2549" i="2"/>
  <c r="H2549" i="2"/>
  <c r="J2549" i="2" s="1"/>
  <c r="I2549" i="2"/>
  <c r="F2550" i="2"/>
  <c r="G2550" i="2"/>
  <c r="H2550" i="2"/>
  <c r="J2550" i="2" s="1"/>
  <c r="I2550" i="2"/>
  <c r="F2551" i="2"/>
  <c r="G2551" i="2"/>
  <c r="H2551" i="2"/>
  <c r="J2551" i="2" s="1"/>
  <c r="I2551" i="2"/>
  <c r="F2552" i="2"/>
  <c r="G2552" i="2"/>
  <c r="H2552" i="2"/>
  <c r="J2552" i="2" s="1"/>
  <c r="I2552" i="2"/>
  <c r="F2553" i="2"/>
  <c r="G2553" i="2"/>
  <c r="H2553" i="2"/>
  <c r="J2553" i="2" s="1"/>
  <c r="I2553" i="2"/>
  <c r="F2554" i="2"/>
  <c r="G2554" i="2"/>
  <c r="H2554" i="2"/>
  <c r="J2554" i="2" s="1"/>
  <c r="I2554" i="2"/>
  <c r="F2555" i="2"/>
  <c r="G2555" i="2"/>
  <c r="H2555" i="2"/>
  <c r="J2555" i="2" s="1"/>
  <c r="I2555" i="2"/>
  <c r="F2556" i="2"/>
  <c r="G2556" i="2"/>
  <c r="H2556" i="2"/>
  <c r="J2556" i="2" s="1"/>
  <c r="I2556" i="2"/>
  <c r="F2557" i="2"/>
  <c r="G2557" i="2"/>
  <c r="H2557" i="2"/>
  <c r="J2557" i="2" s="1"/>
  <c r="I2557" i="2"/>
  <c r="F2558" i="2"/>
  <c r="G2558" i="2"/>
  <c r="H2558" i="2"/>
  <c r="J2558" i="2" s="1"/>
  <c r="I2558" i="2"/>
  <c r="F2559" i="2"/>
  <c r="G2559" i="2"/>
  <c r="H2559" i="2"/>
  <c r="J2559" i="2" s="1"/>
  <c r="I2559" i="2"/>
  <c r="F2560" i="2"/>
  <c r="G2560" i="2"/>
  <c r="H2560" i="2"/>
  <c r="J2560" i="2" s="1"/>
  <c r="I2560" i="2"/>
  <c r="F2561" i="2"/>
  <c r="G2561" i="2"/>
  <c r="H2561" i="2"/>
  <c r="J2561" i="2" s="1"/>
  <c r="I2561" i="2"/>
  <c r="F2562" i="2"/>
  <c r="G2562" i="2"/>
  <c r="H2562" i="2"/>
  <c r="J2562" i="2" s="1"/>
  <c r="I2562" i="2"/>
  <c r="F2563" i="2"/>
  <c r="G2563" i="2"/>
  <c r="H2563" i="2"/>
  <c r="J2563" i="2" s="1"/>
  <c r="I2563" i="2"/>
  <c r="F2564" i="2"/>
  <c r="G2564" i="2"/>
  <c r="H2564" i="2"/>
  <c r="J2564" i="2" s="1"/>
  <c r="I2564" i="2"/>
  <c r="F2565" i="2"/>
  <c r="G2565" i="2"/>
  <c r="H2565" i="2"/>
  <c r="J2565" i="2" s="1"/>
  <c r="I2565" i="2"/>
  <c r="F2566" i="2"/>
  <c r="G2566" i="2"/>
  <c r="H2566" i="2"/>
  <c r="J2566" i="2" s="1"/>
  <c r="I2566" i="2"/>
  <c r="F2567" i="2"/>
  <c r="G2567" i="2"/>
  <c r="H2567" i="2"/>
  <c r="J2567" i="2" s="1"/>
  <c r="I2567" i="2"/>
  <c r="F2568" i="2"/>
  <c r="G2568" i="2"/>
  <c r="H2568" i="2"/>
  <c r="J2568" i="2" s="1"/>
  <c r="I2568" i="2"/>
  <c r="F2569" i="2"/>
  <c r="G2569" i="2"/>
  <c r="H2569" i="2"/>
  <c r="J2569" i="2" s="1"/>
  <c r="I2569" i="2"/>
  <c r="F2570" i="2"/>
  <c r="G2570" i="2"/>
  <c r="H2570" i="2"/>
  <c r="J2570" i="2" s="1"/>
  <c r="I2570" i="2"/>
  <c r="F2571" i="2"/>
  <c r="G2571" i="2"/>
  <c r="H2571" i="2"/>
  <c r="J2571" i="2" s="1"/>
  <c r="I2571" i="2"/>
  <c r="F2572" i="2"/>
  <c r="G2572" i="2"/>
  <c r="H2572" i="2"/>
  <c r="J2572" i="2" s="1"/>
  <c r="I2572" i="2"/>
  <c r="F2573" i="2"/>
  <c r="G2573" i="2"/>
  <c r="H2573" i="2"/>
  <c r="J2573" i="2" s="1"/>
  <c r="I2573" i="2"/>
  <c r="F2574" i="2"/>
  <c r="G2574" i="2"/>
  <c r="H2574" i="2"/>
  <c r="J2574" i="2" s="1"/>
  <c r="I2574" i="2"/>
  <c r="F2575" i="2"/>
  <c r="G2575" i="2"/>
  <c r="H2575" i="2"/>
  <c r="J2575" i="2" s="1"/>
  <c r="I2575" i="2"/>
  <c r="F2576" i="2"/>
  <c r="G2576" i="2"/>
  <c r="H2576" i="2"/>
  <c r="J2576" i="2" s="1"/>
  <c r="I2576" i="2"/>
  <c r="F2577" i="2"/>
  <c r="G2577" i="2"/>
  <c r="H2577" i="2"/>
  <c r="J2577" i="2" s="1"/>
  <c r="I2577" i="2"/>
  <c r="F2578" i="2"/>
  <c r="G2578" i="2"/>
  <c r="H2578" i="2"/>
  <c r="J2578" i="2" s="1"/>
  <c r="I2578" i="2"/>
  <c r="F2579" i="2"/>
  <c r="G2579" i="2"/>
  <c r="H2579" i="2"/>
  <c r="J2579" i="2" s="1"/>
  <c r="I2579" i="2"/>
  <c r="F2580" i="2"/>
  <c r="G2580" i="2"/>
  <c r="H2580" i="2"/>
  <c r="J2580" i="2" s="1"/>
  <c r="I2580" i="2"/>
  <c r="F2581" i="2"/>
  <c r="G2581" i="2"/>
  <c r="H2581" i="2"/>
  <c r="J2581" i="2" s="1"/>
  <c r="I2581" i="2"/>
  <c r="F2582" i="2"/>
  <c r="G2582" i="2"/>
  <c r="H2582" i="2"/>
  <c r="J2582" i="2" s="1"/>
  <c r="I2582" i="2"/>
  <c r="F2583" i="2"/>
  <c r="G2583" i="2"/>
  <c r="H2583" i="2"/>
  <c r="J2583" i="2" s="1"/>
  <c r="I2583" i="2"/>
  <c r="F2584" i="2"/>
  <c r="G2584" i="2"/>
  <c r="H2584" i="2"/>
  <c r="J2584" i="2" s="1"/>
  <c r="I2584" i="2"/>
  <c r="F2585" i="2"/>
  <c r="G2585" i="2"/>
  <c r="H2585" i="2"/>
  <c r="J2585" i="2" s="1"/>
  <c r="I2585" i="2"/>
  <c r="F2586" i="2"/>
  <c r="G2586" i="2"/>
  <c r="H2586" i="2"/>
  <c r="J2586" i="2" s="1"/>
  <c r="I2586" i="2"/>
  <c r="F2587" i="2"/>
  <c r="G2587" i="2"/>
  <c r="H2587" i="2"/>
  <c r="J2587" i="2" s="1"/>
  <c r="I2587" i="2"/>
  <c r="F2588" i="2"/>
  <c r="G2588" i="2"/>
  <c r="H2588" i="2"/>
  <c r="J2588" i="2" s="1"/>
  <c r="I2588" i="2"/>
  <c r="F2589" i="2"/>
  <c r="G2589" i="2"/>
  <c r="H2589" i="2"/>
  <c r="J2589" i="2" s="1"/>
  <c r="I2589" i="2"/>
  <c r="F2590" i="2"/>
  <c r="G2590" i="2"/>
  <c r="H2590" i="2"/>
  <c r="J2590" i="2" s="1"/>
  <c r="I2590" i="2"/>
  <c r="F2591" i="2"/>
  <c r="G2591" i="2"/>
  <c r="H2591" i="2"/>
  <c r="J2591" i="2" s="1"/>
  <c r="I2591" i="2"/>
  <c r="F2592" i="2"/>
  <c r="G2592" i="2"/>
  <c r="H2592" i="2"/>
  <c r="J2592" i="2" s="1"/>
  <c r="I2592" i="2"/>
  <c r="F2593" i="2"/>
  <c r="G2593" i="2"/>
  <c r="H2593" i="2"/>
  <c r="J2593" i="2" s="1"/>
  <c r="I2593" i="2"/>
  <c r="F2594" i="2"/>
  <c r="G2594" i="2"/>
  <c r="H2594" i="2"/>
  <c r="J2594" i="2" s="1"/>
  <c r="I2594" i="2"/>
  <c r="F2595" i="2"/>
  <c r="G2595" i="2"/>
  <c r="H2595" i="2"/>
  <c r="J2595" i="2" s="1"/>
  <c r="I2595" i="2"/>
  <c r="F2596" i="2"/>
  <c r="G2596" i="2"/>
  <c r="H2596" i="2"/>
  <c r="J2596" i="2" s="1"/>
  <c r="I2596" i="2"/>
  <c r="F2597" i="2"/>
  <c r="G2597" i="2"/>
  <c r="H2597" i="2"/>
  <c r="J2597" i="2" s="1"/>
  <c r="I2597" i="2"/>
  <c r="F2598" i="2"/>
  <c r="G2598" i="2"/>
  <c r="H2598" i="2"/>
  <c r="J2598" i="2" s="1"/>
  <c r="I2598" i="2"/>
  <c r="F2599" i="2"/>
  <c r="G2599" i="2"/>
  <c r="H2599" i="2"/>
  <c r="J2599" i="2" s="1"/>
  <c r="I2599" i="2"/>
  <c r="F2600" i="2"/>
  <c r="G2600" i="2"/>
  <c r="H2600" i="2"/>
  <c r="J2600" i="2" s="1"/>
  <c r="I2600" i="2"/>
  <c r="F2601" i="2"/>
  <c r="G2601" i="2"/>
  <c r="H2601" i="2"/>
  <c r="J2601" i="2" s="1"/>
  <c r="I2601" i="2"/>
  <c r="F2602" i="2"/>
  <c r="G2602" i="2"/>
  <c r="H2602" i="2"/>
  <c r="J2602" i="2" s="1"/>
  <c r="I2602" i="2"/>
  <c r="F2603" i="2"/>
  <c r="G2603" i="2"/>
  <c r="H2603" i="2"/>
  <c r="J2603" i="2" s="1"/>
  <c r="I2603" i="2"/>
  <c r="F2604" i="2"/>
  <c r="G2604" i="2"/>
  <c r="H2604" i="2"/>
  <c r="J2604" i="2" s="1"/>
  <c r="I2604" i="2"/>
  <c r="F2605" i="2"/>
  <c r="G2605" i="2"/>
  <c r="H2605" i="2"/>
  <c r="J2605" i="2" s="1"/>
  <c r="I2605" i="2"/>
  <c r="F2606" i="2"/>
  <c r="G2606" i="2"/>
  <c r="H2606" i="2"/>
  <c r="J2606" i="2" s="1"/>
  <c r="I2606" i="2"/>
  <c r="F2607" i="2"/>
  <c r="G2607" i="2"/>
  <c r="H2607" i="2"/>
  <c r="J2607" i="2" s="1"/>
  <c r="I2607" i="2"/>
  <c r="F2608" i="2"/>
  <c r="G2608" i="2"/>
  <c r="H2608" i="2"/>
  <c r="J2608" i="2" s="1"/>
  <c r="I2608" i="2"/>
  <c r="F2609" i="2"/>
  <c r="G2609" i="2"/>
  <c r="H2609" i="2"/>
  <c r="J2609" i="2" s="1"/>
  <c r="I2609" i="2"/>
  <c r="F2610" i="2"/>
  <c r="G2610" i="2"/>
  <c r="H2610" i="2"/>
  <c r="J2610" i="2" s="1"/>
  <c r="I2610" i="2"/>
  <c r="F2611" i="2"/>
  <c r="G2611" i="2"/>
  <c r="H2611" i="2"/>
  <c r="J2611" i="2" s="1"/>
  <c r="I2611" i="2"/>
  <c r="F2612" i="2"/>
  <c r="G2612" i="2"/>
  <c r="H2612" i="2"/>
  <c r="J2612" i="2" s="1"/>
  <c r="I2612" i="2"/>
  <c r="F2613" i="2"/>
  <c r="G2613" i="2"/>
  <c r="H2613" i="2"/>
  <c r="J2613" i="2" s="1"/>
  <c r="I2613" i="2"/>
  <c r="F2614" i="2"/>
  <c r="G2614" i="2"/>
  <c r="H2614" i="2"/>
  <c r="J2614" i="2" s="1"/>
  <c r="I2614" i="2"/>
  <c r="F2615" i="2"/>
  <c r="G2615" i="2"/>
  <c r="H2615" i="2"/>
  <c r="J2615" i="2" s="1"/>
  <c r="I2615" i="2"/>
  <c r="F2616" i="2"/>
  <c r="G2616" i="2"/>
  <c r="H2616" i="2"/>
  <c r="J2616" i="2" s="1"/>
  <c r="I2616" i="2"/>
  <c r="F2617" i="2"/>
  <c r="G2617" i="2"/>
  <c r="H2617" i="2"/>
  <c r="J2617" i="2" s="1"/>
  <c r="I2617" i="2"/>
  <c r="F2618" i="2"/>
  <c r="G2618" i="2"/>
  <c r="H2618" i="2"/>
  <c r="J2618" i="2" s="1"/>
  <c r="I2618" i="2"/>
  <c r="F2619" i="2"/>
  <c r="G2619" i="2"/>
  <c r="H2619" i="2"/>
  <c r="J2619" i="2" s="1"/>
  <c r="I2619" i="2"/>
  <c r="F2620" i="2"/>
  <c r="G2620" i="2"/>
  <c r="H2620" i="2"/>
  <c r="J2620" i="2" s="1"/>
  <c r="I2620" i="2"/>
  <c r="F2621" i="2"/>
  <c r="G2621" i="2"/>
  <c r="H2621" i="2"/>
  <c r="J2621" i="2" s="1"/>
  <c r="I2621" i="2"/>
  <c r="F2622" i="2"/>
  <c r="G2622" i="2"/>
  <c r="H2622" i="2"/>
  <c r="J2622" i="2" s="1"/>
  <c r="I2622" i="2"/>
  <c r="F2623" i="2"/>
  <c r="G2623" i="2"/>
  <c r="H2623" i="2"/>
  <c r="J2623" i="2" s="1"/>
  <c r="I2623" i="2"/>
  <c r="F2624" i="2"/>
  <c r="G2624" i="2"/>
  <c r="H2624" i="2"/>
  <c r="J2624" i="2" s="1"/>
  <c r="I2624" i="2"/>
  <c r="F2625" i="2"/>
  <c r="G2625" i="2"/>
  <c r="H2625" i="2"/>
  <c r="J2625" i="2" s="1"/>
  <c r="I2625" i="2"/>
  <c r="F2626" i="2"/>
  <c r="G2626" i="2"/>
  <c r="H2626" i="2"/>
  <c r="J2626" i="2" s="1"/>
  <c r="I2626" i="2"/>
  <c r="F2627" i="2"/>
  <c r="G2627" i="2"/>
  <c r="H2627" i="2"/>
  <c r="J2627" i="2" s="1"/>
  <c r="I2627" i="2"/>
  <c r="F2628" i="2"/>
  <c r="G2628" i="2"/>
  <c r="H2628" i="2"/>
  <c r="J2628" i="2" s="1"/>
  <c r="I2628" i="2"/>
  <c r="F2629" i="2"/>
  <c r="G2629" i="2"/>
  <c r="H2629" i="2"/>
  <c r="J2629" i="2" s="1"/>
  <c r="I2629" i="2"/>
  <c r="F2630" i="2"/>
  <c r="G2630" i="2"/>
  <c r="H2630" i="2"/>
  <c r="J2630" i="2" s="1"/>
  <c r="I2630" i="2"/>
  <c r="F2631" i="2"/>
  <c r="G2631" i="2"/>
  <c r="H2631" i="2"/>
  <c r="J2631" i="2" s="1"/>
  <c r="I2631" i="2"/>
  <c r="F2632" i="2"/>
  <c r="G2632" i="2"/>
  <c r="H2632" i="2"/>
  <c r="J2632" i="2" s="1"/>
  <c r="I2632" i="2"/>
  <c r="F2633" i="2"/>
  <c r="G2633" i="2"/>
  <c r="H2633" i="2"/>
  <c r="J2633" i="2" s="1"/>
  <c r="I2633" i="2"/>
  <c r="F2634" i="2"/>
  <c r="G2634" i="2"/>
  <c r="H2634" i="2"/>
  <c r="J2634" i="2" s="1"/>
  <c r="I2634" i="2"/>
  <c r="F2635" i="2"/>
  <c r="G2635" i="2"/>
  <c r="H2635" i="2"/>
  <c r="J2635" i="2" s="1"/>
  <c r="I2635" i="2"/>
  <c r="F2636" i="2"/>
  <c r="G2636" i="2"/>
  <c r="H2636" i="2"/>
  <c r="J2636" i="2" s="1"/>
  <c r="I2636" i="2"/>
  <c r="F2637" i="2"/>
  <c r="G2637" i="2"/>
  <c r="H2637" i="2"/>
  <c r="J2637" i="2" s="1"/>
  <c r="I2637" i="2"/>
  <c r="F2638" i="2"/>
  <c r="G2638" i="2"/>
  <c r="H2638" i="2"/>
  <c r="J2638" i="2" s="1"/>
  <c r="I2638" i="2"/>
  <c r="F2639" i="2"/>
  <c r="G2639" i="2"/>
  <c r="H2639" i="2"/>
  <c r="J2639" i="2" s="1"/>
  <c r="I2639" i="2"/>
  <c r="F2640" i="2"/>
  <c r="G2640" i="2"/>
  <c r="H2640" i="2"/>
  <c r="J2640" i="2" s="1"/>
  <c r="I2640" i="2"/>
  <c r="F2641" i="2"/>
  <c r="G2641" i="2"/>
  <c r="H2641" i="2"/>
  <c r="J2641" i="2" s="1"/>
  <c r="I2641" i="2"/>
  <c r="F2642" i="2"/>
  <c r="G2642" i="2"/>
  <c r="H2642" i="2"/>
  <c r="J2642" i="2" s="1"/>
  <c r="I2642" i="2"/>
  <c r="F2643" i="2"/>
  <c r="G2643" i="2"/>
  <c r="H2643" i="2"/>
  <c r="J2643" i="2" s="1"/>
  <c r="I2643" i="2"/>
  <c r="F2644" i="2"/>
  <c r="G2644" i="2"/>
  <c r="H2644" i="2"/>
  <c r="J2644" i="2" s="1"/>
  <c r="I2644" i="2"/>
  <c r="F2645" i="2"/>
  <c r="G2645" i="2"/>
  <c r="H2645" i="2"/>
  <c r="J2645" i="2" s="1"/>
  <c r="I2645" i="2"/>
  <c r="F2646" i="2"/>
  <c r="G2646" i="2"/>
  <c r="H2646" i="2"/>
  <c r="J2646" i="2" s="1"/>
  <c r="I2646" i="2"/>
  <c r="F2647" i="2"/>
  <c r="G2647" i="2"/>
  <c r="H2647" i="2"/>
  <c r="J2647" i="2" s="1"/>
  <c r="I2647" i="2"/>
  <c r="F2648" i="2"/>
  <c r="G2648" i="2"/>
  <c r="H2648" i="2"/>
  <c r="J2648" i="2" s="1"/>
  <c r="I2648" i="2"/>
  <c r="F2649" i="2"/>
  <c r="G2649" i="2"/>
  <c r="H2649" i="2"/>
  <c r="J2649" i="2" s="1"/>
  <c r="I2649" i="2"/>
  <c r="F2650" i="2"/>
  <c r="G2650" i="2"/>
  <c r="H2650" i="2"/>
  <c r="J2650" i="2" s="1"/>
  <c r="I2650" i="2"/>
  <c r="F2651" i="2"/>
  <c r="G2651" i="2"/>
  <c r="H2651" i="2"/>
  <c r="J2651" i="2" s="1"/>
  <c r="I2651" i="2"/>
  <c r="F2652" i="2"/>
  <c r="G2652" i="2"/>
  <c r="H2652" i="2"/>
  <c r="J2652" i="2" s="1"/>
  <c r="I2652" i="2"/>
  <c r="F2653" i="2"/>
  <c r="G2653" i="2"/>
  <c r="H2653" i="2"/>
  <c r="J2653" i="2" s="1"/>
  <c r="I2653" i="2"/>
  <c r="F2654" i="2"/>
  <c r="G2654" i="2"/>
  <c r="H2654" i="2"/>
  <c r="J2654" i="2" s="1"/>
  <c r="I2654" i="2"/>
  <c r="F2655" i="2"/>
  <c r="G2655" i="2"/>
  <c r="H2655" i="2"/>
  <c r="J2655" i="2" s="1"/>
  <c r="I2655" i="2"/>
  <c r="F2656" i="2"/>
  <c r="G2656" i="2"/>
  <c r="H2656" i="2"/>
  <c r="J2656" i="2" s="1"/>
  <c r="I2656" i="2"/>
  <c r="F2657" i="2"/>
  <c r="G2657" i="2"/>
  <c r="H2657" i="2"/>
  <c r="J2657" i="2" s="1"/>
  <c r="I2657" i="2"/>
  <c r="F2658" i="2"/>
  <c r="G2658" i="2"/>
  <c r="H2658" i="2"/>
  <c r="J2658" i="2" s="1"/>
  <c r="I2658" i="2"/>
  <c r="F2659" i="2"/>
  <c r="G2659" i="2"/>
  <c r="H2659" i="2"/>
  <c r="J2659" i="2" s="1"/>
  <c r="I2659" i="2"/>
  <c r="F2660" i="2"/>
  <c r="G2660" i="2"/>
  <c r="H2660" i="2"/>
  <c r="J2660" i="2" s="1"/>
  <c r="I2660" i="2"/>
  <c r="F2661" i="2"/>
  <c r="G2661" i="2"/>
  <c r="H2661" i="2"/>
  <c r="J2661" i="2" s="1"/>
  <c r="I2661" i="2"/>
  <c r="F2662" i="2"/>
  <c r="G2662" i="2"/>
  <c r="H2662" i="2"/>
  <c r="J2662" i="2" s="1"/>
  <c r="I2662" i="2"/>
  <c r="F2663" i="2"/>
  <c r="G2663" i="2"/>
  <c r="H2663" i="2"/>
  <c r="J2663" i="2" s="1"/>
  <c r="I2663" i="2"/>
  <c r="F2664" i="2"/>
  <c r="G2664" i="2"/>
  <c r="H2664" i="2"/>
  <c r="J2664" i="2" s="1"/>
  <c r="I2664" i="2"/>
  <c r="F2665" i="2"/>
  <c r="G2665" i="2"/>
  <c r="H2665" i="2"/>
  <c r="J2665" i="2" s="1"/>
  <c r="I2665" i="2"/>
  <c r="F2666" i="2"/>
  <c r="G2666" i="2"/>
  <c r="H2666" i="2"/>
  <c r="J2666" i="2" s="1"/>
  <c r="I2666" i="2"/>
  <c r="F2667" i="2"/>
  <c r="G2667" i="2"/>
  <c r="H2667" i="2"/>
  <c r="J2667" i="2" s="1"/>
  <c r="I2667" i="2"/>
  <c r="F2668" i="2"/>
  <c r="G2668" i="2"/>
  <c r="H2668" i="2"/>
  <c r="J2668" i="2" s="1"/>
  <c r="I2668" i="2"/>
  <c r="F2669" i="2"/>
  <c r="G2669" i="2"/>
  <c r="H2669" i="2"/>
  <c r="J2669" i="2" s="1"/>
  <c r="I2669" i="2"/>
  <c r="F2670" i="2"/>
  <c r="G2670" i="2"/>
  <c r="H2670" i="2"/>
  <c r="J2670" i="2" s="1"/>
  <c r="I2670" i="2"/>
  <c r="F2671" i="2"/>
  <c r="G2671" i="2"/>
  <c r="H2671" i="2"/>
  <c r="J2671" i="2" s="1"/>
  <c r="I2671" i="2"/>
  <c r="F2672" i="2"/>
  <c r="G2672" i="2"/>
  <c r="H2672" i="2"/>
  <c r="J2672" i="2" s="1"/>
  <c r="I2672" i="2"/>
  <c r="F2673" i="2"/>
  <c r="G2673" i="2"/>
  <c r="H2673" i="2"/>
  <c r="J2673" i="2" s="1"/>
  <c r="I2673" i="2"/>
  <c r="F2674" i="2"/>
  <c r="G2674" i="2"/>
  <c r="H2674" i="2"/>
  <c r="J2674" i="2" s="1"/>
  <c r="I2674" i="2"/>
  <c r="F2675" i="2"/>
  <c r="G2675" i="2"/>
  <c r="H2675" i="2"/>
  <c r="J2675" i="2" s="1"/>
  <c r="I2675" i="2"/>
  <c r="F2676" i="2"/>
  <c r="G2676" i="2"/>
  <c r="H2676" i="2"/>
  <c r="J2676" i="2" s="1"/>
  <c r="I2676" i="2"/>
  <c r="F2677" i="2"/>
  <c r="G2677" i="2"/>
  <c r="H2677" i="2"/>
  <c r="J2677" i="2" s="1"/>
  <c r="I2677" i="2"/>
  <c r="F2678" i="2"/>
  <c r="G2678" i="2"/>
  <c r="H2678" i="2"/>
  <c r="J2678" i="2" s="1"/>
  <c r="I2678" i="2"/>
  <c r="F2679" i="2"/>
  <c r="G2679" i="2"/>
  <c r="H2679" i="2"/>
  <c r="J2679" i="2" s="1"/>
  <c r="I2679" i="2"/>
  <c r="F2680" i="2"/>
  <c r="G2680" i="2"/>
  <c r="H2680" i="2"/>
  <c r="J2680" i="2" s="1"/>
  <c r="I2680" i="2"/>
  <c r="F2681" i="2"/>
  <c r="G2681" i="2"/>
  <c r="H2681" i="2"/>
  <c r="J2681" i="2" s="1"/>
  <c r="I2681" i="2"/>
  <c r="F2682" i="2"/>
  <c r="G2682" i="2"/>
  <c r="H2682" i="2"/>
  <c r="J2682" i="2" s="1"/>
  <c r="I2682" i="2"/>
  <c r="F2683" i="2"/>
  <c r="G2683" i="2"/>
  <c r="H2683" i="2"/>
  <c r="J2683" i="2" s="1"/>
  <c r="I2683" i="2"/>
  <c r="F2684" i="2"/>
  <c r="G2684" i="2"/>
  <c r="H2684" i="2"/>
  <c r="J2684" i="2" s="1"/>
  <c r="I2684" i="2"/>
  <c r="F2685" i="2"/>
  <c r="G2685" i="2"/>
  <c r="H2685" i="2"/>
  <c r="J2685" i="2" s="1"/>
  <c r="I2685" i="2"/>
  <c r="F2686" i="2"/>
  <c r="G2686" i="2"/>
  <c r="H2686" i="2"/>
  <c r="J2686" i="2" s="1"/>
  <c r="I2686" i="2"/>
  <c r="F2687" i="2"/>
  <c r="G2687" i="2"/>
  <c r="H2687" i="2"/>
  <c r="J2687" i="2" s="1"/>
  <c r="I2687" i="2"/>
  <c r="F2688" i="2"/>
  <c r="G2688" i="2"/>
  <c r="H2688" i="2"/>
  <c r="J2688" i="2" s="1"/>
  <c r="I2688" i="2"/>
  <c r="F2689" i="2"/>
  <c r="G2689" i="2"/>
  <c r="H2689" i="2"/>
  <c r="J2689" i="2" s="1"/>
  <c r="I2689" i="2"/>
  <c r="F2690" i="2"/>
  <c r="G2690" i="2"/>
  <c r="H2690" i="2"/>
  <c r="J2690" i="2" s="1"/>
  <c r="I2690" i="2"/>
  <c r="B44" i="3"/>
  <c r="B43" i="3"/>
  <c r="B42" i="3"/>
  <c r="P41" i="3"/>
  <c r="B41" i="3"/>
  <c r="B37" i="3"/>
  <c r="B33" i="3"/>
  <c r="B32" i="3"/>
  <c r="AE17" i="3"/>
  <c r="P11" i="3" l="1"/>
  <c r="P12" i="3"/>
  <c r="B137" i="3"/>
  <c r="B253" i="3"/>
  <c r="B51" i="3"/>
  <c r="AE81" i="3"/>
  <c r="AE90" i="3"/>
  <c r="AE85" i="3"/>
  <c r="AE80" i="3"/>
  <c r="AE97" i="3"/>
  <c r="P183" i="3"/>
  <c r="B183" i="3"/>
  <c r="P182" i="3"/>
  <c r="B182" i="3"/>
  <c r="P181" i="3"/>
  <c r="B181" i="3"/>
  <c r="P266" i="3"/>
  <c r="P256" i="3"/>
  <c r="P219" i="3"/>
  <c r="P141" i="3"/>
  <c r="P191" i="3"/>
  <c r="P264" i="3"/>
  <c r="P189" i="3"/>
  <c r="P188" i="3"/>
  <c r="P186" i="3"/>
  <c r="P185" i="3"/>
  <c r="P184" i="3"/>
  <c r="P139" i="3"/>
  <c r="P135" i="3"/>
  <c r="P109" i="3"/>
  <c r="P108" i="3"/>
  <c r="P111" i="3"/>
  <c r="B256" i="3"/>
  <c r="B248" i="3"/>
  <c r="B247" i="3"/>
  <c r="B246" i="3"/>
  <c r="B245" i="3"/>
  <c r="B244" i="3"/>
  <c r="B243" i="3"/>
  <c r="B242" i="3"/>
  <c r="B240" i="3"/>
  <c r="B238" i="3"/>
  <c r="B237" i="3"/>
  <c r="B236" i="3"/>
  <c r="B233" i="3"/>
  <c r="B232" i="3"/>
  <c r="B231" i="3"/>
  <c r="B234" i="3"/>
  <c r="B235" i="3"/>
  <c r="D158" i="3"/>
  <c r="E158" i="3"/>
  <c r="F158" i="3"/>
  <c r="G158" i="3"/>
  <c r="H158" i="3"/>
  <c r="I158" i="3"/>
  <c r="J158" i="3"/>
  <c r="K158" i="3"/>
  <c r="L158" i="3"/>
  <c r="M158" i="3"/>
  <c r="N158" i="3"/>
  <c r="O158" i="3"/>
  <c r="D159" i="3"/>
  <c r="E159" i="3"/>
  <c r="F159" i="3"/>
  <c r="G159" i="3"/>
  <c r="H159" i="3"/>
  <c r="I159" i="3"/>
  <c r="J159" i="3"/>
  <c r="K159" i="3"/>
  <c r="L159" i="3"/>
  <c r="M159" i="3"/>
  <c r="N159" i="3"/>
  <c r="O159" i="3"/>
  <c r="H114" i="5"/>
  <c r="G114" i="5"/>
  <c r="G178" i="5"/>
  <c r="H178" i="5"/>
  <c r="G153" i="5"/>
  <c r="H153" i="5"/>
  <c r="G149" i="5"/>
  <c r="H149" i="5"/>
  <c r="B55" i="3"/>
  <c r="B54" i="3"/>
  <c r="B48" i="3"/>
  <c r="B102" i="3"/>
  <c r="B265" i="3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B5" i="3"/>
  <c r="B13" i="3"/>
  <c r="B14" i="3"/>
  <c r="B15" i="3"/>
  <c r="B16" i="3"/>
  <c r="B18" i="3"/>
  <c r="B19" i="3"/>
  <c r="B20" i="3"/>
  <c r="B21" i="3"/>
  <c r="B22" i="3"/>
  <c r="G21" i="5"/>
  <c r="B263" i="3" s="1"/>
  <c r="H46" i="5"/>
  <c r="G46" i="5"/>
  <c r="B164" i="3" s="1"/>
  <c r="H21" i="5"/>
  <c r="H3" i="5"/>
  <c r="H4" i="5"/>
  <c r="H5" i="5"/>
  <c r="H6" i="5"/>
  <c r="H7" i="5"/>
  <c r="H8" i="5"/>
  <c r="H9" i="5"/>
  <c r="H10" i="5"/>
  <c r="H11" i="5"/>
  <c r="H12" i="5"/>
  <c r="H18" i="5"/>
  <c r="H13" i="5"/>
  <c r="H14" i="5"/>
  <c r="H15" i="5"/>
  <c r="H16" i="5"/>
  <c r="H17" i="5"/>
  <c r="H19" i="5"/>
  <c r="H20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50" i="5"/>
  <c r="H151" i="5"/>
  <c r="H152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2" i="5"/>
  <c r="B219" i="3"/>
  <c r="B218" i="3"/>
  <c r="B213" i="3"/>
  <c r="G12" i="5"/>
  <c r="B262" i="3" s="1"/>
  <c r="B266" i="3"/>
  <c r="B260" i="3"/>
  <c r="B188" i="3"/>
  <c r="B189" i="3"/>
  <c r="G105" i="5"/>
  <c r="B97" i="3"/>
  <c r="B141" i="3"/>
  <c r="B140" i="3"/>
  <c r="B139" i="3"/>
  <c r="B129" i="3"/>
  <c r="B193" i="3"/>
  <c r="B192" i="3"/>
  <c r="B191" i="3"/>
  <c r="B190" i="3"/>
  <c r="B177" i="3"/>
  <c r="B228" i="3"/>
  <c r="B227" i="3"/>
  <c r="B226" i="3"/>
  <c r="B223" i="3"/>
  <c r="B25" i="3"/>
  <c r="B26" i="3"/>
  <c r="B27" i="3"/>
  <c r="B148" i="3"/>
  <c r="B173" i="3"/>
  <c r="B174" i="3"/>
  <c r="B71" i="3"/>
  <c r="B162" i="3"/>
  <c r="B165" i="3"/>
  <c r="B166" i="3"/>
  <c r="B57" i="3"/>
  <c r="B58" i="3"/>
  <c r="B68" i="3"/>
  <c r="B69" i="3"/>
  <c r="B70" i="3"/>
  <c r="B79" i="3"/>
  <c r="B100" i="3"/>
  <c r="B101" i="3"/>
  <c r="B72" i="3"/>
  <c r="B74" i="3"/>
  <c r="B75" i="3"/>
  <c r="G148" i="5"/>
  <c r="G150" i="5"/>
  <c r="G151" i="5"/>
  <c r="G152" i="5"/>
  <c r="G154" i="5"/>
  <c r="G99" i="5"/>
  <c r="B80" i="3" s="1"/>
  <c r="G42" i="5"/>
  <c r="G8" i="5"/>
  <c r="B169" i="3" s="1"/>
  <c r="B170" i="3"/>
  <c r="G11" i="5"/>
  <c r="G9" i="5"/>
  <c r="B171" i="3"/>
  <c r="B172" i="3"/>
  <c r="G45" i="5"/>
  <c r="G22" i="5"/>
  <c r="G10" i="5"/>
  <c r="G98" i="5"/>
  <c r="G100" i="5"/>
  <c r="G101" i="5"/>
  <c r="G61" i="5"/>
  <c r="B184" i="3" s="1"/>
  <c r="G62" i="5"/>
  <c r="B185" i="3" s="1"/>
  <c r="G63" i="5"/>
  <c r="B186" i="3" s="1"/>
  <c r="G155" i="5"/>
  <c r="G156" i="5"/>
  <c r="G157" i="5"/>
  <c r="G104" i="5"/>
  <c r="G4" i="5"/>
  <c r="G95" i="5"/>
  <c r="G88" i="5"/>
  <c r="G92" i="5"/>
  <c r="G96" i="5"/>
  <c r="G86" i="5"/>
  <c r="G87" i="5"/>
  <c r="B251" i="3"/>
  <c r="G91" i="5"/>
  <c r="G94" i="5"/>
  <c r="G85" i="5"/>
  <c r="G84" i="5"/>
  <c r="G90" i="5"/>
  <c r="G89" i="5"/>
  <c r="B252" i="3"/>
  <c r="G93" i="5"/>
  <c r="G64" i="5"/>
  <c r="G112" i="5"/>
  <c r="B90" i="3" s="1"/>
  <c r="G113" i="5"/>
  <c r="B96" i="3" s="1"/>
  <c r="G115" i="5"/>
  <c r="B89" i="3" s="1"/>
  <c r="G23" i="5"/>
  <c r="G24" i="5"/>
  <c r="G103" i="5"/>
  <c r="G58" i="5"/>
  <c r="G83" i="5"/>
  <c r="G158" i="5"/>
  <c r="G53" i="5"/>
  <c r="G2" i="5"/>
  <c r="B131" i="3" s="1"/>
  <c r="B134" i="3"/>
  <c r="G159" i="5"/>
  <c r="G160" i="5"/>
  <c r="G161" i="5"/>
  <c r="G60" i="5"/>
  <c r="G131" i="5"/>
  <c r="G132" i="5"/>
  <c r="G133" i="5"/>
  <c r="G134" i="5"/>
  <c r="G66" i="5"/>
  <c r="G116" i="5"/>
  <c r="G15" i="5"/>
  <c r="B217" i="3" s="1"/>
  <c r="G13" i="5"/>
  <c r="B215" i="3" s="1"/>
  <c r="G14" i="5"/>
  <c r="B216" i="3" s="1"/>
  <c r="G18" i="5"/>
  <c r="B214" i="3" s="1"/>
  <c r="G49" i="5"/>
  <c r="G97" i="5"/>
  <c r="G162" i="5"/>
  <c r="G163" i="5"/>
  <c r="G54" i="5"/>
  <c r="G130" i="5"/>
  <c r="B86" i="3" s="1"/>
  <c r="G81" i="5"/>
  <c r="G82" i="5"/>
  <c r="G110" i="5"/>
  <c r="B95" i="3" s="1"/>
  <c r="G122" i="5"/>
  <c r="G164" i="5"/>
  <c r="G165" i="5"/>
  <c r="B132" i="3"/>
  <c r="B133" i="3"/>
  <c r="G56" i="5"/>
  <c r="B136" i="3" s="1"/>
  <c r="G57" i="5"/>
  <c r="B138" i="3" s="1"/>
  <c r="G117" i="5"/>
  <c r="B67" i="3" s="1"/>
  <c r="G75" i="5"/>
  <c r="B9" i="3" s="1"/>
  <c r="G77" i="5"/>
  <c r="G79" i="5"/>
  <c r="G72" i="5"/>
  <c r="B8" i="3" s="1"/>
  <c r="G78" i="5"/>
  <c r="B23" i="3" s="1"/>
  <c r="G80" i="5"/>
  <c r="G70" i="5"/>
  <c r="B6" i="3" s="1"/>
  <c r="G73" i="5"/>
  <c r="G74" i="5"/>
  <c r="B17" i="3" s="1"/>
  <c r="G76" i="5"/>
  <c r="B10" i="3" s="1"/>
  <c r="G71" i="5"/>
  <c r="B7" i="3" s="1"/>
  <c r="G146" i="5"/>
  <c r="G118" i="5"/>
  <c r="B81" i="3" s="1"/>
  <c r="G119" i="5"/>
  <c r="G120" i="5"/>
  <c r="B52" i="3" s="1"/>
  <c r="G129" i="5"/>
  <c r="G20" i="5"/>
  <c r="G166" i="5"/>
  <c r="G106" i="5"/>
  <c r="G107" i="5"/>
  <c r="G167" i="5"/>
  <c r="G168" i="5"/>
  <c r="G102" i="5"/>
  <c r="G19" i="5"/>
  <c r="G108" i="5"/>
  <c r="G121" i="5"/>
  <c r="G109" i="5"/>
  <c r="G169" i="5"/>
  <c r="G25" i="5"/>
  <c r="B241" i="3" s="1"/>
  <c r="G26" i="5"/>
  <c r="G123" i="5"/>
  <c r="G68" i="5"/>
  <c r="G41" i="5"/>
  <c r="G141" i="5"/>
  <c r="G140" i="5"/>
  <c r="B64" i="3" s="1"/>
  <c r="G145" i="5"/>
  <c r="B61" i="3" s="1"/>
  <c r="G136" i="5"/>
  <c r="G135" i="5"/>
  <c r="B60" i="3" s="1"/>
  <c r="G142" i="5"/>
  <c r="B66" i="3" s="1"/>
  <c r="G137" i="5"/>
  <c r="G138" i="5"/>
  <c r="G139" i="5"/>
  <c r="G143" i="5"/>
  <c r="G144" i="5"/>
  <c r="G43" i="5"/>
  <c r="B62" i="3" s="1"/>
  <c r="G170" i="5"/>
  <c r="G65" i="5"/>
  <c r="G16" i="5"/>
  <c r="G69" i="5"/>
  <c r="G55" i="5"/>
  <c r="G51" i="5"/>
  <c r="G52" i="5"/>
  <c r="G17" i="5"/>
  <c r="G171" i="5"/>
  <c r="G172" i="5"/>
  <c r="G124" i="5"/>
  <c r="B53" i="3" s="1"/>
  <c r="G128" i="5"/>
  <c r="B50" i="3" s="1"/>
  <c r="G67" i="5"/>
  <c r="G5" i="5"/>
  <c r="G6" i="5"/>
  <c r="G29" i="5"/>
  <c r="G30" i="5"/>
  <c r="G173" i="5"/>
  <c r="G59" i="5"/>
  <c r="G147" i="5"/>
  <c r="B224" i="3" s="1"/>
  <c r="B135" i="3"/>
  <c r="G111" i="5"/>
  <c r="B82" i="3" s="1"/>
  <c r="G126" i="5"/>
  <c r="G27" i="5"/>
  <c r="G28" i="5"/>
  <c r="G44" i="5"/>
  <c r="G31" i="5"/>
  <c r="G32" i="5"/>
  <c r="G125" i="5"/>
  <c r="G35" i="5"/>
  <c r="G36" i="5"/>
  <c r="G37" i="5"/>
  <c r="G38" i="5"/>
  <c r="G39" i="5"/>
  <c r="G40" i="5"/>
  <c r="G33" i="5"/>
  <c r="G34" i="5"/>
  <c r="G174" i="5"/>
  <c r="G175" i="5"/>
  <c r="G176" i="5"/>
  <c r="G7" i="5"/>
  <c r="B239" i="3" s="1"/>
  <c r="G127" i="5"/>
  <c r="B94" i="3" s="1"/>
  <c r="G48" i="5"/>
  <c r="G47" i="5"/>
  <c r="B180" i="3" s="1"/>
  <c r="G177" i="5"/>
  <c r="G50" i="5"/>
  <c r="G3" i="5"/>
  <c r="B178" i="3" s="1"/>
  <c r="AE139" i="3"/>
  <c r="Q139" i="3"/>
  <c r="AE189" i="3"/>
  <c r="Q189" i="3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I2005" i="2"/>
  <c r="I2006" i="2"/>
  <c r="I2007" i="2"/>
  <c r="I2008" i="2"/>
  <c r="I2009" i="2"/>
  <c r="I2010" i="2"/>
  <c r="I2011" i="2"/>
  <c r="I2012" i="2"/>
  <c r="I2013" i="2"/>
  <c r="I2014" i="2"/>
  <c r="I2015" i="2"/>
  <c r="I2016" i="2"/>
  <c r="I2017" i="2"/>
  <c r="I2018" i="2"/>
  <c r="I2019" i="2"/>
  <c r="I2020" i="2"/>
  <c r="I2021" i="2"/>
  <c r="I2022" i="2"/>
  <c r="I2023" i="2"/>
  <c r="I2024" i="2"/>
  <c r="I2025" i="2"/>
  <c r="I2026" i="2"/>
  <c r="I2027" i="2"/>
  <c r="I2028" i="2"/>
  <c r="I2029" i="2"/>
  <c r="I2030" i="2"/>
  <c r="I2031" i="2"/>
  <c r="I2032" i="2"/>
  <c r="I2033" i="2"/>
  <c r="I2034" i="2"/>
  <c r="I2035" i="2"/>
  <c r="I2036" i="2"/>
  <c r="I2037" i="2"/>
  <c r="I2038" i="2"/>
  <c r="I2039" i="2"/>
  <c r="I2040" i="2"/>
  <c r="I2041" i="2"/>
  <c r="I2042" i="2"/>
  <c r="I2043" i="2"/>
  <c r="I2044" i="2"/>
  <c r="I2045" i="2"/>
  <c r="I2046" i="2"/>
  <c r="I2047" i="2"/>
  <c r="I2048" i="2"/>
  <c r="I2049" i="2"/>
  <c r="I2050" i="2"/>
  <c r="I2051" i="2"/>
  <c r="I2052" i="2"/>
  <c r="I2053" i="2"/>
  <c r="I2054" i="2"/>
  <c r="I2055" i="2"/>
  <c r="I2056" i="2"/>
  <c r="I2057" i="2"/>
  <c r="I2058" i="2"/>
  <c r="I2059" i="2"/>
  <c r="I2060" i="2"/>
  <c r="I2061" i="2"/>
  <c r="I2062" i="2"/>
  <c r="I2063" i="2"/>
  <c r="I2064" i="2"/>
  <c r="I2065" i="2"/>
  <c r="I2066" i="2"/>
  <c r="I2067" i="2"/>
  <c r="I2068" i="2"/>
  <c r="I2069" i="2"/>
  <c r="I2070" i="2"/>
  <c r="I2071" i="2"/>
  <c r="I2072" i="2"/>
  <c r="I2073" i="2"/>
  <c r="I2074" i="2"/>
  <c r="I2075" i="2"/>
  <c r="I2076" i="2"/>
  <c r="I2077" i="2"/>
  <c r="I2078" i="2"/>
  <c r="I2079" i="2"/>
  <c r="I2080" i="2"/>
  <c r="I2081" i="2"/>
  <c r="I2082" i="2"/>
  <c r="I2083" i="2"/>
  <c r="I2084" i="2"/>
  <c r="I2085" i="2"/>
  <c r="I2086" i="2"/>
  <c r="I2087" i="2"/>
  <c r="I2088" i="2"/>
  <c r="I2089" i="2"/>
  <c r="I2090" i="2"/>
  <c r="I2091" i="2"/>
  <c r="I2092" i="2"/>
  <c r="I2093" i="2"/>
  <c r="I2094" i="2"/>
  <c r="I2095" i="2"/>
  <c r="I2096" i="2"/>
  <c r="I2097" i="2"/>
  <c r="I2098" i="2"/>
  <c r="I2099" i="2"/>
  <c r="I2100" i="2"/>
  <c r="I2101" i="2"/>
  <c r="I2102" i="2"/>
  <c r="I2103" i="2"/>
  <c r="I2104" i="2"/>
  <c r="I2105" i="2"/>
  <c r="I2106" i="2"/>
  <c r="I2107" i="2"/>
  <c r="I2108" i="2"/>
  <c r="I2109" i="2"/>
  <c r="I2110" i="2"/>
  <c r="I2111" i="2"/>
  <c r="I2112" i="2"/>
  <c r="I2113" i="2"/>
  <c r="I2114" i="2"/>
  <c r="I2115" i="2"/>
  <c r="I2116" i="2"/>
  <c r="I2117" i="2"/>
  <c r="I2118" i="2"/>
  <c r="I2119" i="2"/>
  <c r="I2120" i="2"/>
  <c r="I2121" i="2"/>
  <c r="I2122" i="2"/>
  <c r="I2123" i="2"/>
  <c r="I2124" i="2"/>
  <c r="I2125" i="2"/>
  <c r="I2126" i="2"/>
  <c r="I2127" i="2"/>
  <c r="I2128" i="2"/>
  <c r="I2129" i="2"/>
  <c r="I2130" i="2"/>
  <c r="I2131" i="2"/>
  <c r="I2132" i="2"/>
  <c r="I2133" i="2"/>
  <c r="I2134" i="2"/>
  <c r="I2135" i="2"/>
  <c r="I2136" i="2"/>
  <c r="I2137" i="2"/>
  <c r="I2138" i="2"/>
  <c r="I2139" i="2"/>
  <c r="I2140" i="2"/>
  <c r="I2141" i="2"/>
  <c r="I2142" i="2"/>
  <c r="I2143" i="2"/>
  <c r="I2144" i="2"/>
  <c r="I2145" i="2"/>
  <c r="I2146" i="2"/>
  <c r="I2147" i="2"/>
  <c r="I2148" i="2"/>
  <c r="I2149" i="2"/>
  <c r="I2150" i="2"/>
  <c r="I2151" i="2"/>
  <c r="I2152" i="2"/>
  <c r="I2153" i="2"/>
  <c r="I2154" i="2"/>
  <c r="I2155" i="2"/>
  <c r="I2156" i="2"/>
  <c r="I2157" i="2"/>
  <c r="I2158" i="2"/>
  <c r="I2159" i="2"/>
  <c r="I2160" i="2"/>
  <c r="I2161" i="2"/>
  <c r="I2162" i="2"/>
  <c r="I2163" i="2"/>
  <c r="I2164" i="2"/>
  <c r="I2165" i="2"/>
  <c r="I2166" i="2"/>
  <c r="I2167" i="2"/>
  <c r="I2168" i="2"/>
  <c r="I2169" i="2"/>
  <c r="I2170" i="2"/>
  <c r="I2171" i="2"/>
  <c r="I2172" i="2"/>
  <c r="I2173" i="2"/>
  <c r="I2174" i="2"/>
  <c r="I2175" i="2"/>
  <c r="I2176" i="2"/>
  <c r="I2177" i="2"/>
  <c r="I2178" i="2"/>
  <c r="I2179" i="2"/>
  <c r="I2180" i="2"/>
  <c r="I2181" i="2"/>
  <c r="I2182" i="2"/>
  <c r="I2183" i="2"/>
  <c r="I2184" i="2"/>
  <c r="I2185" i="2"/>
  <c r="I2186" i="2"/>
  <c r="I2187" i="2"/>
  <c r="I2188" i="2"/>
  <c r="I2189" i="2"/>
  <c r="I2190" i="2"/>
  <c r="I2191" i="2"/>
  <c r="I2192" i="2"/>
  <c r="I2193" i="2"/>
  <c r="I2194" i="2"/>
  <c r="I2195" i="2"/>
  <c r="I2196" i="2"/>
  <c r="I2197" i="2"/>
  <c r="I2198" i="2"/>
  <c r="I2199" i="2"/>
  <c r="I2200" i="2"/>
  <c r="I2201" i="2"/>
  <c r="I2202" i="2"/>
  <c r="I2203" i="2"/>
  <c r="I2204" i="2"/>
  <c r="I2205" i="2"/>
  <c r="I2206" i="2"/>
  <c r="I2207" i="2"/>
  <c r="I2208" i="2"/>
  <c r="I2209" i="2"/>
  <c r="I2210" i="2"/>
  <c r="I2211" i="2"/>
  <c r="I2212" i="2"/>
  <c r="I2213" i="2"/>
  <c r="I2214" i="2"/>
  <c r="I2215" i="2"/>
  <c r="I2216" i="2"/>
  <c r="I2217" i="2"/>
  <c r="I2218" i="2"/>
  <c r="I2219" i="2"/>
  <c r="I2220" i="2"/>
  <c r="I2221" i="2"/>
  <c r="I2222" i="2"/>
  <c r="I2223" i="2"/>
  <c r="I2224" i="2"/>
  <c r="I2225" i="2"/>
  <c r="I2226" i="2"/>
  <c r="I2227" i="2"/>
  <c r="I2228" i="2"/>
  <c r="I2229" i="2"/>
  <c r="I2230" i="2"/>
  <c r="I2231" i="2"/>
  <c r="I2232" i="2"/>
  <c r="I2233" i="2"/>
  <c r="I2234" i="2"/>
  <c r="I2235" i="2"/>
  <c r="I2236" i="2"/>
  <c r="I2237" i="2"/>
  <c r="I2238" i="2"/>
  <c r="I2239" i="2"/>
  <c r="I2240" i="2"/>
  <c r="I2241" i="2"/>
  <c r="I2242" i="2"/>
  <c r="I2243" i="2"/>
  <c r="I2244" i="2"/>
  <c r="I2245" i="2"/>
  <c r="I2246" i="2"/>
  <c r="I2247" i="2"/>
  <c r="I2248" i="2"/>
  <c r="I2249" i="2"/>
  <c r="I2250" i="2"/>
  <c r="I2251" i="2"/>
  <c r="I2252" i="2"/>
  <c r="I2253" i="2"/>
  <c r="I2254" i="2"/>
  <c r="I2255" i="2"/>
  <c r="I2256" i="2"/>
  <c r="I2257" i="2"/>
  <c r="I2258" i="2"/>
  <c r="I2259" i="2"/>
  <c r="I2260" i="2"/>
  <c r="I2261" i="2"/>
  <c r="I2262" i="2"/>
  <c r="I2263" i="2"/>
  <c r="I2264" i="2"/>
  <c r="I2265" i="2"/>
  <c r="I2266" i="2"/>
  <c r="I2267" i="2"/>
  <c r="I2268" i="2"/>
  <c r="I2269" i="2"/>
  <c r="I2270" i="2"/>
  <c r="I2271" i="2"/>
  <c r="I2272" i="2"/>
  <c r="I2273" i="2"/>
  <c r="I2274" i="2"/>
  <c r="I2275" i="2"/>
  <c r="I2276" i="2"/>
  <c r="I2277" i="2"/>
  <c r="I2278" i="2"/>
  <c r="I2279" i="2"/>
  <c r="I2280" i="2"/>
  <c r="I2281" i="2"/>
  <c r="I2282" i="2"/>
  <c r="I2283" i="2"/>
  <c r="I2284" i="2"/>
  <c r="I2285" i="2"/>
  <c r="I2286" i="2"/>
  <c r="I2287" i="2"/>
  <c r="I2288" i="2"/>
  <c r="I2289" i="2"/>
  <c r="I2290" i="2"/>
  <c r="I2291" i="2"/>
  <c r="I2292" i="2"/>
  <c r="I2293" i="2"/>
  <c r="I2294" i="2"/>
  <c r="I2295" i="2"/>
  <c r="I2296" i="2"/>
  <c r="I2297" i="2"/>
  <c r="I2298" i="2"/>
  <c r="I2299" i="2"/>
  <c r="I2300" i="2"/>
  <c r="I2301" i="2"/>
  <c r="I2302" i="2"/>
  <c r="I2303" i="2"/>
  <c r="I2304" i="2"/>
  <c r="I2305" i="2"/>
  <c r="I2306" i="2"/>
  <c r="I2307" i="2"/>
  <c r="I2308" i="2"/>
  <c r="I2309" i="2"/>
  <c r="I2310" i="2"/>
  <c r="I2311" i="2"/>
  <c r="I2312" i="2"/>
  <c r="I2313" i="2"/>
  <c r="I2314" i="2"/>
  <c r="I2315" i="2"/>
  <c r="I2316" i="2"/>
  <c r="I2317" i="2"/>
  <c r="I2318" i="2"/>
  <c r="I2319" i="2"/>
  <c r="I2320" i="2"/>
  <c r="I2321" i="2"/>
  <c r="I2322" i="2"/>
  <c r="I2323" i="2"/>
  <c r="I2324" i="2"/>
  <c r="I2325" i="2"/>
  <c r="I2326" i="2"/>
  <c r="I2327" i="2"/>
  <c r="I2328" i="2"/>
  <c r="I2329" i="2"/>
  <c r="I2330" i="2"/>
  <c r="I2331" i="2"/>
  <c r="I2332" i="2"/>
  <c r="I2333" i="2"/>
  <c r="I2334" i="2"/>
  <c r="I2335" i="2"/>
  <c r="I2336" i="2"/>
  <c r="I2337" i="2"/>
  <c r="I2338" i="2"/>
  <c r="I2339" i="2"/>
  <c r="I2340" i="2"/>
  <c r="I2341" i="2"/>
  <c r="I2342" i="2"/>
  <c r="I2343" i="2"/>
  <c r="I2344" i="2"/>
  <c r="I2345" i="2"/>
  <c r="I2346" i="2"/>
  <c r="I2347" i="2"/>
  <c r="I2348" i="2"/>
  <c r="I2349" i="2"/>
  <c r="I2350" i="2"/>
  <c r="I2351" i="2"/>
  <c r="I2352" i="2"/>
  <c r="I2353" i="2"/>
  <c r="I2354" i="2"/>
  <c r="I2355" i="2"/>
  <c r="I2356" i="2"/>
  <c r="I2357" i="2"/>
  <c r="I2358" i="2"/>
  <c r="I2359" i="2"/>
  <c r="I2360" i="2"/>
  <c r="I2361" i="2"/>
  <c r="I2362" i="2"/>
  <c r="I2363" i="2"/>
  <c r="I2364" i="2"/>
  <c r="I2365" i="2"/>
  <c r="I2366" i="2"/>
  <c r="I2367" i="2"/>
  <c r="I2368" i="2"/>
  <c r="I2369" i="2"/>
  <c r="I2370" i="2"/>
  <c r="I2371" i="2"/>
  <c r="I2372" i="2"/>
  <c r="I2373" i="2"/>
  <c r="I2374" i="2"/>
  <c r="I2375" i="2"/>
  <c r="I2376" i="2"/>
  <c r="I2377" i="2"/>
  <c r="I2378" i="2"/>
  <c r="I2379" i="2"/>
  <c r="I2380" i="2"/>
  <c r="I2381" i="2"/>
  <c r="I2382" i="2"/>
  <c r="I2383" i="2"/>
  <c r="I2384" i="2"/>
  <c r="I2385" i="2"/>
  <c r="I2386" i="2"/>
  <c r="I2387" i="2"/>
  <c r="I2388" i="2"/>
  <c r="I2389" i="2"/>
  <c r="I2390" i="2"/>
  <c r="I2391" i="2"/>
  <c r="I2392" i="2"/>
  <c r="I2393" i="2"/>
  <c r="I2394" i="2"/>
  <c r="I2395" i="2"/>
  <c r="I2396" i="2"/>
  <c r="I2397" i="2"/>
  <c r="I2398" i="2"/>
  <c r="I2399" i="2"/>
  <c r="I2400" i="2"/>
  <c r="I2401" i="2"/>
  <c r="I2402" i="2"/>
  <c r="I2403" i="2"/>
  <c r="I2404" i="2"/>
  <c r="I2405" i="2"/>
  <c r="I2406" i="2"/>
  <c r="I2407" i="2"/>
  <c r="I2408" i="2"/>
  <c r="I2409" i="2"/>
  <c r="I2410" i="2"/>
  <c r="I2411" i="2"/>
  <c r="I2412" i="2"/>
  <c r="I2413" i="2"/>
  <c r="I2414" i="2"/>
  <c r="I2415" i="2"/>
  <c r="I2416" i="2"/>
  <c r="I2417" i="2"/>
  <c r="I2418" i="2"/>
  <c r="I2419" i="2"/>
  <c r="I2420" i="2"/>
  <c r="I2421" i="2"/>
  <c r="I2422" i="2"/>
  <c r="I2423" i="2"/>
  <c r="I2424" i="2"/>
  <c r="I2425" i="2"/>
  <c r="I2426" i="2"/>
  <c r="I2427" i="2"/>
  <c r="I2428" i="2"/>
  <c r="I2429" i="2"/>
  <c r="I2430" i="2"/>
  <c r="I2431" i="2"/>
  <c r="I2432" i="2"/>
  <c r="I2433" i="2"/>
  <c r="I2434" i="2"/>
  <c r="I2435" i="2"/>
  <c r="I2436" i="2"/>
  <c r="I2437" i="2"/>
  <c r="I2438" i="2"/>
  <c r="I2439" i="2"/>
  <c r="I2440" i="2"/>
  <c r="I2441" i="2"/>
  <c r="I2442" i="2"/>
  <c r="I2443" i="2"/>
  <c r="I2444" i="2"/>
  <c r="I2445" i="2"/>
  <c r="I2446" i="2"/>
  <c r="I2447" i="2"/>
  <c r="I2448" i="2"/>
  <c r="I2449" i="2"/>
  <c r="I2450" i="2"/>
  <c r="I2451" i="2"/>
  <c r="I2452" i="2"/>
  <c r="I2453" i="2"/>
  <c r="I2454" i="2"/>
  <c r="I2455" i="2"/>
  <c r="I2456" i="2"/>
  <c r="I2457" i="2"/>
  <c r="I2458" i="2"/>
  <c r="I2459" i="2"/>
  <c r="I2460" i="2"/>
  <c r="I2461" i="2"/>
  <c r="I2462" i="2"/>
  <c r="I2463" i="2"/>
  <c r="I2464" i="2"/>
  <c r="I2465" i="2"/>
  <c r="I2466" i="2"/>
  <c r="I2467" i="2"/>
  <c r="I2468" i="2"/>
  <c r="I2469" i="2"/>
  <c r="I2470" i="2"/>
  <c r="I2471" i="2"/>
  <c r="I2472" i="2"/>
  <c r="I2473" i="2"/>
  <c r="I2474" i="2"/>
  <c r="I2475" i="2"/>
  <c r="I2476" i="2"/>
  <c r="I2477" i="2"/>
  <c r="I2478" i="2"/>
  <c r="I2479" i="2"/>
  <c r="I2480" i="2"/>
  <c r="I2481" i="2"/>
  <c r="I2482" i="2"/>
  <c r="I2483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968" i="2"/>
  <c r="I1969" i="2"/>
  <c r="I1970" i="2"/>
  <c r="I1971" i="2"/>
  <c r="I1972" i="2"/>
  <c r="I1973" i="2"/>
  <c r="I1974" i="2"/>
  <c r="I1975" i="2"/>
  <c r="I1976" i="2"/>
  <c r="I1977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G1119" i="2"/>
  <c r="F650" i="2"/>
  <c r="G650" i="2"/>
  <c r="H650" i="2"/>
  <c r="J650" i="2" s="1"/>
  <c r="F651" i="2"/>
  <c r="G651" i="2"/>
  <c r="H651" i="2"/>
  <c r="J651" i="2" s="1"/>
  <c r="F672" i="2"/>
  <c r="G672" i="2"/>
  <c r="H672" i="2"/>
  <c r="J672" i="2" s="1"/>
  <c r="F673" i="2"/>
  <c r="G673" i="2"/>
  <c r="H673" i="2"/>
  <c r="J673" i="2" s="1"/>
  <c r="F674" i="2"/>
  <c r="G674" i="2"/>
  <c r="H674" i="2"/>
  <c r="J674" i="2" s="1"/>
  <c r="F675" i="2"/>
  <c r="G675" i="2"/>
  <c r="H675" i="2"/>
  <c r="J675" i="2" s="1"/>
  <c r="F676" i="2"/>
  <c r="G676" i="2"/>
  <c r="H676" i="2"/>
  <c r="J676" i="2" s="1"/>
  <c r="F677" i="2"/>
  <c r="G677" i="2"/>
  <c r="H677" i="2"/>
  <c r="J677" i="2" s="1"/>
  <c r="F678" i="2"/>
  <c r="G678" i="2"/>
  <c r="H678" i="2"/>
  <c r="J678" i="2" s="1"/>
  <c r="F679" i="2"/>
  <c r="G679" i="2"/>
  <c r="H679" i="2"/>
  <c r="J679" i="2" s="1"/>
  <c r="F695" i="2"/>
  <c r="G695" i="2"/>
  <c r="H695" i="2"/>
  <c r="J695" i="2" s="1"/>
  <c r="F696" i="2"/>
  <c r="G696" i="2"/>
  <c r="H696" i="2"/>
  <c r="J696" i="2" s="1"/>
  <c r="F697" i="2"/>
  <c r="G697" i="2"/>
  <c r="H697" i="2"/>
  <c r="J697" i="2" s="1"/>
  <c r="F701" i="2"/>
  <c r="G701" i="2"/>
  <c r="H701" i="2"/>
  <c r="J701" i="2" s="1"/>
  <c r="F702" i="2"/>
  <c r="G702" i="2"/>
  <c r="H702" i="2"/>
  <c r="J702" i="2" s="1"/>
  <c r="F703" i="2"/>
  <c r="G703" i="2"/>
  <c r="H703" i="2"/>
  <c r="J703" i="2" s="1"/>
  <c r="F719" i="2"/>
  <c r="G719" i="2"/>
  <c r="H719" i="2"/>
  <c r="J719" i="2" s="1"/>
  <c r="F720" i="2"/>
  <c r="G720" i="2"/>
  <c r="H720" i="2"/>
  <c r="J720" i="2" s="1"/>
  <c r="F721" i="2"/>
  <c r="G721" i="2"/>
  <c r="H721" i="2"/>
  <c r="J721" i="2" s="1"/>
  <c r="F618" i="2"/>
  <c r="G618" i="2"/>
  <c r="H618" i="2"/>
  <c r="J618" i="2" s="1"/>
  <c r="F591" i="2"/>
  <c r="G591" i="2"/>
  <c r="H591" i="2"/>
  <c r="J591" i="2" s="1"/>
  <c r="F514" i="2"/>
  <c r="G514" i="2"/>
  <c r="H514" i="2"/>
  <c r="J514" i="2" s="1"/>
  <c r="F592" i="2"/>
  <c r="G592" i="2"/>
  <c r="H592" i="2"/>
  <c r="J592" i="2" s="1"/>
  <c r="F628" i="2"/>
  <c r="G628" i="2"/>
  <c r="H628" i="2"/>
  <c r="J628" i="2" s="1"/>
  <c r="F593" i="2"/>
  <c r="G593" i="2"/>
  <c r="H593" i="2"/>
  <c r="J593" i="2" s="1"/>
  <c r="F629" i="2"/>
  <c r="G629" i="2"/>
  <c r="H629" i="2"/>
  <c r="J629" i="2" s="1"/>
  <c r="F594" i="2"/>
  <c r="G594" i="2"/>
  <c r="H594" i="2"/>
  <c r="J594" i="2" s="1"/>
  <c r="F630" i="2"/>
  <c r="G630" i="2"/>
  <c r="H630" i="2"/>
  <c r="J630" i="2" s="1"/>
  <c r="F631" i="2"/>
  <c r="G631" i="2"/>
  <c r="H631" i="2"/>
  <c r="J631" i="2" s="1"/>
  <c r="F595" i="2"/>
  <c r="G595" i="2"/>
  <c r="H595" i="2"/>
  <c r="J595" i="2" s="1"/>
  <c r="F515" i="2"/>
  <c r="G515" i="2"/>
  <c r="H515" i="2"/>
  <c r="J515" i="2" s="1"/>
  <c r="F619" i="2"/>
  <c r="G619" i="2"/>
  <c r="H619" i="2"/>
  <c r="J619" i="2" s="1"/>
  <c r="F516" i="2"/>
  <c r="G516" i="2"/>
  <c r="H516" i="2"/>
  <c r="J516" i="2" s="1"/>
  <c r="F632" i="2"/>
  <c r="G632" i="2"/>
  <c r="H632" i="2"/>
  <c r="J632" i="2" s="1"/>
  <c r="F596" i="2"/>
  <c r="G596" i="2"/>
  <c r="H596" i="2"/>
  <c r="J596" i="2" s="1"/>
  <c r="F641" i="2"/>
  <c r="G641" i="2"/>
  <c r="H641" i="2"/>
  <c r="J641" i="2" s="1"/>
  <c r="F597" i="2"/>
  <c r="G597" i="2"/>
  <c r="H597" i="2"/>
  <c r="J597" i="2" s="1"/>
  <c r="F633" i="2"/>
  <c r="G633" i="2"/>
  <c r="H633" i="2"/>
  <c r="J633" i="2" s="1"/>
  <c r="F598" i="2"/>
  <c r="G598" i="2"/>
  <c r="H598" i="2"/>
  <c r="J598" i="2" s="1"/>
  <c r="F517" i="2"/>
  <c r="G517" i="2"/>
  <c r="H517" i="2"/>
  <c r="J517" i="2" s="1"/>
  <c r="F634" i="2"/>
  <c r="G634" i="2"/>
  <c r="H634" i="2"/>
  <c r="J634" i="2" s="1"/>
  <c r="F599" i="2"/>
  <c r="G599" i="2"/>
  <c r="H599" i="2"/>
  <c r="J599" i="2" s="1"/>
  <c r="F518" i="2"/>
  <c r="G518" i="2"/>
  <c r="H518" i="2"/>
  <c r="J518" i="2" s="1"/>
  <c r="F635" i="2"/>
  <c r="G635" i="2"/>
  <c r="H635" i="2"/>
  <c r="J635" i="2" s="1"/>
  <c r="F600" i="2"/>
  <c r="G600" i="2"/>
  <c r="H600" i="2"/>
  <c r="J600" i="2" s="1"/>
  <c r="F636" i="2"/>
  <c r="G636" i="2"/>
  <c r="H636" i="2"/>
  <c r="J636" i="2" s="1"/>
  <c r="F601" i="2"/>
  <c r="G601" i="2"/>
  <c r="H601" i="2"/>
  <c r="J601" i="2" s="1"/>
  <c r="F519" i="2"/>
  <c r="G519" i="2"/>
  <c r="H519" i="2"/>
  <c r="J519" i="2" s="1"/>
  <c r="F637" i="2"/>
  <c r="G637" i="2"/>
  <c r="H637" i="2"/>
  <c r="J637" i="2" s="1"/>
  <c r="F602" i="2"/>
  <c r="G602" i="2"/>
  <c r="H602" i="2"/>
  <c r="J602" i="2" s="1"/>
  <c r="F638" i="2"/>
  <c r="G638" i="2"/>
  <c r="H638" i="2"/>
  <c r="J638" i="2" s="1"/>
  <c r="F603" i="2"/>
  <c r="G603" i="2"/>
  <c r="H603" i="2"/>
  <c r="J603" i="2" s="1"/>
  <c r="F639" i="2"/>
  <c r="G639" i="2"/>
  <c r="H639" i="2"/>
  <c r="J639" i="2" s="1"/>
  <c r="F604" i="2"/>
  <c r="G604" i="2"/>
  <c r="H604" i="2"/>
  <c r="J604" i="2" s="1"/>
  <c r="F645" i="2"/>
  <c r="G645" i="2"/>
  <c r="H645" i="2"/>
  <c r="J645" i="2" s="1"/>
  <c r="F605" i="2"/>
  <c r="G605" i="2"/>
  <c r="H605" i="2"/>
  <c r="J605" i="2" s="1"/>
  <c r="F606" i="2"/>
  <c r="G606" i="2"/>
  <c r="H606" i="2"/>
  <c r="J606" i="2" s="1"/>
  <c r="F640" i="2"/>
  <c r="G640" i="2"/>
  <c r="H640" i="2"/>
  <c r="J640" i="2" s="1"/>
  <c r="F607" i="2"/>
  <c r="G607" i="2"/>
  <c r="H607" i="2"/>
  <c r="J607" i="2" s="1"/>
  <c r="F502" i="2"/>
  <c r="G502" i="2"/>
  <c r="H502" i="2"/>
  <c r="J502" i="2" s="1"/>
  <c r="F520" i="2"/>
  <c r="G520" i="2"/>
  <c r="H520" i="2"/>
  <c r="J520" i="2" s="1"/>
  <c r="F521" i="2"/>
  <c r="G521" i="2"/>
  <c r="H521" i="2"/>
  <c r="J521" i="2" s="1"/>
  <c r="F522" i="2"/>
  <c r="G522" i="2"/>
  <c r="H522" i="2"/>
  <c r="J522" i="2" s="1"/>
  <c r="F523" i="2"/>
  <c r="G523" i="2"/>
  <c r="H523" i="2"/>
  <c r="J523" i="2" s="1"/>
  <c r="F524" i="2"/>
  <c r="G524" i="2"/>
  <c r="H524" i="2"/>
  <c r="J524" i="2" s="1"/>
  <c r="F525" i="2"/>
  <c r="G525" i="2"/>
  <c r="H525" i="2"/>
  <c r="J525" i="2" s="1"/>
  <c r="F526" i="2"/>
  <c r="G526" i="2"/>
  <c r="H526" i="2"/>
  <c r="J526" i="2" s="1"/>
  <c r="F560" i="2"/>
  <c r="G560" i="2"/>
  <c r="H560" i="2"/>
  <c r="J560" i="2" s="1"/>
  <c r="F527" i="2"/>
  <c r="G527" i="2"/>
  <c r="H527" i="2"/>
  <c r="J527" i="2" s="1"/>
  <c r="F528" i="2"/>
  <c r="G528" i="2"/>
  <c r="H528" i="2"/>
  <c r="J528" i="2" s="1"/>
  <c r="F529" i="2"/>
  <c r="G529" i="2"/>
  <c r="H529" i="2"/>
  <c r="J529" i="2" s="1"/>
  <c r="F530" i="2"/>
  <c r="G530" i="2"/>
  <c r="H530" i="2"/>
  <c r="J530" i="2" s="1"/>
  <c r="F531" i="2"/>
  <c r="G531" i="2"/>
  <c r="H531" i="2"/>
  <c r="J531" i="2" s="1"/>
  <c r="F532" i="2"/>
  <c r="G532" i="2"/>
  <c r="H532" i="2"/>
  <c r="J532" i="2" s="1"/>
  <c r="F533" i="2"/>
  <c r="G533" i="2"/>
  <c r="H533" i="2"/>
  <c r="J533" i="2" s="1"/>
  <c r="F534" i="2"/>
  <c r="G534" i="2"/>
  <c r="H534" i="2"/>
  <c r="J534" i="2" s="1"/>
  <c r="F535" i="2"/>
  <c r="G535" i="2"/>
  <c r="H535" i="2"/>
  <c r="J535" i="2" s="1"/>
  <c r="F536" i="2"/>
  <c r="G536" i="2"/>
  <c r="H536" i="2"/>
  <c r="J536" i="2" s="1"/>
  <c r="F537" i="2"/>
  <c r="G537" i="2"/>
  <c r="H537" i="2"/>
  <c r="J537" i="2" s="1"/>
  <c r="F538" i="2"/>
  <c r="G538" i="2"/>
  <c r="H538" i="2"/>
  <c r="J538" i="2" s="1"/>
  <c r="F539" i="2"/>
  <c r="G539" i="2"/>
  <c r="H539" i="2"/>
  <c r="J539" i="2" s="1"/>
  <c r="F540" i="2"/>
  <c r="G540" i="2"/>
  <c r="H540" i="2"/>
  <c r="J540" i="2" s="1"/>
  <c r="F541" i="2"/>
  <c r="G541" i="2"/>
  <c r="H541" i="2"/>
  <c r="J541" i="2" s="1"/>
  <c r="F542" i="2"/>
  <c r="G542" i="2"/>
  <c r="H542" i="2"/>
  <c r="J542" i="2" s="1"/>
  <c r="F543" i="2"/>
  <c r="G543" i="2"/>
  <c r="H543" i="2"/>
  <c r="J543" i="2" s="1"/>
  <c r="F544" i="2"/>
  <c r="G544" i="2"/>
  <c r="H544" i="2"/>
  <c r="J544" i="2" s="1"/>
  <c r="F647" i="2"/>
  <c r="G647" i="2"/>
  <c r="H647" i="2"/>
  <c r="J647" i="2" s="1"/>
  <c r="F545" i="2"/>
  <c r="G545" i="2"/>
  <c r="H545" i="2"/>
  <c r="J545" i="2" s="1"/>
  <c r="F559" i="2"/>
  <c r="G559" i="2"/>
  <c r="H559" i="2"/>
  <c r="J559" i="2" s="1"/>
  <c r="F546" i="2"/>
  <c r="G546" i="2"/>
  <c r="H546" i="2"/>
  <c r="J546" i="2" s="1"/>
  <c r="F547" i="2"/>
  <c r="G547" i="2"/>
  <c r="H547" i="2"/>
  <c r="J547" i="2" s="1"/>
  <c r="F548" i="2"/>
  <c r="G548" i="2"/>
  <c r="H548" i="2"/>
  <c r="J548" i="2" s="1"/>
  <c r="F561" i="2"/>
  <c r="G561" i="2"/>
  <c r="H561" i="2"/>
  <c r="J561" i="2" s="1"/>
  <c r="F549" i="2"/>
  <c r="G549" i="2"/>
  <c r="H549" i="2"/>
  <c r="J549" i="2" s="1"/>
  <c r="F550" i="2"/>
  <c r="G550" i="2"/>
  <c r="H550" i="2"/>
  <c r="J550" i="2" s="1"/>
  <c r="F551" i="2"/>
  <c r="G551" i="2"/>
  <c r="H551" i="2"/>
  <c r="J551" i="2" s="1"/>
  <c r="F552" i="2"/>
  <c r="G552" i="2"/>
  <c r="H552" i="2"/>
  <c r="J552" i="2" s="1"/>
  <c r="F553" i="2"/>
  <c r="G553" i="2"/>
  <c r="H553" i="2"/>
  <c r="J553" i="2" s="1"/>
  <c r="F554" i="2"/>
  <c r="G554" i="2"/>
  <c r="H554" i="2"/>
  <c r="J554" i="2" s="1"/>
  <c r="F555" i="2"/>
  <c r="G555" i="2"/>
  <c r="H555" i="2"/>
  <c r="J555" i="2" s="1"/>
  <c r="F556" i="2"/>
  <c r="G556" i="2"/>
  <c r="H556" i="2"/>
  <c r="J556" i="2" s="1"/>
  <c r="F646" i="2"/>
  <c r="G646" i="2"/>
  <c r="H646" i="2"/>
  <c r="J646" i="2" s="1"/>
  <c r="F608" i="2"/>
  <c r="G608" i="2"/>
  <c r="H608" i="2"/>
  <c r="J608" i="2" s="1"/>
  <c r="F575" i="2"/>
  <c r="G575" i="2"/>
  <c r="H575" i="2"/>
  <c r="J575" i="2" s="1"/>
  <c r="F557" i="2"/>
  <c r="G557" i="2"/>
  <c r="H557" i="2"/>
  <c r="J557" i="2" s="1"/>
  <c r="F648" i="2"/>
  <c r="G648" i="2"/>
  <c r="H648" i="2"/>
  <c r="J648" i="2" s="1"/>
  <c r="F558" i="2"/>
  <c r="G558" i="2"/>
  <c r="H558" i="2"/>
  <c r="J558" i="2" s="1"/>
  <c r="F661" i="2"/>
  <c r="G661" i="2"/>
  <c r="H661" i="2"/>
  <c r="J661" i="2" s="1"/>
  <c r="F653" i="2"/>
  <c r="G653" i="2"/>
  <c r="H653" i="2"/>
  <c r="J653" i="2" s="1"/>
  <c r="F668" i="2"/>
  <c r="G668" i="2"/>
  <c r="H668" i="2"/>
  <c r="J668" i="2" s="1"/>
  <c r="F654" i="2"/>
  <c r="G654" i="2"/>
  <c r="H654" i="2"/>
  <c r="J654" i="2" s="1"/>
  <c r="F655" i="2"/>
  <c r="G655" i="2"/>
  <c r="H655" i="2"/>
  <c r="J655" i="2" s="1"/>
  <c r="F669" i="2"/>
  <c r="G669" i="2"/>
  <c r="H669" i="2"/>
  <c r="J669" i="2" s="1"/>
  <c r="F656" i="2"/>
  <c r="G656" i="2"/>
  <c r="H656" i="2"/>
  <c r="J656" i="2" s="1"/>
  <c r="F670" i="2"/>
  <c r="G670" i="2"/>
  <c r="H670" i="2"/>
  <c r="J670" i="2" s="1"/>
  <c r="F657" i="2"/>
  <c r="G657" i="2"/>
  <c r="H657" i="2"/>
  <c r="J657" i="2" s="1"/>
  <c r="F671" i="2"/>
  <c r="G671" i="2"/>
  <c r="H671" i="2"/>
  <c r="J671" i="2" s="1"/>
  <c r="F660" i="2"/>
  <c r="G660" i="2"/>
  <c r="H660" i="2"/>
  <c r="J660" i="2" s="1"/>
  <c r="F666" i="2"/>
  <c r="G666" i="2"/>
  <c r="H666" i="2"/>
  <c r="J666" i="2" s="1"/>
  <c r="F663" i="2"/>
  <c r="G663" i="2"/>
  <c r="H663" i="2"/>
  <c r="J663" i="2" s="1"/>
  <c r="F664" i="2"/>
  <c r="G664" i="2"/>
  <c r="H664" i="2"/>
  <c r="J664" i="2" s="1"/>
  <c r="F659" i="2"/>
  <c r="G659" i="2"/>
  <c r="H659" i="2"/>
  <c r="J659" i="2" s="1"/>
  <c r="F667" i="2"/>
  <c r="G667" i="2"/>
  <c r="H667" i="2"/>
  <c r="J667" i="2" s="1"/>
  <c r="F665" i="2"/>
  <c r="G665" i="2"/>
  <c r="H665" i="2"/>
  <c r="J665" i="2" s="1"/>
  <c r="F662" i="2"/>
  <c r="G662" i="2"/>
  <c r="H662" i="2"/>
  <c r="J662" i="2" s="1"/>
  <c r="F658" i="2"/>
  <c r="G658" i="2"/>
  <c r="H658" i="2"/>
  <c r="J658" i="2" s="1"/>
  <c r="F652" i="2"/>
  <c r="G652" i="2"/>
  <c r="H652" i="2"/>
  <c r="J652" i="2" s="1"/>
  <c r="F649" i="2"/>
  <c r="G649" i="2"/>
  <c r="H649" i="2"/>
  <c r="J649" i="2" s="1"/>
  <c r="F689" i="2"/>
  <c r="G689" i="2"/>
  <c r="H689" i="2"/>
  <c r="J689" i="2" s="1"/>
  <c r="F681" i="2"/>
  <c r="G681" i="2"/>
  <c r="H681" i="2"/>
  <c r="J681" i="2" s="1"/>
  <c r="F682" i="2"/>
  <c r="G682" i="2"/>
  <c r="H682" i="2"/>
  <c r="J682" i="2" s="1"/>
  <c r="F680" i="2"/>
  <c r="G680" i="2"/>
  <c r="H680" i="2"/>
  <c r="J680" i="2" s="1"/>
  <c r="F691" i="2"/>
  <c r="G691" i="2"/>
  <c r="H691" i="2"/>
  <c r="J691" i="2" s="1"/>
  <c r="F692" i="2"/>
  <c r="G692" i="2"/>
  <c r="H692" i="2"/>
  <c r="J692" i="2" s="1"/>
  <c r="F693" i="2"/>
  <c r="G693" i="2"/>
  <c r="H693" i="2"/>
  <c r="J693" i="2" s="1"/>
  <c r="F690" i="2"/>
  <c r="G690" i="2"/>
  <c r="H690" i="2"/>
  <c r="J690" i="2" s="1"/>
  <c r="F683" i="2"/>
  <c r="G683" i="2"/>
  <c r="H683" i="2"/>
  <c r="J683" i="2" s="1"/>
  <c r="F684" i="2"/>
  <c r="G684" i="2"/>
  <c r="H684" i="2"/>
  <c r="J684" i="2" s="1"/>
  <c r="F685" i="2"/>
  <c r="G685" i="2"/>
  <c r="H685" i="2"/>
  <c r="J685" i="2" s="1"/>
  <c r="F686" i="2"/>
  <c r="G686" i="2"/>
  <c r="H686" i="2"/>
  <c r="J686" i="2" s="1"/>
  <c r="F694" i="2"/>
  <c r="G694" i="2"/>
  <c r="H694" i="2"/>
  <c r="J694" i="2" s="1"/>
  <c r="F688" i="2"/>
  <c r="G688" i="2"/>
  <c r="H688" i="2"/>
  <c r="J688" i="2" s="1"/>
  <c r="F687" i="2"/>
  <c r="G687" i="2"/>
  <c r="H687" i="2"/>
  <c r="J687" i="2" s="1"/>
  <c r="F700" i="2"/>
  <c r="G700" i="2"/>
  <c r="H700" i="2"/>
  <c r="J700" i="2" s="1"/>
  <c r="F698" i="2"/>
  <c r="G698" i="2"/>
  <c r="H698" i="2"/>
  <c r="J698" i="2" s="1"/>
  <c r="F699" i="2"/>
  <c r="G699" i="2"/>
  <c r="H699" i="2"/>
  <c r="J699" i="2" s="1"/>
  <c r="F707" i="2"/>
  <c r="G707" i="2"/>
  <c r="H707" i="2"/>
  <c r="J707" i="2" s="1"/>
  <c r="F706" i="2"/>
  <c r="G706" i="2"/>
  <c r="H706" i="2"/>
  <c r="J706" i="2" s="1"/>
  <c r="F705" i="2"/>
  <c r="G705" i="2"/>
  <c r="H705" i="2"/>
  <c r="J705" i="2" s="1"/>
  <c r="F704" i="2"/>
  <c r="G704" i="2"/>
  <c r="H704" i="2"/>
  <c r="J704" i="2" s="1"/>
  <c r="F709" i="2"/>
  <c r="G709" i="2"/>
  <c r="H709" i="2"/>
  <c r="J709" i="2" s="1"/>
  <c r="F708" i="2"/>
  <c r="G708" i="2"/>
  <c r="H708" i="2"/>
  <c r="J708" i="2" s="1"/>
  <c r="F714" i="2"/>
  <c r="G714" i="2"/>
  <c r="H714" i="2"/>
  <c r="J714" i="2" s="1"/>
  <c r="F716" i="2"/>
  <c r="G716" i="2"/>
  <c r="H716" i="2"/>
  <c r="J716" i="2" s="1"/>
  <c r="F712" i="2"/>
  <c r="G712" i="2"/>
  <c r="H712" i="2"/>
  <c r="J712" i="2" s="1"/>
  <c r="F717" i="2"/>
  <c r="G717" i="2"/>
  <c r="H717" i="2"/>
  <c r="J717" i="2" s="1"/>
  <c r="F715" i="2"/>
  <c r="G715" i="2"/>
  <c r="H715" i="2"/>
  <c r="J715" i="2" s="1"/>
  <c r="F718" i="2"/>
  <c r="G718" i="2"/>
  <c r="H718" i="2"/>
  <c r="J718" i="2" s="1"/>
  <c r="F713" i="2"/>
  <c r="G713" i="2"/>
  <c r="H713" i="2"/>
  <c r="J713" i="2" s="1"/>
  <c r="F710" i="2"/>
  <c r="G710" i="2"/>
  <c r="H710" i="2"/>
  <c r="J710" i="2" s="1"/>
  <c r="F711" i="2"/>
  <c r="G711" i="2"/>
  <c r="H711" i="2"/>
  <c r="J711" i="2" s="1"/>
  <c r="F722" i="2"/>
  <c r="G722" i="2"/>
  <c r="H722" i="2"/>
  <c r="J722" i="2" s="1"/>
  <c r="F869" i="2"/>
  <c r="G869" i="2"/>
  <c r="H869" i="2"/>
  <c r="J869" i="2" s="1"/>
  <c r="F870" i="2"/>
  <c r="G870" i="2"/>
  <c r="H870" i="2"/>
  <c r="J870" i="2" s="1"/>
  <c r="F871" i="2"/>
  <c r="G871" i="2"/>
  <c r="H871" i="2"/>
  <c r="J871" i="2" s="1"/>
  <c r="F872" i="2"/>
  <c r="G872" i="2"/>
  <c r="H872" i="2"/>
  <c r="J872" i="2" s="1"/>
  <c r="F873" i="2"/>
  <c r="G873" i="2"/>
  <c r="H873" i="2"/>
  <c r="J873" i="2" s="1"/>
  <c r="F874" i="2"/>
  <c r="G874" i="2"/>
  <c r="H874" i="2"/>
  <c r="J874" i="2" s="1"/>
  <c r="F875" i="2"/>
  <c r="G875" i="2"/>
  <c r="H875" i="2"/>
  <c r="J875" i="2" s="1"/>
  <c r="F876" i="2"/>
  <c r="G876" i="2"/>
  <c r="H876" i="2"/>
  <c r="J876" i="2" s="1"/>
  <c r="F971" i="2"/>
  <c r="G971" i="2"/>
  <c r="H971" i="2"/>
  <c r="J971" i="2" s="1"/>
  <c r="F889" i="2"/>
  <c r="G889" i="2"/>
  <c r="H889" i="2"/>
  <c r="J889" i="2" s="1"/>
  <c r="F972" i="2"/>
  <c r="G972" i="2"/>
  <c r="H972" i="2"/>
  <c r="J972" i="2" s="1"/>
  <c r="F890" i="2"/>
  <c r="G890" i="2"/>
  <c r="H890" i="2"/>
  <c r="J890" i="2" s="1"/>
  <c r="F723" i="2"/>
  <c r="G723" i="2"/>
  <c r="H723" i="2"/>
  <c r="J723" i="2" s="1"/>
  <c r="F1028" i="2"/>
  <c r="G1028" i="2"/>
  <c r="H1028" i="2"/>
  <c r="J1028" i="2" s="1"/>
  <c r="F961" i="2"/>
  <c r="G961" i="2"/>
  <c r="H961" i="2"/>
  <c r="J961" i="2" s="1"/>
  <c r="F891" i="2"/>
  <c r="G891" i="2"/>
  <c r="H891" i="2"/>
  <c r="J891" i="2" s="1"/>
  <c r="F724" i="2"/>
  <c r="G724" i="2"/>
  <c r="H724" i="2"/>
  <c r="J724" i="2" s="1"/>
  <c r="F892" i="2"/>
  <c r="G892" i="2"/>
  <c r="H892" i="2"/>
  <c r="J892" i="2" s="1"/>
  <c r="F1021" i="2"/>
  <c r="G1021" i="2"/>
  <c r="H1021" i="2"/>
  <c r="J1021" i="2" s="1"/>
  <c r="F725" i="2"/>
  <c r="G725" i="2"/>
  <c r="H725" i="2"/>
  <c r="J725" i="2" s="1"/>
  <c r="F726" i="2"/>
  <c r="G726" i="2"/>
  <c r="H726" i="2"/>
  <c r="J726" i="2" s="1"/>
  <c r="F1029" i="2"/>
  <c r="G1029" i="2"/>
  <c r="H1029" i="2"/>
  <c r="J1029" i="2" s="1"/>
  <c r="F1030" i="2"/>
  <c r="G1030" i="2"/>
  <c r="H1030" i="2"/>
  <c r="J1030" i="2" s="1"/>
  <c r="F973" i="2"/>
  <c r="G973" i="2"/>
  <c r="H973" i="2"/>
  <c r="J973" i="2" s="1"/>
  <c r="F893" i="2"/>
  <c r="G893" i="2"/>
  <c r="H893" i="2"/>
  <c r="J893" i="2" s="1"/>
  <c r="F1031" i="2"/>
  <c r="G1031" i="2"/>
  <c r="H1031" i="2"/>
  <c r="J1031" i="2" s="1"/>
  <c r="F954" i="2"/>
  <c r="G954" i="2"/>
  <c r="H954" i="2"/>
  <c r="J954" i="2" s="1"/>
  <c r="F894" i="2"/>
  <c r="G894" i="2"/>
  <c r="H894" i="2"/>
  <c r="J894" i="2" s="1"/>
  <c r="F984" i="2"/>
  <c r="G984" i="2"/>
  <c r="H984" i="2"/>
  <c r="J984" i="2" s="1"/>
  <c r="F895" i="2"/>
  <c r="G895" i="2"/>
  <c r="H895" i="2"/>
  <c r="J895" i="2" s="1"/>
  <c r="F727" i="2"/>
  <c r="G727" i="2"/>
  <c r="H727" i="2"/>
  <c r="J727" i="2" s="1"/>
  <c r="F728" i="2"/>
  <c r="G728" i="2"/>
  <c r="H728" i="2"/>
  <c r="J728" i="2" s="1"/>
  <c r="F974" i="2"/>
  <c r="G974" i="2"/>
  <c r="H974" i="2"/>
  <c r="J974" i="2" s="1"/>
  <c r="F896" i="2"/>
  <c r="G896" i="2"/>
  <c r="H896" i="2"/>
  <c r="J896" i="2" s="1"/>
  <c r="F985" i="2"/>
  <c r="G985" i="2"/>
  <c r="H985" i="2"/>
  <c r="J985" i="2" s="1"/>
  <c r="F897" i="2"/>
  <c r="G897" i="2"/>
  <c r="H897" i="2"/>
  <c r="J897" i="2" s="1"/>
  <c r="F1032" i="2"/>
  <c r="G1032" i="2"/>
  <c r="H1032" i="2"/>
  <c r="J1032" i="2" s="1"/>
  <c r="F966" i="2"/>
  <c r="G966" i="2"/>
  <c r="H966" i="2"/>
  <c r="J966" i="2" s="1"/>
  <c r="F955" i="2"/>
  <c r="G955" i="2"/>
  <c r="H955" i="2"/>
  <c r="J955" i="2" s="1"/>
  <c r="F898" i="2"/>
  <c r="G898" i="2"/>
  <c r="H898" i="2"/>
  <c r="J898" i="2" s="1"/>
  <c r="F729" i="2"/>
  <c r="G729" i="2"/>
  <c r="H729" i="2"/>
  <c r="J729" i="2" s="1"/>
  <c r="F962" i="2"/>
  <c r="G962" i="2"/>
  <c r="H962" i="2"/>
  <c r="J962" i="2" s="1"/>
  <c r="F899" i="2"/>
  <c r="G899" i="2"/>
  <c r="H899" i="2"/>
  <c r="J899" i="2" s="1"/>
  <c r="F730" i="2"/>
  <c r="G730" i="2"/>
  <c r="H730" i="2"/>
  <c r="J730" i="2" s="1"/>
  <c r="F900" i="2"/>
  <c r="G900" i="2"/>
  <c r="H900" i="2"/>
  <c r="J900" i="2" s="1"/>
  <c r="F1022" i="2"/>
  <c r="G1022" i="2"/>
  <c r="H1022" i="2"/>
  <c r="J1022" i="2" s="1"/>
  <c r="F1033" i="2"/>
  <c r="G1033" i="2"/>
  <c r="H1033" i="2"/>
  <c r="J1033" i="2" s="1"/>
  <c r="F731" i="2"/>
  <c r="G731" i="2"/>
  <c r="H731" i="2"/>
  <c r="J731" i="2" s="1"/>
  <c r="F732" i="2"/>
  <c r="G732" i="2"/>
  <c r="H732" i="2"/>
  <c r="J732" i="2" s="1"/>
  <c r="F986" i="2"/>
  <c r="G986" i="2"/>
  <c r="H986" i="2"/>
  <c r="J986" i="2" s="1"/>
  <c r="F901" i="2"/>
  <c r="G901" i="2"/>
  <c r="H901" i="2"/>
  <c r="J901" i="2" s="1"/>
  <c r="F956" i="2"/>
  <c r="G956" i="2"/>
  <c r="H956" i="2"/>
  <c r="J956" i="2" s="1"/>
  <c r="F902" i="2"/>
  <c r="G902" i="2"/>
  <c r="H902" i="2"/>
  <c r="J902" i="2" s="1"/>
  <c r="F987" i="2"/>
  <c r="G987" i="2"/>
  <c r="H987" i="2"/>
  <c r="J987" i="2" s="1"/>
  <c r="F903" i="2"/>
  <c r="G903" i="2"/>
  <c r="H903" i="2"/>
  <c r="J903" i="2" s="1"/>
  <c r="F967" i="2"/>
  <c r="G967" i="2"/>
  <c r="H967" i="2"/>
  <c r="J967" i="2" s="1"/>
  <c r="F733" i="2"/>
  <c r="G733" i="2"/>
  <c r="H733" i="2"/>
  <c r="J733" i="2" s="1"/>
  <c r="F734" i="2"/>
  <c r="G734" i="2"/>
  <c r="H734" i="2"/>
  <c r="J734" i="2" s="1"/>
  <c r="F735" i="2"/>
  <c r="G735" i="2"/>
  <c r="H735" i="2"/>
  <c r="J735" i="2" s="1"/>
  <c r="F957" i="2"/>
  <c r="G957" i="2"/>
  <c r="H957" i="2"/>
  <c r="J957" i="2" s="1"/>
  <c r="F904" i="2"/>
  <c r="G904" i="2"/>
  <c r="H904" i="2"/>
  <c r="J904" i="2" s="1"/>
  <c r="F1034" i="2"/>
  <c r="G1034" i="2"/>
  <c r="H1034" i="2"/>
  <c r="J1034" i="2" s="1"/>
  <c r="F1035" i="2"/>
  <c r="G1035" i="2"/>
  <c r="H1035" i="2"/>
  <c r="J1035" i="2" s="1"/>
  <c r="F736" i="2"/>
  <c r="G736" i="2"/>
  <c r="H736" i="2"/>
  <c r="J736" i="2" s="1"/>
  <c r="F1036" i="2"/>
  <c r="G1036" i="2"/>
  <c r="H1036" i="2"/>
  <c r="J1036" i="2" s="1"/>
  <c r="F737" i="2"/>
  <c r="G737" i="2"/>
  <c r="H737" i="2"/>
  <c r="J737" i="2" s="1"/>
  <c r="F1037" i="2"/>
  <c r="G1037" i="2"/>
  <c r="H1037" i="2"/>
  <c r="J1037" i="2" s="1"/>
  <c r="F988" i="2"/>
  <c r="G988" i="2"/>
  <c r="H988" i="2"/>
  <c r="J988" i="2" s="1"/>
  <c r="F905" i="2"/>
  <c r="G905" i="2"/>
  <c r="H905" i="2"/>
  <c r="J905" i="2" s="1"/>
  <c r="F738" i="2"/>
  <c r="G738" i="2"/>
  <c r="H738" i="2"/>
  <c r="J738" i="2" s="1"/>
  <c r="F739" i="2"/>
  <c r="G739" i="2"/>
  <c r="H739" i="2"/>
  <c r="J739" i="2" s="1"/>
  <c r="F1038" i="2"/>
  <c r="G1038" i="2"/>
  <c r="H1038" i="2"/>
  <c r="J1038" i="2" s="1"/>
  <c r="F740" i="2"/>
  <c r="G740" i="2"/>
  <c r="H740" i="2"/>
  <c r="J740" i="2" s="1"/>
  <c r="F1039" i="2"/>
  <c r="G1039" i="2"/>
  <c r="H1039" i="2"/>
  <c r="J1039" i="2" s="1"/>
  <c r="F1040" i="2"/>
  <c r="G1040" i="2"/>
  <c r="H1040" i="2"/>
  <c r="J1040" i="2" s="1"/>
  <c r="F741" i="2"/>
  <c r="G741" i="2"/>
  <c r="H741" i="2"/>
  <c r="J741" i="2" s="1"/>
  <c r="F1041" i="2"/>
  <c r="G1041" i="2"/>
  <c r="H1041" i="2"/>
  <c r="J1041" i="2" s="1"/>
  <c r="F742" i="2"/>
  <c r="G742" i="2"/>
  <c r="H742" i="2"/>
  <c r="J742" i="2" s="1"/>
  <c r="F975" i="2"/>
  <c r="G975" i="2"/>
  <c r="H975" i="2"/>
  <c r="J975" i="2" s="1"/>
  <c r="F906" i="2"/>
  <c r="G906" i="2"/>
  <c r="H906" i="2"/>
  <c r="J906" i="2" s="1"/>
  <c r="F743" i="2"/>
  <c r="G743" i="2"/>
  <c r="H743" i="2"/>
  <c r="J743" i="2" s="1"/>
  <c r="F907" i="2"/>
  <c r="G907" i="2"/>
  <c r="H907" i="2"/>
  <c r="J907" i="2" s="1"/>
  <c r="F1027" i="2"/>
  <c r="G1027" i="2"/>
  <c r="H1027" i="2"/>
  <c r="J1027" i="2" s="1"/>
  <c r="F908" i="2"/>
  <c r="G908" i="2"/>
  <c r="H908" i="2"/>
  <c r="J908" i="2" s="1"/>
  <c r="F968" i="2"/>
  <c r="G968" i="2"/>
  <c r="H968" i="2"/>
  <c r="J968" i="2" s="1"/>
  <c r="F744" i="2"/>
  <c r="G744" i="2"/>
  <c r="H744" i="2"/>
  <c r="J744" i="2" s="1"/>
  <c r="F976" i="2"/>
  <c r="G976" i="2"/>
  <c r="H976" i="2"/>
  <c r="J976" i="2" s="1"/>
  <c r="F909" i="2"/>
  <c r="G909" i="2"/>
  <c r="H909" i="2"/>
  <c r="J909" i="2" s="1"/>
  <c r="F745" i="2"/>
  <c r="G745" i="2"/>
  <c r="H745" i="2"/>
  <c r="J745" i="2" s="1"/>
  <c r="F989" i="2"/>
  <c r="G989" i="2"/>
  <c r="H989" i="2"/>
  <c r="J989" i="2" s="1"/>
  <c r="F910" i="2"/>
  <c r="G910" i="2"/>
  <c r="H910" i="2"/>
  <c r="J910" i="2" s="1"/>
  <c r="F746" i="2"/>
  <c r="G746" i="2"/>
  <c r="H746" i="2"/>
  <c r="J746" i="2" s="1"/>
  <c r="F990" i="2"/>
  <c r="G990" i="2"/>
  <c r="H990" i="2"/>
  <c r="J990" i="2" s="1"/>
  <c r="F911" i="2"/>
  <c r="G911" i="2"/>
  <c r="H911" i="2"/>
  <c r="J911" i="2" s="1"/>
  <c r="F747" i="2"/>
  <c r="G747" i="2"/>
  <c r="H747" i="2"/>
  <c r="J747" i="2" s="1"/>
  <c r="F991" i="2"/>
  <c r="G991" i="2"/>
  <c r="H991" i="2"/>
  <c r="J991" i="2" s="1"/>
  <c r="F912" i="2"/>
  <c r="G912" i="2"/>
  <c r="H912" i="2"/>
  <c r="J912" i="2" s="1"/>
  <c r="F748" i="2"/>
  <c r="G748" i="2"/>
  <c r="H748" i="2"/>
  <c r="J748" i="2" s="1"/>
  <c r="F749" i="2"/>
  <c r="G749" i="2"/>
  <c r="H749" i="2"/>
  <c r="J749" i="2" s="1"/>
  <c r="F958" i="2"/>
  <c r="G958" i="2"/>
  <c r="H958" i="2"/>
  <c r="J958" i="2" s="1"/>
  <c r="F913" i="2"/>
  <c r="G913" i="2"/>
  <c r="H913" i="2"/>
  <c r="J913" i="2" s="1"/>
  <c r="F963" i="2"/>
  <c r="G963" i="2"/>
  <c r="H963" i="2"/>
  <c r="J963" i="2" s="1"/>
  <c r="F992" i="2"/>
  <c r="G992" i="2"/>
  <c r="H992" i="2"/>
  <c r="J992" i="2" s="1"/>
  <c r="F914" i="2"/>
  <c r="G914" i="2"/>
  <c r="H914" i="2"/>
  <c r="J914" i="2" s="1"/>
  <c r="F750" i="2"/>
  <c r="G750" i="2"/>
  <c r="H750" i="2"/>
  <c r="J750" i="2" s="1"/>
  <c r="F915" i="2"/>
  <c r="G915" i="2"/>
  <c r="H915" i="2"/>
  <c r="J915" i="2" s="1"/>
  <c r="F1023" i="2"/>
  <c r="G1023" i="2"/>
  <c r="H1023" i="2"/>
  <c r="J1023" i="2" s="1"/>
  <c r="F977" i="2"/>
  <c r="G977" i="2"/>
  <c r="H977" i="2"/>
  <c r="J977" i="2" s="1"/>
  <c r="F916" i="2"/>
  <c r="G916" i="2"/>
  <c r="H916" i="2"/>
  <c r="J916" i="2" s="1"/>
  <c r="F751" i="2"/>
  <c r="G751" i="2"/>
  <c r="H751" i="2"/>
  <c r="J751" i="2" s="1"/>
  <c r="F993" i="2"/>
  <c r="G993" i="2"/>
  <c r="H993" i="2"/>
  <c r="J993" i="2" s="1"/>
  <c r="F917" i="2"/>
  <c r="G917" i="2"/>
  <c r="H917" i="2"/>
  <c r="J917" i="2" s="1"/>
  <c r="F752" i="2"/>
  <c r="G752" i="2"/>
  <c r="H752" i="2"/>
  <c r="J752" i="2" s="1"/>
  <c r="F918" i="2"/>
  <c r="G918" i="2"/>
  <c r="H918" i="2"/>
  <c r="J918" i="2" s="1"/>
  <c r="F994" i="2"/>
  <c r="G994" i="2"/>
  <c r="H994" i="2"/>
  <c r="J994" i="2" s="1"/>
  <c r="F753" i="2"/>
  <c r="G753" i="2"/>
  <c r="H753" i="2"/>
  <c r="J753" i="2" s="1"/>
  <c r="F995" i="2"/>
  <c r="G995" i="2"/>
  <c r="H995" i="2"/>
  <c r="J995" i="2" s="1"/>
  <c r="F919" i="2"/>
  <c r="G919" i="2"/>
  <c r="H919" i="2"/>
  <c r="J919" i="2" s="1"/>
  <c r="F754" i="2"/>
  <c r="G754" i="2"/>
  <c r="H754" i="2"/>
  <c r="J754" i="2" s="1"/>
  <c r="F996" i="2"/>
  <c r="G996" i="2"/>
  <c r="H996" i="2"/>
  <c r="J996" i="2" s="1"/>
  <c r="F920" i="2"/>
  <c r="G920" i="2"/>
  <c r="H920" i="2"/>
  <c r="J920" i="2" s="1"/>
  <c r="F997" i="2"/>
  <c r="G997" i="2"/>
  <c r="H997" i="2"/>
  <c r="J997" i="2" s="1"/>
  <c r="F921" i="2"/>
  <c r="G921" i="2"/>
  <c r="H921" i="2"/>
  <c r="J921" i="2" s="1"/>
  <c r="F922" i="2"/>
  <c r="G922" i="2"/>
  <c r="H922" i="2"/>
  <c r="J922" i="2" s="1"/>
  <c r="F1024" i="2"/>
  <c r="G1024" i="2"/>
  <c r="H1024" i="2"/>
  <c r="J1024" i="2" s="1"/>
  <c r="F998" i="2"/>
  <c r="G998" i="2"/>
  <c r="H998" i="2"/>
  <c r="J998" i="2" s="1"/>
  <c r="F923" i="2"/>
  <c r="G923" i="2"/>
  <c r="H923" i="2"/>
  <c r="J923" i="2" s="1"/>
  <c r="F1042" i="2"/>
  <c r="G1042" i="2"/>
  <c r="H1042" i="2"/>
  <c r="J1042" i="2" s="1"/>
  <c r="F1043" i="2"/>
  <c r="G1043" i="2"/>
  <c r="H1043" i="2"/>
  <c r="J1043" i="2" s="1"/>
  <c r="F969" i="2"/>
  <c r="G969" i="2"/>
  <c r="H969" i="2"/>
  <c r="J969" i="2" s="1"/>
  <c r="F999" i="2"/>
  <c r="G999" i="2"/>
  <c r="H999" i="2"/>
  <c r="J999" i="2" s="1"/>
  <c r="F924" i="2"/>
  <c r="G924" i="2"/>
  <c r="H924" i="2"/>
  <c r="J924" i="2" s="1"/>
  <c r="F755" i="2"/>
  <c r="G755" i="2"/>
  <c r="H755" i="2"/>
  <c r="J755" i="2" s="1"/>
  <c r="F756" i="2"/>
  <c r="G756" i="2"/>
  <c r="H756" i="2"/>
  <c r="J756" i="2" s="1"/>
  <c r="F1000" i="2"/>
  <c r="G1000" i="2"/>
  <c r="H1000" i="2"/>
  <c r="J1000" i="2" s="1"/>
  <c r="F925" i="2"/>
  <c r="G925" i="2"/>
  <c r="H925" i="2"/>
  <c r="J925" i="2" s="1"/>
  <c r="F757" i="2"/>
  <c r="G757" i="2"/>
  <c r="H757" i="2"/>
  <c r="J757" i="2" s="1"/>
  <c r="F1001" i="2"/>
  <c r="G1001" i="2"/>
  <c r="H1001" i="2"/>
  <c r="J1001" i="2" s="1"/>
  <c r="F926" i="2"/>
  <c r="G926" i="2"/>
  <c r="H926" i="2"/>
  <c r="J926" i="2" s="1"/>
  <c r="F964" i="2"/>
  <c r="G964" i="2"/>
  <c r="H964" i="2"/>
  <c r="J964" i="2" s="1"/>
  <c r="F927" i="2"/>
  <c r="G927" i="2"/>
  <c r="H927" i="2"/>
  <c r="J927" i="2" s="1"/>
  <c r="F758" i="2"/>
  <c r="G758" i="2"/>
  <c r="H758" i="2"/>
  <c r="J758" i="2" s="1"/>
  <c r="F1002" i="2"/>
  <c r="G1002" i="2"/>
  <c r="H1002" i="2"/>
  <c r="J1002" i="2" s="1"/>
  <c r="F928" i="2"/>
  <c r="G928" i="2"/>
  <c r="H928" i="2"/>
  <c r="J928" i="2" s="1"/>
  <c r="F759" i="2"/>
  <c r="G759" i="2"/>
  <c r="H759" i="2"/>
  <c r="J759" i="2" s="1"/>
  <c r="F760" i="2"/>
  <c r="G760" i="2"/>
  <c r="H760" i="2"/>
  <c r="J760" i="2" s="1"/>
  <c r="F1003" i="2"/>
  <c r="G1003" i="2"/>
  <c r="H1003" i="2"/>
  <c r="J1003" i="2" s="1"/>
  <c r="F929" i="2"/>
  <c r="G929" i="2"/>
  <c r="H929" i="2"/>
  <c r="J929" i="2" s="1"/>
  <c r="F1004" i="2"/>
  <c r="G1004" i="2"/>
  <c r="H1004" i="2"/>
  <c r="J1004" i="2" s="1"/>
  <c r="F930" i="2"/>
  <c r="G930" i="2"/>
  <c r="H930" i="2"/>
  <c r="J930" i="2" s="1"/>
  <c r="F761" i="2"/>
  <c r="G761" i="2"/>
  <c r="H761" i="2"/>
  <c r="J761" i="2" s="1"/>
  <c r="F1005" i="2"/>
  <c r="G1005" i="2"/>
  <c r="H1005" i="2"/>
  <c r="J1005" i="2" s="1"/>
  <c r="F931" i="2"/>
  <c r="G931" i="2"/>
  <c r="H931" i="2"/>
  <c r="J931" i="2" s="1"/>
  <c r="F959" i="2"/>
  <c r="G959" i="2"/>
  <c r="H959" i="2"/>
  <c r="J959" i="2" s="1"/>
  <c r="F932" i="2"/>
  <c r="G932" i="2"/>
  <c r="H932" i="2"/>
  <c r="J932" i="2" s="1"/>
  <c r="F933" i="2"/>
  <c r="G933" i="2"/>
  <c r="H933" i="2"/>
  <c r="J933" i="2" s="1"/>
  <c r="F762" i="2"/>
  <c r="G762" i="2"/>
  <c r="H762" i="2"/>
  <c r="J762" i="2" s="1"/>
  <c r="F763" i="2"/>
  <c r="G763" i="2"/>
  <c r="H763" i="2"/>
  <c r="J763" i="2" s="1"/>
  <c r="F1006" i="2"/>
  <c r="G1006" i="2"/>
  <c r="H1006" i="2"/>
  <c r="J1006" i="2" s="1"/>
  <c r="F934" i="2"/>
  <c r="G934" i="2"/>
  <c r="H934" i="2"/>
  <c r="J934" i="2" s="1"/>
  <c r="F764" i="2"/>
  <c r="G764" i="2"/>
  <c r="H764" i="2"/>
  <c r="J764" i="2" s="1"/>
  <c r="F1007" i="2"/>
  <c r="G1007" i="2"/>
  <c r="H1007" i="2"/>
  <c r="J1007" i="2" s="1"/>
  <c r="F935" i="2"/>
  <c r="G935" i="2"/>
  <c r="H935" i="2"/>
  <c r="J935" i="2" s="1"/>
  <c r="F1008" i="2"/>
  <c r="G1008" i="2"/>
  <c r="H1008" i="2"/>
  <c r="J1008" i="2" s="1"/>
  <c r="F936" i="2"/>
  <c r="G936" i="2"/>
  <c r="H936" i="2"/>
  <c r="J936" i="2" s="1"/>
  <c r="F978" i="2"/>
  <c r="G978" i="2"/>
  <c r="H978" i="2"/>
  <c r="J978" i="2" s="1"/>
  <c r="F937" i="2"/>
  <c r="G937" i="2"/>
  <c r="H937" i="2"/>
  <c r="J937" i="2" s="1"/>
  <c r="F938" i="2"/>
  <c r="G938" i="2"/>
  <c r="H938" i="2"/>
  <c r="J938" i="2" s="1"/>
  <c r="F979" i="2"/>
  <c r="G979" i="2"/>
  <c r="H979" i="2"/>
  <c r="J979" i="2" s="1"/>
  <c r="F939" i="2"/>
  <c r="G939" i="2"/>
  <c r="H939" i="2"/>
  <c r="J939" i="2" s="1"/>
  <c r="F980" i="2"/>
  <c r="G980" i="2"/>
  <c r="H980" i="2"/>
  <c r="J980" i="2" s="1"/>
  <c r="F765" i="2"/>
  <c r="G765" i="2"/>
  <c r="H765" i="2"/>
  <c r="J765" i="2" s="1"/>
  <c r="F981" i="2"/>
  <c r="G981" i="2"/>
  <c r="H981" i="2"/>
  <c r="J981" i="2" s="1"/>
  <c r="F940" i="2"/>
  <c r="G940" i="2"/>
  <c r="H940" i="2"/>
  <c r="J940" i="2" s="1"/>
  <c r="F766" i="2"/>
  <c r="G766" i="2"/>
  <c r="H766" i="2"/>
  <c r="J766" i="2" s="1"/>
  <c r="F970" i="2"/>
  <c r="G970" i="2"/>
  <c r="H970" i="2"/>
  <c r="J970" i="2" s="1"/>
  <c r="F960" i="2"/>
  <c r="G960" i="2"/>
  <c r="H960" i="2"/>
  <c r="J960" i="2" s="1"/>
  <c r="F941" i="2"/>
  <c r="G941" i="2"/>
  <c r="H941" i="2"/>
  <c r="J941" i="2" s="1"/>
  <c r="F965" i="2"/>
  <c r="G965" i="2"/>
  <c r="H965" i="2"/>
  <c r="J965" i="2" s="1"/>
  <c r="F1009" i="2"/>
  <c r="G1009" i="2"/>
  <c r="H1009" i="2"/>
  <c r="J1009" i="2" s="1"/>
  <c r="F942" i="2"/>
  <c r="G942" i="2"/>
  <c r="H942" i="2"/>
  <c r="J942" i="2" s="1"/>
  <c r="F1010" i="2"/>
  <c r="G1010" i="2"/>
  <c r="H1010" i="2"/>
  <c r="J1010" i="2" s="1"/>
  <c r="F943" i="2"/>
  <c r="G943" i="2"/>
  <c r="H943" i="2"/>
  <c r="J943" i="2" s="1"/>
  <c r="F767" i="2"/>
  <c r="G767" i="2"/>
  <c r="H767" i="2"/>
  <c r="J767" i="2" s="1"/>
  <c r="F1011" i="2"/>
  <c r="G1011" i="2"/>
  <c r="H1011" i="2"/>
  <c r="J1011" i="2" s="1"/>
  <c r="F944" i="2"/>
  <c r="G944" i="2"/>
  <c r="H944" i="2"/>
  <c r="J944" i="2" s="1"/>
  <c r="F945" i="2"/>
  <c r="G945" i="2"/>
  <c r="H945" i="2"/>
  <c r="J945" i="2" s="1"/>
  <c r="F1025" i="2"/>
  <c r="G1025" i="2"/>
  <c r="H1025" i="2"/>
  <c r="J1025" i="2" s="1"/>
  <c r="F1012" i="2"/>
  <c r="G1012" i="2"/>
  <c r="H1012" i="2"/>
  <c r="J1012" i="2" s="1"/>
  <c r="F946" i="2"/>
  <c r="G946" i="2"/>
  <c r="H946" i="2"/>
  <c r="J946" i="2" s="1"/>
  <c r="F768" i="2"/>
  <c r="G768" i="2"/>
  <c r="H768" i="2"/>
  <c r="J768" i="2" s="1"/>
  <c r="F1013" i="2"/>
  <c r="G1013" i="2"/>
  <c r="H1013" i="2"/>
  <c r="J1013" i="2" s="1"/>
  <c r="F947" i="2"/>
  <c r="G947" i="2"/>
  <c r="H947" i="2"/>
  <c r="J947" i="2" s="1"/>
  <c r="F769" i="2"/>
  <c r="G769" i="2"/>
  <c r="H769" i="2"/>
  <c r="J769" i="2" s="1"/>
  <c r="F1014" i="2"/>
  <c r="G1014" i="2"/>
  <c r="H1014" i="2"/>
  <c r="J1014" i="2" s="1"/>
  <c r="F948" i="2"/>
  <c r="G948" i="2"/>
  <c r="H948" i="2"/>
  <c r="J948" i="2" s="1"/>
  <c r="F982" i="2"/>
  <c r="G982" i="2"/>
  <c r="H982" i="2"/>
  <c r="J982" i="2" s="1"/>
  <c r="F983" i="2"/>
  <c r="G983" i="2"/>
  <c r="H983" i="2"/>
  <c r="J983" i="2" s="1"/>
  <c r="F1026" i="2"/>
  <c r="G1026" i="2"/>
  <c r="H1026" i="2"/>
  <c r="J1026" i="2" s="1"/>
  <c r="F1020" i="2"/>
  <c r="G1020" i="2"/>
  <c r="H1020" i="2"/>
  <c r="J1020" i="2" s="1"/>
  <c r="F1015" i="2"/>
  <c r="G1015" i="2"/>
  <c r="H1015" i="2"/>
  <c r="J1015" i="2" s="1"/>
  <c r="F949" i="2"/>
  <c r="G949" i="2"/>
  <c r="H949" i="2"/>
  <c r="J949" i="2" s="1"/>
  <c r="F1016" i="2"/>
  <c r="G1016" i="2"/>
  <c r="H1016" i="2"/>
  <c r="J1016" i="2" s="1"/>
  <c r="F950" i="2"/>
  <c r="G950" i="2"/>
  <c r="H950" i="2"/>
  <c r="J950" i="2" s="1"/>
  <c r="F1045" i="2"/>
  <c r="G1045" i="2"/>
  <c r="H1045" i="2"/>
  <c r="J1045" i="2" s="1"/>
  <c r="F1058" i="2"/>
  <c r="G1058" i="2"/>
  <c r="H1058" i="2"/>
  <c r="J1058" i="2" s="1"/>
  <c r="F1054" i="2"/>
  <c r="G1054" i="2"/>
  <c r="H1054" i="2"/>
  <c r="J1054" i="2" s="1"/>
  <c r="F1051" i="2"/>
  <c r="G1051" i="2"/>
  <c r="H1051" i="2"/>
  <c r="J1051" i="2" s="1"/>
  <c r="F1048" i="2"/>
  <c r="G1048" i="2"/>
  <c r="H1048" i="2"/>
  <c r="J1048" i="2" s="1"/>
  <c r="F1017" i="2"/>
  <c r="G1017" i="2"/>
  <c r="H1017" i="2"/>
  <c r="J1017" i="2" s="1"/>
  <c r="F951" i="2"/>
  <c r="G951" i="2"/>
  <c r="H951" i="2"/>
  <c r="J951" i="2" s="1"/>
  <c r="F770" i="2"/>
  <c r="G770" i="2"/>
  <c r="H770" i="2"/>
  <c r="J770" i="2" s="1"/>
  <c r="F848" i="2"/>
  <c r="G848" i="2"/>
  <c r="H848" i="2"/>
  <c r="J848" i="2" s="1"/>
  <c r="F771" i="2"/>
  <c r="G771" i="2"/>
  <c r="H771" i="2"/>
  <c r="J771" i="2" s="1"/>
  <c r="F862" i="2"/>
  <c r="G862" i="2"/>
  <c r="H862" i="2"/>
  <c r="J862" i="2" s="1"/>
  <c r="F772" i="2"/>
  <c r="G772" i="2"/>
  <c r="H772" i="2"/>
  <c r="J772" i="2" s="1"/>
  <c r="F773" i="2"/>
  <c r="G773" i="2"/>
  <c r="H773" i="2"/>
  <c r="J773" i="2" s="1"/>
  <c r="F882" i="2"/>
  <c r="G882" i="2"/>
  <c r="H882" i="2"/>
  <c r="J882" i="2" s="1"/>
  <c r="F774" i="2"/>
  <c r="G774" i="2"/>
  <c r="H774" i="2"/>
  <c r="J774" i="2" s="1"/>
  <c r="F883" i="2"/>
  <c r="G883" i="2"/>
  <c r="H883" i="2"/>
  <c r="J883" i="2" s="1"/>
  <c r="F775" i="2"/>
  <c r="G775" i="2"/>
  <c r="H775" i="2"/>
  <c r="J775" i="2" s="1"/>
  <c r="F863" i="2"/>
  <c r="G863" i="2"/>
  <c r="H863" i="2"/>
  <c r="J863" i="2" s="1"/>
  <c r="F776" i="2"/>
  <c r="G776" i="2"/>
  <c r="H776" i="2"/>
  <c r="J776" i="2" s="1"/>
  <c r="F777" i="2"/>
  <c r="G777" i="2"/>
  <c r="H777" i="2"/>
  <c r="J777" i="2" s="1"/>
  <c r="F778" i="2"/>
  <c r="G778" i="2"/>
  <c r="H778" i="2"/>
  <c r="J778" i="2" s="1"/>
  <c r="F849" i="2"/>
  <c r="G849" i="2"/>
  <c r="H849" i="2"/>
  <c r="J849" i="2" s="1"/>
  <c r="F779" i="2"/>
  <c r="G779" i="2"/>
  <c r="H779" i="2"/>
  <c r="J779" i="2" s="1"/>
  <c r="F864" i="2"/>
  <c r="G864" i="2"/>
  <c r="H864" i="2"/>
  <c r="J864" i="2" s="1"/>
  <c r="F780" i="2"/>
  <c r="G780" i="2"/>
  <c r="H780" i="2"/>
  <c r="J780" i="2" s="1"/>
  <c r="F781" i="2"/>
  <c r="G781" i="2"/>
  <c r="H781" i="2"/>
  <c r="J781" i="2" s="1"/>
  <c r="F850" i="2"/>
  <c r="G850" i="2"/>
  <c r="H850" i="2"/>
  <c r="J850" i="2" s="1"/>
  <c r="F782" i="2"/>
  <c r="G782" i="2"/>
  <c r="H782" i="2"/>
  <c r="J782" i="2" s="1"/>
  <c r="F783" i="2"/>
  <c r="G783" i="2"/>
  <c r="H783" i="2"/>
  <c r="J783" i="2" s="1"/>
  <c r="F784" i="2"/>
  <c r="G784" i="2"/>
  <c r="H784" i="2"/>
  <c r="J784" i="2" s="1"/>
  <c r="F851" i="2"/>
  <c r="G851" i="2"/>
  <c r="H851" i="2"/>
  <c r="J851" i="2" s="1"/>
  <c r="F785" i="2"/>
  <c r="G785" i="2"/>
  <c r="H785" i="2"/>
  <c r="J785" i="2" s="1"/>
  <c r="F786" i="2"/>
  <c r="G786" i="2"/>
  <c r="H786" i="2"/>
  <c r="J786" i="2" s="1"/>
  <c r="F852" i="2"/>
  <c r="G852" i="2"/>
  <c r="H852" i="2"/>
  <c r="J852" i="2" s="1"/>
  <c r="F787" i="2"/>
  <c r="G787" i="2"/>
  <c r="H787" i="2"/>
  <c r="J787" i="2" s="1"/>
  <c r="F788" i="2"/>
  <c r="G788" i="2"/>
  <c r="H788" i="2"/>
  <c r="J788" i="2" s="1"/>
  <c r="F789" i="2"/>
  <c r="G789" i="2"/>
  <c r="H789" i="2"/>
  <c r="J789" i="2" s="1"/>
  <c r="F865" i="2"/>
  <c r="G865" i="2"/>
  <c r="H865" i="2"/>
  <c r="J865" i="2" s="1"/>
  <c r="F790" i="2"/>
  <c r="G790" i="2"/>
  <c r="H790" i="2"/>
  <c r="J790" i="2" s="1"/>
  <c r="F791" i="2"/>
  <c r="G791" i="2"/>
  <c r="H791" i="2"/>
  <c r="J791" i="2" s="1"/>
  <c r="F792" i="2"/>
  <c r="G792" i="2"/>
  <c r="H792" i="2"/>
  <c r="J792" i="2" s="1"/>
  <c r="F793" i="2"/>
  <c r="G793" i="2"/>
  <c r="H793" i="2"/>
  <c r="J793" i="2" s="1"/>
  <c r="F866" i="2"/>
  <c r="G866" i="2"/>
  <c r="H866" i="2"/>
  <c r="J866" i="2" s="1"/>
  <c r="F794" i="2"/>
  <c r="G794" i="2"/>
  <c r="H794" i="2"/>
  <c r="J794" i="2" s="1"/>
  <c r="F795" i="2"/>
  <c r="G795" i="2"/>
  <c r="H795" i="2"/>
  <c r="J795" i="2" s="1"/>
  <c r="F884" i="2"/>
  <c r="G884" i="2"/>
  <c r="H884" i="2"/>
  <c r="J884" i="2" s="1"/>
  <c r="F796" i="2"/>
  <c r="G796" i="2"/>
  <c r="H796" i="2"/>
  <c r="J796" i="2" s="1"/>
  <c r="F885" i="2"/>
  <c r="G885" i="2"/>
  <c r="H885" i="2"/>
  <c r="J885" i="2" s="1"/>
  <c r="F797" i="2"/>
  <c r="G797" i="2"/>
  <c r="H797" i="2"/>
  <c r="J797" i="2" s="1"/>
  <c r="F798" i="2"/>
  <c r="G798" i="2"/>
  <c r="H798" i="2"/>
  <c r="J798" i="2" s="1"/>
  <c r="F867" i="2"/>
  <c r="G867" i="2"/>
  <c r="H867" i="2"/>
  <c r="J867" i="2" s="1"/>
  <c r="F799" i="2"/>
  <c r="G799" i="2"/>
  <c r="H799" i="2"/>
  <c r="J799" i="2" s="1"/>
  <c r="F886" i="2"/>
  <c r="G886" i="2"/>
  <c r="H886" i="2"/>
  <c r="J886" i="2" s="1"/>
  <c r="F800" i="2"/>
  <c r="G800" i="2"/>
  <c r="H800" i="2"/>
  <c r="J800" i="2" s="1"/>
  <c r="F853" i="2"/>
  <c r="G853" i="2"/>
  <c r="H853" i="2"/>
  <c r="J853" i="2" s="1"/>
  <c r="F801" i="2"/>
  <c r="G801" i="2"/>
  <c r="H801" i="2"/>
  <c r="J801" i="2" s="1"/>
  <c r="F868" i="2"/>
  <c r="G868" i="2"/>
  <c r="H868" i="2"/>
  <c r="J868" i="2" s="1"/>
  <c r="F802" i="2"/>
  <c r="G802" i="2"/>
  <c r="H802" i="2"/>
  <c r="J802" i="2" s="1"/>
  <c r="F803" i="2"/>
  <c r="G803" i="2"/>
  <c r="H803" i="2"/>
  <c r="J803" i="2" s="1"/>
  <c r="F854" i="2"/>
  <c r="G854" i="2"/>
  <c r="H854" i="2"/>
  <c r="J854" i="2" s="1"/>
  <c r="F804" i="2"/>
  <c r="G804" i="2"/>
  <c r="H804" i="2"/>
  <c r="J804" i="2" s="1"/>
  <c r="F855" i="2"/>
  <c r="G855" i="2"/>
  <c r="H855" i="2"/>
  <c r="J855" i="2" s="1"/>
  <c r="F805" i="2"/>
  <c r="G805" i="2"/>
  <c r="H805" i="2"/>
  <c r="J805" i="2" s="1"/>
  <c r="F806" i="2"/>
  <c r="G806" i="2"/>
  <c r="H806" i="2"/>
  <c r="J806" i="2" s="1"/>
  <c r="F887" i="2"/>
  <c r="G887" i="2"/>
  <c r="H887" i="2"/>
  <c r="J887" i="2" s="1"/>
  <c r="F807" i="2"/>
  <c r="G807" i="2"/>
  <c r="H807" i="2"/>
  <c r="J807" i="2" s="1"/>
  <c r="F808" i="2"/>
  <c r="G808" i="2"/>
  <c r="H808" i="2"/>
  <c r="J808" i="2" s="1"/>
  <c r="F809" i="2"/>
  <c r="G809" i="2"/>
  <c r="H809" i="2"/>
  <c r="J809" i="2" s="1"/>
  <c r="F856" i="2"/>
  <c r="G856" i="2"/>
  <c r="H856" i="2"/>
  <c r="J856" i="2" s="1"/>
  <c r="F810" i="2"/>
  <c r="G810" i="2"/>
  <c r="H810" i="2"/>
  <c r="J810" i="2" s="1"/>
  <c r="F811" i="2"/>
  <c r="G811" i="2"/>
  <c r="H811" i="2"/>
  <c r="J811" i="2" s="1"/>
  <c r="F812" i="2"/>
  <c r="G812" i="2"/>
  <c r="H812" i="2"/>
  <c r="J812" i="2" s="1"/>
  <c r="F813" i="2"/>
  <c r="G813" i="2"/>
  <c r="H813" i="2"/>
  <c r="J813" i="2" s="1"/>
  <c r="F857" i="2"/>
  <c r="G857" i="2"/>
  <c r="H857" i="2"/>
  <c r="J857" i="2" s="1"/>
  <c r="F814" i="2"/>
  <c r="G814" i="2"/>
  <c r="H814" i="2"/>
  <c r="J814" i="2" s="1"/>
  <c r="F815" i="2"/>
  <c r="G815" i="2"/>
  <c r="H815" i="2"/>
  <c r="J815" i="2" s="1"/>
  <c r="F858" i="2"/>
  <c r="G858" i="2"/>
  <c r="H858" i="2"/>
  <c r="J858" i="2" s="1"/>
  <c r="F816" i="2"/>
  <c r="G816" i="2"/>
  <c r="H816" i="2"/>
  <c r="J816" i="2" s="1"/>
  <c r="F817" i="2"/>
  <c r="G817" i="2"/>
  <c r="H817" i="2"/>
  <c r="J817" i="2" s="1"/>
  <c r="F818" i="2"/>
  <c r="G818" i="2"/>
  <c r="H818" i="2"/>
  <c r="J818" i="2" s="1"/>
  <c r="F859" i="2"/>
  <c r="G859" i="2"/>
  <c r="H859" i="2"/>
  <c r="J859" i="2" s="1"/>
  <c r="F819" i="2"/>
  <c r="G819" i="2"/>
  <c r="H819" i="2"/>
  <c r="J819" i="2" s="1"/>
  <c r="F820" i="2"/>
  <c r="G820" i="2"/>
  <c r="H820" i="2"/>
  <c r="J820" i="2" s="1"/>
  <c r="F821" i="2"/>
  <c r="G821" i="2"/>
  <c r="H821" i="2"/>
  <c r="J821" i="2" s="1"/>
  <c r="F822" i="2"/>
  <c r="G822" i="2"/>
  <c r="H822" i="2"/>
  <c r="J822" i="2" s="1"/>
  <c r="F823" i="2"/>
  <c r="G823" i="2"/>
  <c r="H823" i="2"/>
  <c r="J823" i="2" s="1"/>
  <c r="F860" i="2"/>
  <c r="G860" i="2"/>
  <c r="H860" i="2"/>
  <c r="J860" i="2" s="1"/>
  <c r="F824" i="2"/>
  <c r="G824" i="2"/>
  <c r="H824" i="2"/>
  <c r="J824" i="2" s="1"/>
  <c r="F825" i="2"/>
  <c r="G825" i="2"/>
  <c r="H825" i="2"/>
  <c r="J825" i="2" s="1"/>
  <c r="F888" i="2"/>
  <c r="G888" i="2"/>
  <c r="H888" i="2"/>
  <c r="J888" i="2" s="1"/>
  <c r="F826" i="2"/>
  <c r="G826" i="2"/>
  <c r="H826" i="2"/>
  <c r="J826" i="2" s="1"/>
  <c r="F827" i="2"/>
  <c r="G827" i="2"/>
  <c r="H827" i="2"/>
  <c r="J827" i="2" s="1"/>
  <c r="F828" i="2"/>
  <c r="G828" i="2"/>
  <c r="H828" i="2"/>
  <c r="J828" i="2" s="1"/>
  <c r="F829" i="2"/>
  <c r="G829" i="2"/>
  <c r="H829" i="2"/>
  <c r="J829" i="2" s="1"/>
  <c r="F830" i="2"/>
  <c r="G830" i="2"/>
  <c r="H830" i="2"/>
  <c r="J830" i="2" s="1"/>
  <c r="F861" i="2"/>
  <c r="G861" i="2"/>
  <c r="H861" i="2"/>
  <c r="J861" i="2" s="1"/>
  <c r="F831" i="2"/>
  <c r="G831" i="2"/>
  <c r="H831" i="2"/>
  <c r="J831" i="2" s="1"/>
  <c r="F832" i="2"/>
  <c r="G832" i="2"/>
  <c r="H832" i="2"/>
  <c r="J832" i="2" s="1"/>
  <c r="F833" i="2"/>
  <c r="G833" i="2"/>
  <c r="H833" i="2"/>
  <c r="J833" i="2" s="1"/>
  <c r="F834" i="2"/>
  <c r="G834" i="2"/>
  <c r="H834" i="2"/>
  <c r="J834" i="2" s="1"/>
  <c r="F835" i="2"/>
  <c r="G835" i="2"/>
  <c r="H835" i="2"/>
  <c r="J835" i="2" s="1"/>
  <c r="F1055" i="2"/>
  <c r="G1055" i="2"/>
  <c r="H1055" i="2"/>
  <c r="J1055" i="2" s="1"/>
  <c r="F1052" i="2"/>
  <c r="G1052" i="2"/>
  <c r="H1052" i="2"/>
  <c r="J1052" i="2" s="1"/>
  <c r="F1049" i="2"/>
  <c r="G1049" i="2"/>
  <c r="H1049" i="2"/>
  <c r="J1049" i="2" s="1"/>
  <c r="F1018" i="2"/>
  <c r="G1018" i="2"/>
  <c r="H1018" i="2"/>
  <c r="J1018" i="2" s="1"/>
  <c r="F952" i="2"/>
  <c r="G952" i="2"/>
  <c r="H952" i="2"/>
  <c r="J952" i="2" s="1"/>
  <c r="F1046" i="2"/>
  <c r="G1046" i="2"/>
  <c r="H1046" i="2"/>
  <c r="J1046" i="2" s="1"/>
  <c r="F881" i="2"/>
  <c r="G881" i="2"/>
  <c r="H881" i="2"/>
  <c r="J881" i="2" s="1"/>
  <c r="F836" i="2"/>
  <c r="G836" i="2"/>
  <c r="H836" i="2"/>
  <c r="J836" i="2" s="1"/>
  <c r="F837" i="2"/>
  <c r="G837" i="2"/>
  <c r="H837" i="2"/>
  <c r="J837" i="2" s="1"/>
  <c r="F838" i="2"/>
  <c r="G838" i="2"/>
  <c r="H838" i="2"/>
  <c r="J838" i="2" s="1"/>
  <c r="F839" i="2"/>
  <c r="G839" i="2"/>
  <c r="H839" i="2"/>
  <c r="J839" i="2" s="1"/>
  <c r="F840" i="2"/>
  <c r="G840" i="2"/>
  <c r="H840" i="2"/>
  <c r="J840" i="2" s="1"/>
  <c r="F841" i="2"/>
  <c r="G841" i="2"/>
  <c r="H841" i="2"/>
  <c r="J841" i="2" s="1"/>
  <c r="F1057" i="2"/>
  <c r="G1057" i="2"/>
  <c r="H1057" i="2"/>
  <c r="J1057" i="2" s="1"/>
  <c r="F842" i="2"/>
  <c r="G842" i="2"/>
  <c r="H842" i="2"/>
  <c r="J842" i="2" s="1"/>
  <c r="F843" i="2"/>
  <c r="G843" i="2"/>
  <c r="H843" i="2"/>
  <c r="J843" i="2" s="1"/>
  <c r="F844" i="2"/>
  <c r="G844" i="2"/>
  <c r="H844" i="2"/>
  <c r="J844" i="2" s="1"/>
  <c r="F845" i="2"/>
  <c r="G845" i="2"/>
  <c r="H845" i="2"/>
  <c r="J845" i="2" s="1"/>
  <c r="F1047" i="2"/>
  <c r="G1047" i="2"/>
  <c r="H1047" i="2"/>
  <c r="J1047" i="2" s="1"/>
  <c r="F1056" i="2"/>
  <c r="G1056" i="2"/>
  <c r="H1056" i="2"/>
  <c r="J1056" i="2" s="1"/>
  <c r="F1053" i="2"/>
  <c r="G1053" i="2"/>
  <c r="H1053" i="2"/>
  <c r="J1053" i="2" s="1"/>
  <c r="F1050" i="2"/>
  <c r="G1050" i="2"/>
  <c r="H1050" i="2"/>
  <c r="J1050" i="2" s="1"/>
  <c r="F1019" i="2"/>
  <c r="G1019" i="2"/>
  <c r="H1019" i="2"/>
  <c r="J1019" i="2" s="1"/>
  <c r="F953" i="2"/>
  <c r="G953" i="2"/>
  <c r="H953" i="2"/>
  <c r="J953" i="2" s="1"/>
  <c r="F846" i="2"/>
  <c r="G846" i="2"/>
  <c r="H846" i="2"/>
  <c r="J846" i="2" s="1"/>
  <c r="F847" i="2"/>
  <c r="G847" i="2"/>
  <c r="H847" i="2"/>
  <c r="J847" i="2" s="1"/>
  <c r="F1044" i="2"/>
  <c r="G1044" i="2"/>
  <c r="H1044" i="2"/>
  <c r="J1044" i="2" s="1"/>
  <c r="F877" i="2"/>
  <c r="G877" i="2"/>
  <c r="H877" i="2"/>
  <c r="J877" i="2" s="1"/>
  <c r="F878" i="2"/>
  <c r="G878" i="2"/>
  <c r="H878" i="2"/>
  <c r="J878" i="2" s="1"/>
  <c r="F879" i="2"/>
  <c r="G879" i="2"/>
  <c r="H879" i="2"/>
  <c r="J879" i="2" s="1"/>
  <c r="F880" i="2"/>
  <c r="G880" i="2"/>
  <c r="H880" i="2"/>
  <c r="J880" i="2" s="1"/>
  <c r="F1062" i="2"/>
  <c r="G1062" i="2"/>
  <c r="H1062" i="2"/>
  <c r="J1062" i="2" s="1"/>
  <c r="F1063" i="2"/>
  <c r="G1063" i="2"/>
  <c r="H1063" i="2"/>
  <c r="J1063" i="2" s="1"/>
  <c r="F1064" i="2"/>
  <c r="G1064" i="2"/>
  <c r="H1064" i="2"/>
  <c r="J1064" i="2" s="1"/>
  <c r="F1061" i="2"/>
  <c r="G1061" i="2"/>
  <c r="H1061" i="2"/>
  <c r="J1061" i="2" s="1"/>
  <c r="F1066" i="2"/>
  <c r="G1066" i="2"/>
  <c r="H1066" i="2"/>
  <c r="J1066" i="2" s="1"/>
  <c r="F1065" i="2"/>
  <c r="G1065" i="2"/>
  <c r="H1065" i="2"/>
  <c r="J1065" i="2" s="1"/>
  <c r="F1059" i="2"/>
  <c r="G1059" i="2"/>
  <c r="H1059" i="2"/>
  <c r="J1059" i="2" s="1"/>
  <c r="F1060" i="2"/>
  <c r="G1060" i="2"/>
  <c r="H1060" i="2"/>
  <c r="J1060" i="2" s="1"/>
  <c r="F1072" i="2"/>
  <c r="G1072" i="2"/>
  <c r="H1072" i="2"/>
  <c r="J1072" i="2" s="1"/>
  <c r="F1073" i="2"/>
  <c r="G1073" i="2"/>
  <c r="H1073" i="2"/>
  <c r="J1073" i="2" s="1"/>
  <c r="F1074" i="2"/>
  <c r="G1074" i="2"/>
  <c r="H1074" i="2"/>
  <c r="J1074" i="2" s="1"/>
  <c r="F1075" i="2"/>
  <c r="G1075" i="2"/>
  <c r="H1075" i="2"/>
  <c r="J1075" i="2" s="1"/>
  <c r="F1068" i="2"/>
  <c r="G1068" i="2"/>
  <c r="H1068" i="2"/>
  <c r="J1068" i="2" s="1"/>
  <c r="F1069" i="2"/>
  <c r="G1069" i="2"/>
  <c r="H1069" i="2"/>
  <c r="J1069" i="2" s="1"/>
  <c r="F1077" i="2"/>
  <c r="G1077" i="2"/>
  <c r="H1077" i="2"/>
  <c r="J1077" i="2" s="1"/>
  <c r="F1079" i="2"/>
  <c r="G1079" i="2"/>
  <c r="H1079" i="2"/>
  <c r="J1079" i="2" s="1"/>
  <c r="F1076" i="2"/>
  <c r="G1076" i="2"/>
  <c r="H1076" i="2"/>
  <c r="J1076" i="2" s="1"/>
  <c r="F1078" i="2"/>
  <c r="G1078" i="2"/>
  <c r="H1078" i="2"/>
  <c r="J1078" i="2" s="1"/>
  <c r="F1067" i="2"/>
  <c r="G1067" i="2"/>
  <c r="H1067" i="2"/>
  <c r="J1067" i="2" s="1"/>
  <c r="F1070" i="2"/>
  <c r="G1070" i="2"/>
  <c r="H1070" i="2"/>
  <c r="J1070" i="2" s="1"/>
  <c r="F1071" i="2"/>
  <c r="G1071" i="2"/>
  <c r="H1071" i="2"/>
  <c r="J1071" i="2" s="1"/>
  <c r="F1097" i="2"/>
  <c r="G1097" i="2"/>
  <c r="H1097" i="2"/>
  <c r="J1097" i="2" s="1"/>
  <c r="F1098" i="2"/>
  <c r="G1098" i="2"/>
  <c r="H1098" i="2"/>
  <c r="J1098" i="2" s="1"/>
  <c r="F1099" i="2"/>
  <c r="G1099" i="2"/>
  <c r="H1099" i="2"/>
  <c r="J1099" i="2" s="1"/>
  <c r="F1100" i="2"/>
  <c r="G1100" i="2"/>
  <c r="H1100" i="2"/>
  <c r="J1100" i="2" s="1"/>
  <c r="F1102" i="2"/>
  <c r="G1102" i="2"/>
  <c r="H1102" i="2"/>
  <c r="J1102" i="2" s="1"/>
  <c r="F1089" i="2"/>
  <c r="G1089" i="2"/>
  <c r="H1089" i="2"/>
  <c r="J1089" i="2" s="1"/>
  <c r="F1090" i="2"/>
  <c r="G1090" i="2"/>
  <c r="H1090" i="2"/>
  <c r="J1090" i="2" s="1"/>
  <c r="F1091" i="2"/>
  <c r="G1091" i="2"/>
  <c r="H1091" i="2"/>
  <c r="J1091" i="2" s="1"/>
  <c r="F1092" i="2"/>
  <c r="G1092" i="2"/>
  <c r="H1092" i="2"/>
  <c r="J1092" i="2" s="1"/>
  <c r="F1101" i="2"/>
  <c r="G1101" i="2"/>
  <c r="H1101" i="2"/>
  <c r="J1101" i="2" s="1"/>
  <c r="F1093" i="2"/>
  <c r="G1093" i="2"/>
  <c r="H1093" i="2"/>
  <c r="J1093" i="2" s="1"/>
  <c r="F1094" i="2"/>
  <c r="G1094" i="2"/>
  <c r="H1094" i="2"/>
  <c r="J1094" i="2" s="1"/>
  <c r="F1107" i="2"/>
  <c r="G1107" i="2"/>
  <c r="H1107" i="2"/>
  <c r="J1107" i="2" s="1"/>
  <c r="F1103" i="2"/>
  <c r="G1103" i="2"/>
  <c r="H1103" i="2"/>
  <c r="J1103" i="2" s="1"/>
  <c r="F1095" i="2"/>
  <c r="G1095" i="2"/>
  <c r="H1095" i="2"/>
  <c r="J1095" i="2" s="1"/>
  <c r="F1096" i="2"/>
  <c r="G1096" i="2"/>
  <c r="H1096" i="2"/>
  <c r="J1096" i="2" s="1"/>
  <c r="F1108" i="2"/>
  <c r="G1108" i="2"/>
  <c r="H1108" i="2"/>
  <c r="J1108" i="2" s="1"/>
  <c r="F1104" i="2"/>
  <c r="G1104" i="2"/>
  <c r="H1104" i="2"/>
  <c r="J1104" i="2" s="1"/>
  <c r="F1080" i="2"/>
  <c r="G1080" i="2"/>
  <c r="H1080" i="2"/>
  <c r="J1080" i="2" s="1"/>
  <c r="F1109" i="2"/>
  <c r="G1109" i="2"/>
  <c r="H1109" i="2"/>
  <c r="J1109" i="2" s="1"/>
  <c r="F1105" i="2"/>
  <c r="G1105" i="2"/>
  <c r="H1105" i="2"/>
  <c r="J1105" i="2" s="1"/>
  <c r="F1110" i="2"/>
  <c r="G1110" i="2"/>
  <c r="H1110" i="2"/>
  <c r="J1110" i="2" s="1"/>
  <c r="F1106" i="2"/>
  <c r="G1106" i="2"/>
  <c r="H1106" i="2"/>
  <c r="J1106" i="2" s="1"/>
  <c r="F1111" i="2"/>
  <c r="G1111" i="2"/>
  <c r="H1111" i="2"/>
  <c r="J1111" i="2" s="1"/>
  <c r="F1088" i="2"/>
  <c r="G1088" i="2"/>
  <c r="H1088" i="2"/>
  <c r="J1088" i="2" s="1"/>
  <c r="F1081" i="2"/>
  <c r="G1081" i="2"/>
  <c r="H1081" i="2"/>
  <c r="J1081" i="2" s="1"/>
  <c r="F1082" i="2"/>
  <c r="G1082" i="2"/>
  <c r="H1082" i="2"/>
  <c r="J1082" i="2" s="1"/>
  <c r="F1083" i="2"/>
  <c r="G1083" i="2"/>
  <c r="H1083" i="2"/>
  <c r="J1083" i="2" s="1"/>
  <c r="F1084" i="2"/>
  <c r="G1084" i="2"/>
  <c r="H1084" i="2"/>
  <c r="J1084" i="2" s="1"/>
  <c r="F1085" i="2"/>
  <c r="G1085" i="2"/>
  <c r="H1085" i="2"/>
  <c r="J1085" i="2" s="1"/>
  <c r="F1086" i="2"/>
  <c r="G1086" i="2"/>
  <c r="H1086" i="2"/>
  <c r="J1086" i="2" s="1"/>
  <c r="F1087" i="2"/>
  <c r="G1087" i="2"/>
  <c r="H1087" i="2"/>
  <c r="J1087" i="2" s="1"/>
  <c r="F1112" i="2"/>
  <c r="G1112" i="2"/>
  <c r="H1112" i="2"/>
  <c r="J1112" i="2" s="1"/>
  <c r="F1113" i="2"/>
  <c r="G1113" i="2"/>
  <c r="H1113" i="2"/>
  <c r="J1113" i="2" s="1"/>
  <c r="F1114" i="2"/>
  <c r="G1114" i="2"/>
  <c r="H1114" i="2"/>
  <c r="J1114" i="2" s="1"/>
  <c r="F1115" i="2"/>
  <c r="G1115" i="2"/>
  <c r="H1115" i="2"/>
  <c r="J1115" i="2" s="1"/>
  <c r="F1116" i="2"/>
  <c r="G1116" i="2"/>
  <c r="H1116" i="2"/>
  <c r="J1116" i="2" s="1"/>
  <c r="F1117" i="2"/>
  <c r="G1117" i="2"/>
  <c r="H1117" i="2"/>
  <c r="J1117" i="2" s="1"/>
  <c r="F1118" i="2"/>
  <c r="G1118" i="2"/>
  <c r="H1118" i="2"/>
  <c r="J1118" i="2" s="1"/>
  <c r="F1119" i="2"/>
  <c r="H1119" i="2"/>
  <c r="J1119" i="2" s="1"/>
  <c r="F1120" i="2"/>
  <c r="G1120" i="2"/>
  <c r="H1120" i="2"/>
  <c r="J1120" i="2" s="1"/>
  <c r="F1121" i="2"/>
  <c r="G1121" i="2"/>
  <c r="H1121" i="2"/>
  <c r="J1121" i="2" s="1"/>
  <c r="F1122" i="2"/>
  <c r="G1122" i="2"/>
  <c r="H1122" i="2"/>
  <c r="J1122" i="2" s="1"/>
  <c r="F1123" i="2"/>
  <c r="G1123" i="2"/>
  <c r="H1123" i="2"/>
  <c r="J1123" i="2" s="1"/>
  <c r="F1124" i="2"/>
  <c r="G1124" i="2"/>
  <c r="H1124" i="2"/>
  <c r="J1124" i="2" s="1"/>
  <c r="F1125" i="2"/>
  <c r="G1125" i="2"/>
  <c r="H1125" i="2"/>
  <c r="J1125" i="2" s="1"/>
  <c r="F1126" i="2"/>
  <c r="G1126" i="2"/>
  <c r="H1126" i="2"/>
  <c r="J1126" i="2" s="1"/>
  <c r="F1127" i="2"/>
  <c r="G1127" i="2"/>
  <c r="H1127" i="2"/>
  <c r="J1127" i="2" s="1"/>
  <c r="F1139" i="2"/>
  <c r="G1139" i="2"/>
  <c r="H1139" i="2"/>
  <c r="J1139" i="2" s="1"/>
  <c r="F1140" i="2"/>
  <c r="G1140" i="2"/>
  <c r="H1140" i="2"/>
  <c r="J1140" i="2" s="1"/>
  <c r="F1128" i="2"/>
  <c r="G1128" i="2"/>
  <c r="H1128" i="2"/>
  <c r="J1128" i="2" s="1"/>
  <c r="F1129" i="2"/>
  <c r="G1129" i="2"/>
  <c r="H1129" i="2"/>
  <c r="J1129" i="2" s="1"/>
  <c r="F1130" i="2"/>
  <c r="G1130" i="2"/>
  <c r="H1130" i="2"/>
  <c r="J1130" i="2" s="1"/>
  <c r="F1131" i="2"/>
  <c r="G1131" i="2"/>
  <c r="H1131" i="2"/>
  <c r="J1131" i="2" s="1"/>
  <c r="F1132" i="2"/>
  <c r="G1132" i="2"/>
  <c r="H1132" i="2"/>
  <c r="J1132" i="2" s="1"/>
  <c r="F1133" i="2"/>
  <c r="G1133" i="2"/>
  <c r="H1133" i="2"/>
  <c r="J1133" i="2" s="1"/>
  <c r="F1134" i="2"/>
  <c r="G1134" i="2"/>
  <c r="H1134" i="2"/>
  <c r="J1134" i="2" s="1"/>
  <c r="F1135" i="2"/>
  <c r="G1135" i="2"/>
  <c r="H1135" i="2"/>
  <c r="J1135" i="2" s="1"/>
  <c r="F1136" i="2"/>
  <c r="G1136" i="2"/>
  <c r="H1136" i="2"/>
  <c r="J1136" i="2" s="1"/>
  <c r="F1137" i="2"/>
  <c r="G1137" i="2"/>
  <c r="H1137" i="2"/>
  <c r="J1137" i="2" s="1"/>
  <c r="F1138" i="2"/>
  <c r="G1138" i="2"/>
  <c r="H1138" i="2"/>
  <c r="J1138" i="2" s="1"/>
  <c r="F1141" i="2"/>
  <c r="G1141" i="2"/>
  <c r="H1141" i="2"/>
  <c r="J1141" i="2" s="1"/>
  <c r="F1142" i="2"/>
  <c r="G1142" i="2"/>
  <c r="H1142" i="2"/>
  <c r="J1142" i="2" s="1"/>
  <c r="F1143" i="2"/>
  <c r="G1143" i="2"/>
  <c r="H1143" i="2"/>
  <c r="J1143" i="2" s="1"/>
  <c r="F1144" i="2"/>
  <c r="G1144" i="2"/>
  <c r="H1144" i="2"/>
  <c r="J1144" i="2" s="1"/>
  <c r="F1145" i="2"/>
  <c r="G1145" i="2"/>
  <c r="H1145" i="2"/>
  <c r="J1145" i="2" s="1"/>
  <c r="F1146" i="2"/>
  <c r="G1146" i="2"/>
  <c r="H1146" i="2"/>
  <c r="J1146" i="2" s="1"/>
  <c r="F1147" i="2"/>
  <c r="G1147" i="2"/>
  <c r="H1147" i="2"/>
  <c r="J1147" i="2" s="1"/>
  <c r="F1148" i="2"/>
  <c r="G1148" i="2"/>
  <c r="H1148" i="2"/>
  <c r="J1148" i="2" s="1"/>
  <c r="F1161" i="2"/>
  <c r="G1161" i="2"/>
  <c r="H1161" i="2"/>
  <c r="J1161" i="2" s="1"/>
  <c r="F1149" i="2"/>
  <c r="G1149" i="2"/>
  <c r="H1149" i="2"/>
  <c r="J1149" i="2" s="1"/>
  <c r="F1150" i="2"/>
  <c r="G1150" i="2"/>
  <c r="H1150" i="2"/>
  <c r="J1150" i="2" s="1"/>
  <c r="F1151" i="2"/>
  <c r="G1151" i="2"/>
  <c r="H1151" i="2"/>
  <c r="J1151" i="2" s="1"/>
  <c r="F1152" i="2"/>
  <c r="G1152" i="2"/>
  <c r="H1152" i="2"/>
  <c r="J1152" i="2" s="1"/>
  <c r="F1153" i="2"/>
  <c r="G1153" i="2"/>
  <c r="H1153" i="2"/>
  <c r="J1153" i="2" s="1"/>
  <c r="F1154" i="2"/>
  <c r="G1154" i="2"/>
  <c r="H1154" i="2"/>
  <c r="J1154" i="2" s="1"/>
  <c r="F1155" i="2"/>
  <c r="G1155" i="2"/>
  <c r="H1155" i="2"/>
  <c r="J1155" i="2" s="1"/>
  <c r="F1156" i="2"/>
  <c r="G1156" i="2"/>
  <c r="H1156" i="2"/>
  <c r="J1156" i="2" s="1"/>
  <c r="F1157" i="2"/>
  <c r="G1157" i="2"/>
  <c r="H1157" i="2"/>
  <c r="J1157" i="2" s="1"/>
  <c r="F1158" i="2"/>
  <c r="G1158" i="2"/>
  <c r="H1158" i="2"/>
  <c r="J1158" i="2" s="1"/>
  <c r="F1159" i="2"/>
  <c r="G1159" i="2"/>
  <c r="H1159" i="2"/>
  <c r="J1159" i="2" s="1"/>
  <c r="F1160" i="2"/>
  <c r="G1160" i="2"/>
  <c r="H1160" i="2"/>
  <c r="J1160" i="2" s="1"/>
  <c r="F1162" i="2"/>
  <c r="G1162" i="2"/>
  <c r="H1162" i="2"/>
  <c r="J1162" i="2" s="1"/>
  <c r="F1163" i="2"/>
  <c r="G1163" i="2"/>
  <c r="H1163" i="2"/>
  <c r="J1163" i="2" s="1"/>
  <c r="F1164" i="2"/>
  <c r="G1164" i="2"/>
  <c r="H1164" i="2"/>
  <c r="J1164" i="2" s="1"/>
  <c r="F1165" i="2"/>
  <c r="G1165" i="2"/>
  <c r="H1165" i="2"/>
  <c r="J1165" i="2" s="1"/>
  <c r="F1166" i="2"/>
  <c r="G1166" i="2"/>
  <c r="H1166" i="2"/>
  <c r="J1166" i="2" s="1"/>
  <c r="F1167" i="2"/>
  <c r="G1167" i="2"/>
  <c r="H1167" i="2"/>
  <c r="J1167" i="2" s="1"/>
  <c r="F1168" i="2"/>
  <c r="G1168" i="2"/>
  <c r="H1168" i="2"/>
  <c r="J1168" i="2" s="1"/>
  <c r="F1169" i="2"/>
  <c r="G1169" i="2"/>
  <c r="H1169" i="2"/>
  <c r="J1169" i="2" s="1"/>
  <c r="F1170" i="2"/>
  <c r="G1170" i="2"/>
  <c r="H1170" i="2"/>
  <c r="J1170" i="2" s="1"/>
  <c r="F1171" i="2"/>
  <c r="G1171" i="2"/>
  <c r="H1171" i="2"/>
  <c r="J1171" i="2" s="1"/>
  <c r="F1172" i="2"/>
  <c r="G1172" i="2"/>
  <c r="H1172" i="2"/>
  <c r="J1172" i="2" s="1"/>
  <c r="F1173" i="2"/>
  <c r="G1173" i="2"/>
  <c r="H1173" i="2"/>
  <c r="J1173" i="2" s="1"/>
  <c r="F1174" i="2"/>
  <c r="G1174" i="2"/>
  <c r="H1174" i="2"/>
  <c r="J1174" i="2" s="1"/>
  <c r="F1175" i="2"/>
  <c r="G1175" i="2"/>
  <c r="H1175" i="2"/>
  <c r="J1175" i="2" s="1"/>
  <c r="F1176" i="2"/>
  <c r="G1176" i="2"/>
  <c r="H1176" i="2"/>
  <c r="J1176" i="2" s="1"/>
  <c r="F1177" i="2"/>
  <c r="G1177" i="2"/>
  <c r="H1177" i="2"/>
  <c r="J1177" i="2" s="1"/>
  <c r="F1178" i="2"/>
  <c r="G1178" i="2"/>
  <c r="H1178" i="2"/>
  <c r="J1178" i="2" s="1"/>
  <c r="F1179" i="2"/>
  <c r="G1179" i="2"/>
  <c r="H1179" i="2"/>
  <c r="J1179" i="2" s="1"/>
  <c r="F1180" i="2"/>
  <c r="G1180" i="2"/>
  <c r="H1180" i="2"/>
  <c r="J1180" i="2" s="1"/>
  <c r="F1187" i="2"/>
  <c r="G1187" i="2"/>
  <c r="H1187" i="2"/>
  <c r="J1187" i="2" s="1"/>
  <c r="F1181" i="2"/>
  <c r="G1181" i="2"/>
  <c r="H1181" i="2"/>
  <c r="J1181" i="2" s="1"/>
  <c r="F1182" i="2"/>
  <c r="G1182" i="2"/>
  <c r="H1182" i="2"/>
  <c r="J1182" i="2" s="1"/>
  <c r="F1183" i="2"/>
  <c r="G1183" i="2"/>
  <c r="H1183" i="2"/>
  <c r="J1183" i="2" s="1"/>
  <c r="F1184" i="2"/>
  <c r="G1184" i="2"/>
  <c r="H1184" i="2"/>
  <c r="J1184" i="2" s="1"/>
  <c r="F1185" i="2"/>
  <c r="G1185" i="2"/>
  <c r="H1185" i="2"/>
  <c r="J1185" i="2" s="1"/>
  <c r="F1186" i="2"/>
  <c r="G1186" i="2"/>
  <c r="H1186" i="2"/>
  <c r="J1186" i="2" s="1"/>
  <c r="F1188" i="2"/>
  <c r="G1188" i="2"/>
  <c r="H1188" i="2"/>
  <c r="J1188" i="2" s="1"/>
  <c r="F1189" i="2"/>
  <c r="G1189" i="2"/>
  <c r="H1189" i="2"/>
  <c r="J1189" i="2" s="1"/>
  <c r="F1190" i="2"/>
  <c r="G1190" i="2"/>
  <c r="H1190" i="2"/>
  <c r="J1190" i="2" s="1"/>
  <c r="F1191" i="2"/>
  <c r="G1191" i="2"/>
  <c r="H1191" i="2"/>
  <c r="J1191" i="2" s="1"/>
  <c r="F1192" i="2"/>
  <c r="G1192" i="2"/>
  <c r="H1192" i="2"/>
  <c r="J1192" i="2" s="1"/>
  <c r="F1193" i="2"/>
  <c r="G1193" i="2"/>
  <c r="H1193" i="2"/>
  <c r="J1193" i="2" s="1"/>
  <c r="F1194" i="2"/>
  <c r="G1194" i="2"/>
  <c r="H1194" i="2"/>
  <c r="J1194" i="2" s="1"/>
  <c r="F1195" i="2"/>
  <c r="G1195" i="2"/>
  <c r="H1195" i="2"/>
  <c r="J1195" i="2" s="1"/>
  <c r="F1196" i="2"/>
  <c r="G1196" i="2"/>
  <c r="H1196" i="2"/>
  <c r="J1196" i="2" s="1"/>
  <c r="F1197" i="2"/>
  <c r="G1197" i="2"/>
  <c r="H1197" i="2"/>
  <c r="J1197" i="2" s="1"/>
  <c r="F1198" i="2"/>
  <c r="G1198" i="2"/>
  <c r="H1198" i="2"/>
  <c r="J1198" i="2" s="1"/>
  <c r="F1199" i="2"/>
  <c r="G1199" i="2"/>
  <c r="H1199" i="2"/>
  <c r="J1199" i="2" s="1"/>
  <c r="F1200" i="2"/>
  <c r="G1200" i="2"/>
  <c r="H1200" i="2"/>
  <c r="J1200" i="2" s="1"/>
  <c r="F1201" i="2"/>
  <c r="G1201" i="2"/>
  <c r="H1201" i="2"/>
  <c r="J1201" i="2" s="1"/>
  <c r="F1202" i="2"/>
  <c r="G1202" i="2"/>
  <c r="H1202" i="2"/>
  <c r="J1202" i="2" s="1"/>
  <c r="F1203" i="2"/>
  <c r="G1203" i="2"/>
  <c r="H1203" i="2"/>
  <c r="J1203" i="2" s="1"/>
  <c r="F1204" i="2"/>
  <c r="G1204" i="2"/>
  <c r="H1204" i="2"/>
  <c r="J1204" i="2" s="1"/>
  <c r="F1205" i="2"/>
  <c r="G1205" i="2"/>
  <c r="H1205" i="2"/>
  <c r="J1205" i="2" s="1"/>
  <c r="F1206" i="2"/>
  <c r="G1206" i="2"/>
  <c r="H1206" i="2"/>
  <c r="J1206" i="2" s="1"/>
  <c r="F1207" i="2"/>
  <c r="G1207" i="2"/>
  <c r="H1207" i="2"/>
  <c r="J1207" i="2" s="1"/>
  <c r="F1208" i="2"/>
  <c r="G1208" i="2"/>
  <c r="H1208" i="2"/>
  <c r="J1208" i="2" s="1"/>
  <c r="F1209" i="2"/>
  <c r="G1209" i="2"/>
  <c r="H1209" i="2"/>
  <c r="J1209" i="2" s="1"/>
  <c r="F1210" i="2"/>
  <c r="G1210" i="2"/>
  <c r="H1210" i="2"/>
  <c r="J1210" i="2" s="1"/>
  <c r="F1211" i="2"/>
  <c r="G1211" i="2"/>
  <c r="H1211" i="2"/>
  <c r="J1211" i="2" s="1"/>
  <c r="F1212" i="2"/>
  <c r="G1212" i="2"/>
  <c r="H1212" i="2"/>
  <c r="J1212" i="2" s="1"/>
  <c r="F1213" i="2"/>
  <c r="G1213" i="2"/>
  <c r="H1213" i="2"/>
  <c r="J1213" i="2" s="1"/>
  <c r="F1214" i="2"/>
  <c r="G1214" i="2"/>
  <c r="H1214" i="2"/>
  <c r="J1214" i="2" s="1"/>
  <c r="F1215" i="2"/>
  <c r="G1215" i="2"/>
  <c r="H1215" i="2"/>
  <c r="J1215" i="2" s="1"/>
  <c r="F1216" i="2"/>
  <c r="G1216" i="2"/>
  <c r="H1216" i="2"/>
  <c r="J1216" i="2" s="1"/>
  <c r="F1217" i="2"/>
  <c r="G1217" i="2"/>
  <c r="H1217" i="2"/>
  <c r="J1217" i="2" s="1"/>
  <c r="F1218" i="2"/>
  <c r="G1218" i="2"/>
  <c r="H1218" i="2"/>
  <c r="J1218" i="2" s="1"/>
  <c r="F1219" i="2"/>
  <c r="G1219" i="2"/>
  <c r="H1219" i="2"/>
  <c r="J1219" i="2" s="1"/>
  <c r="F1220" i="2"/>
  <c r="G1220" i="2"/>
  <c r="H1220" i="2"/>
  <c r="J1220" i="2" s="1"/>
  <c r="F1221" i="2"/>
  <c r="G1221" i="2"/>
  <c r="H1221" i="2"/>
  <c r="J1221" i="2" s="1"/>
  <c r="F1222" i="2"/>
  <c r="G1222" i="2"/>
  <c r="H1222" i="2"/>
  <c r="J1222" i="2" s="1"/>
  <c r="F1223" i="2"/>
  <c r="G1223" i="2"/>
  <c r="H1223" i="2"/>
  <c r="J1223" i="2" s="1"/>
  <c r="F1224" i="2"/>
  <c r="G1224" i="2"/>
  <c r="H1224" i="2"/>
  <c r="J1224" i="2" s="1"/>
  <c r="F1225" i="2"/>
  <c r="G1225" i="2"/>
  <c r="H1225" i="2"/>
  <c r="J1225" i="2" s="1"/>
  <c r="F1226" i="2"/>
  <c r="G1226" i="2"/>
  <c r="H1226" i="2"/>
  <c r="J1226" i="2" s="1"/>
  <c r="F1227" i="2"/>
  <c r="G1227" i="2"/>
  <c r="H1227" i="2"/>
  <c r="J1227" i="2" s="1"/>
  <c r="F1228" i="2"/>
  <c r="G1228" i="2"/>
  <c r="H1228" i="2"/>
  <c r="J1228" i="2" s="1"/>
  <c r="F1229" i="2"/>
  <c r="G1229" i="2"/>
  <c r="H1229" i="2"/>
  <c r="J1229" i="2" s="1"/>
  <c r="F1230" i="2"/>
  <c r="G1230" i="2"/>
  <c r="H1230" i="2"/>
  <c r="J1230" i="2" s="1"/>
  <c r="F1231" i="2"/>
  <c r="G1231" i="2"/>
  <c r="H1231" i="2"/>
  <c r="J1231" i="2" s="1"/>
  <c r="F1232" i="2"/>
  <c r="G1232" i="2"/>
  <c r="H1232" i="2"/>
  <c r="J1232" i="2" s="1"/>
  <c r="F1233" i="2"/>
  <c r="G1233" i="2"/>
  <c r="H1233" i="2"/>
  <c r="J1233" i="2" s="1"/>
  <c r="F1234" i="2"/>
  <c r="G1234" i="2"/>
  <c r="H1234" i="2"/>
  <c r="J1234" i="2" s="1"/>
  <c r="F1235" i="2"/>
  <c r="G1235" i="2"/>
  <c r="H1235" i="2"/>
  <c r="J1235" i="2" s="1"/>
  <c r="F1236" i="2"/>
  <c r="G1236" i="2"/>
  <c r="H1236" i="2"/>
  <c r="J1236" i="2" s="1"/>
  <c r="F1237" i="2"/>
  <c r="G1237" i="2"/>
  <c r="H1237" i="2"/>
  <c r="J1237" i="2" s="1"/>
  <c r="F1238" i="2"/>
  <c r="G1238" i="2"/>
  <c r="H1238" i="2"/>
  <c r="J1238" i="2" s="1"/>
  <c r="F1239" i="2"/>
  <c r="G1239" i="2"/>
  <c r="H1239" i="2"/>
  <c r="J1239" i="2" s="1"/>
  <c r="F1240" i="2"/>
  <c r="G1240" i="2"/>
  <c r="H1240" i="2"/>
  <c r="J1240" i="2" s="1"/>
  <c r="F1241" i="2"/>
  <c r="G1241" i="2"/>
  <c r="H1241" i="2"/>
  <c r="J1241" i="2" s="1"/>
  <c r="F1242" i="2"/>
  <c r="G1242" i="2"/>
  <c r="H1242" i="2"/>
  <c r="J1242" i="2" s="1"/>
  <c r="F1243" i="2"/>
  <c r="G1243" i="2"/>
  <c r="H1243" i="2"/>
  <c r="J1243" i="2" s="1"/>
  <c r="F1244" i="2"/>
  <c r="G1244" i="2"/>
  <c r="H1244" i="2"/>
  <c r="J1244" i="2" s="1"/>
  <c r="F1245" i="2"/>
  <c r="G1245" i="2"/>
  <c r="H1245" i="2"/>
  <c r="J1245" i="2" s="1"/>
  <c r="F1246" i="2"/>
  <c r="G1246" i="2"/>
  <c r="H1246" i="2"/>
  <c r="J1246" i="2" s="1"/>
  <c r="F1247" i="2"/>
  <c r="G1247" i="2"/>
  <c r="H1247" i="2"/>
  <c r="J1247" i="2" s="1"/>
  <c r="F1248" i="2"/>
  <c r="G1248" i="2"/>
  <c r="H1248" i="2"/>
  <c r="J1248" i="2" s="1"/>
  <c r="F1249" i="2"/>
  <c r="G1249" i="2"/>
  <c r="H1249" i="2"/>
  <c r="J1249" i="2" s="1"/>
  <c r="F1250" i="2"/>
  <c r="G1250" i="2"/>
  <c r="H1250" i="2"/>
  <c r="J1250" i="2" s="1"/>
  <c r="F1251" i="2"/>
  <c r="G1251" i="2"/>
  <c r="H1251" i="2"/>
  <c r="J1251" i="2" s="1"/>
  <c r="F1252" i="2"/>
  <c r="G1252" i="2"/>
  <c r="H1252" i="2"/>
  <c r="J1252" i="2" s="1"/>
  <c r="F1253" i="2"/>
  <c r="G1253" i="2"/>
  <c r="H1253" i="2"/>
  <c r="J1253" i="2" s="1"/>
  <c r="F1254" i="2"/>
  <c r="G1254" i="2"/>
  <c r="H1254" i="2"/>
  <c r="J1254" i="2" s="1"/>
  <c r="F1255" i="2"/>
  <c r="G1255" i="2"/>
  <c r="H1255" i="2"/>
  <c r="J1255" i="2" s="1"/>
  <c r="F1256" i="2"/>
  <c r="G1256" i="2"/>
  <c r="H1256" i="2"/>
  <c r="J1256" i="2" s="1"/>
  <c r="F1257" i="2"/>
  <c r="G1257" i="2"/>
  <c r="H1257" i="2"/>
  <c r="J1257" i="2" s="1"/>
  <c r="F1258" i="2"/>
  <c r="G1258" i="2"/>
  <c r="H1258" i="2"/>
  <c r="J1258" i="2" s="1"/>
  <c r="F1259" i="2"/>
  <c r="G1259" i="2"/>
  <c r="H1259" i="2"/>
  <c r="J1259" i="2" s="1"/>
  <c r="F1260" i="2"/>
  <c r="G1260" i="2"/>
  <c r="H1260" i="2"/>
  <c r="J1260" i="2" s="1"/>
  <c r="F1261" i="2"/>
  <c r="G1261" i="2"/>
  <c r="H1261" i="2"/>
  <c r="J1261" i="2" s="1"/>
  <c r="F1262" i="2"/>
  <c r="G1262" i="2"/>
  <c r="H1262" i="2"/>
  <c r="J1262" i="2" s="1"/>
  <c r="F1263" i="2"/>
  <c r="G1263" i="2"/>
  <c r="H1263" i="2"/>
  <c r="J1263" i="2" s="1"/>
  <c r="F1264" i="2"/>
  <c r="G1264" i="2"/>
  <c r="H1264" i="2"/>
  <c r="J1264" i="2" s="1"/>
  <c r="F1265" i="2"/>
  <c r="G1265" i="2"/>
  <c r="H1265" i="2"/>
  <c r="J1265" i="2" s="1"/>
  <c r="F1266" i="2"/>
  <c r="G1266" i="2"/>
  <c r="H1266" i="2"/>
  <c r="J1266" i="2" s="1"/>
  <c r="F1267" i="2"/>
  <c r="G1267" i="2"/>
  <c r="H1267" i="2"/>
  <c r="J1267" i="2" s="1"/>
  <c r="F1268" i="2"/>
  <c r="G1268" i="2"/>
  <c r="H1268" i="2"/>
  <c r="J1268" i="2" s="1"/>
  <c r="F1269" i="2"/>
  <c r="G1269" i="2"/>
  <c r="H1269" i="2"/>
  <c r="J1269" i="2" s="1"/>
  <c r="F1270" i="2"/>
  <c r="G1270" i="2"/>
  <c r="H1270" i="2"/>
  <c r="J1270" i="2" s="1"/>
  <c r="F1271" i="2"/>
  <c r="G1271" i="2"/>
  <c r="H1271" i="2"/>
  <c r="J1271" i="2" s="1"/>
  <c r="F1272" i="2"/>
  <c r="G1272" i="2"/>
  <c r="H1272" i="2"/>
  <c r="J1272" i="2" s="1"/>
  <c r="F1273" i="2"/>
  <c r="G1273" i="2"/>
  <c r="H1273" i="2"/>
  <c r="J1273" i="2" s="1"/>
  <c r="F1274" i="2"/>
  <c r="G1274" i="2"/>
  <c r="H1274" i="2"/>
  <c r="J1274" i="2" s="1"/>
  <c r="F1275" i="2"/>
  <c r="G1275" i="2"/>
  <c r="H1275" i="2"/>
  <c r="J1275" i="2" s="1"/>
  <c r="F1276" i="2"/>
  <c r="G1276" i="2"/>
  <c r="H1276" i="2"/>
  <c r="J1276" i="2" s="1"/>
  <c r="F1277" i="2"/>
  <c r="G1277" i="2"/>
  <c r="H1277" i="2"/>
  <c r="J1277" i="2" s="1"/>
  <c r="F1278" i="2"/>
  <c r="G1278" i="2"/>
  <c r="H1278" i="2"/>
  <c r="J1278" i="2" s="1"/>
  <c r="F1279" i="2"/>
  <c r="G1279" i="2"/>
  <c r="H1279" i="2"/>
  <c r="J1279" i="2" s="1"/>
  <c r="F1280" i="2"/>
  <c r="G1280" i="2"/>
  <c r="H1280" i="2"/>
  <c r="J1280" i="2" s="1"/>
  <c r="F1281" i="2"/>
  <c r="G1281" i="2"/>
  <c r="H1281" i="2"/>
  <c r="J1281" i="2" s="1"/>
  <c r="F1282" i="2"/>
  <c r="G1282" i="2"/>
  <c r="H1282" i="2"/>
  <c r="J1282" i="2" s="1"/>
  <c r="F1283" i="2"/>
  <c r="G1283" i="2"/>
  <c r="H1283" i="2"/>
  <c r="J1283" i="2" s="1"/>
  <c r="F1284" i="2"/>
  <c r="G1284" i="2"/>
  <c r="H1284" i="2"/>
  <c r="J1284" i="2" s="1"/>
  <c r="F1285" i="2"/>
  <c r="G1285" i="2"/>
  <c r="H1285" i="2"/>
  <c r="J1285" i="2" s="1"/>
  <c r="F1286" i="2"/>
  <c r="G1286" i="2"/>
  <c r="H1286" i="2"/>
  <c r="J1286" i="2" s="1"/>
  <c r="F1287" i="2"/>
  <c r="G1287" i="2"/>
  <c r="H1287" i="2"/>
  <c r="J1287" i="2" s="1"/>
  <c r="F1288" i="2"/>
  <c r="G1288" i="2"/>
  <c r="H1288" i="2"/>
  <c r="J1288" i="2" s="1"/>
  <c r="F1289" i="2"/>
  <c r="G1289" i="2"/>
  <c r="H1289" i="2"/>
  <c r="J1289" i="2" s="1"/>
  <c r="F1290" i="2"/>
  <c r="G1290" i="2"/>
  <c r="H1290" i="2"/>
  <c r="J1290" i="2" s="1"/>
  <c r="F1291" i="2"/>
  <c r="G1291" i="2"/>
  <c r="H1291" i="2"/>
  <c r="J1291" i="2" s="1"/>
  <c r="F1292" i="2"/>
  <c r="G1292" i="2"/>
  <c r="H1292" i="2"/>
  <c r="J1292" i="2" s="1"/>
  <c r="F1293" i="2"/>
  <c r="G1293" i="2"/>
  <c r="H1293" i="2"/>
  <c r="J1293" i="2" s="1"/>
  <c r="F1294" i="2"/>
  <c r="G1294" i="2"/>
  <c r="H1294" i="2"/>
  <c r="J1294" i="2" s="1"/>
  <c r="F1295" i="2"/>
  <c r="G1295" i="2"/>
  <c r="H1295" i="2"/>
  <c r="J1295" i="2" s="1"/>
  <c r="F1296" i="2"/>
  <c r="G1296" i="2"/>
  <c r="H1296" i="2"/>
  <c r="J1296" i="2" s="1"/>
  <c r="F1297" i="2"/>
  <c r="G1297" i="2"/>
  <c r="H1297" i="2"/>
  <c r="J1297" i="2" s="1"/>
  <c r="F1298" i="2"/>
  <c r="G1298" i="2"/>
  <c r="H1298" i="2"/>
  <c r="J1298" i="2" s="1"/>
  <c r="F1299" i="2"/>
  <c r="G1299" i="2"/>
  <c r="H1299" i="2"/>
  <c r="J1299" i="2" s="1"/>
  <c r="F1300" i="2"/>
  <c r="G1300" i="2"/>
  <c r="H1300" i="2"/>
  <c r="J1300" i="2" s="1"/>
  <c r="F1301" i="2"/>
  <c r="G1301" i="2"/>
  <c r="H1301" i="2"/>
  <c r="J1301" i="2" s="1"/>
  <c r="F1302" i="2"/>
  <c r="G1302" i="2"/>
  <c r="H1302" i="2"/>
  <c r="J1302" i="2" s="1"/>
  <c r="F1303" i="2"/>
  <c r="G1303" i="2"/>
  <c r="H1303" i="2"/>
  <c r="J1303" i="2" s="1"/>
  <c r="F1304" i="2"/>
  <c r="G1304" i="2"/>
  <c r="H1304" i="2"/>
  <c r="J1304" i="2" s="1"/>
  <c r="F1305" i="2"/>
  <c r="G1305" i="2"/>
  <c r="H1305" i="2"/>
  <c r="J1305" i="2" s="1"/>
  <c r="F1306" i="2"/>
  <c r="G1306" i="2"/>
  <c r="H1306" i="2"/>
  <c r="J1306" i="2" s="1"/>
  <c r="F1307" i="2"/>
  <c r="G1307" i="2"/>
  <c r="H1307" i="2"/>
  <c r="J1307" i="2" s="1"/>
  <c r="F1308" i="2"/>
  <c r="G1308" i="2"/>
  <c r="H1308" i="2"/>
  <c r="J1308" i="2" s="1"/>
  <c r="F1309" i="2"/>
  <c r="G1309" i="2"/>
  <c r="H1309" i="2"/>
  <c r="J1309" i="2" s="1"/>
  <c r="F1310" i="2"/>
  <c r="G1310" i="2"/>
  <c r="H1310" i="2"/>
  <c r="J1310" i="2" s="1"/>
  <c r="F1311" i="2"/>
  <c r="G1311" i="2"/>
  <c r="H1311" i="2"/>
  <c r="J1311" i="2" s="1"/>
  <c r="F1312" i="2"/>
  <c r="G1312" i="2"/>
  <c r="H1312" i="2"/>
  <c r="J1312" i="2" s="1"/>
  <c r="F1313" i="2"/>
  <c r="G1313" i="2"/>
  <c r="H1313" i="2"/>
  <c r="J1313" i="2" s="1"/>
  <c r="F1314" i="2"/>
  <c r="G1314" i="2"/>
  <c r="H1314" i="2"/>
  <c r="J1314" i="2" s="1"/>
  <c r="F1315" i="2"/>
  <c r="G1315" i="2"/>
  <c r="H1315" i="2"/>
  <c r="J1315" i="2" s="1"/>
  <c r="F1316" i="2"/>
  <c r="G1316" i="2"/>
  <c r="H1316" i="2"/>
  <c r="J1316" i="2" s="1"/>
  <c r="F1317" i="2"/>
  <c r="G1317" i="2"/>
  <c r="H1317" i="2"/>
  <c r="J1317" i="2" s="1"/>
  <c r="F1318" i="2"/>
  <c r="G1318" i="2"/>
  <c r="H1318" i="2"/>
  <c r="J1318" i="2" s="1"/>
  <c r="F1319" i="2"/>
  <c r="G1319" i="2"/>
  <c r="H1319" i="2"/>
  <c r="J1319" i="2" s="1"/>
  <c r="F1320" i="2"/>
  <c r="G1320" i="2"/>
  <c r="H1320" i="2"/>
  <c r="J1320" i="2" s="1"/>
  <c r="F1321" i="2"/>
  <c r="G1321" i="2"/>
  <c r="H1321" i="2"/>
  <c r="J1321" i="2" s="1"/>
  <c r="F1322" i="2"/>
  <c r="G1322" i="2"/>
  <c r="H1322" i="2"/>
  <c r="J1322" i="2" s="1"/>
  <c r="F1323" i="2"/>
  <c r="G1323" i="2"/>
  <c r="H1323" i="2"/>
  <c r="J1323" i="2" s="1"/>
  <c r="F1324" i="2"/>
  <c r="G1324" i="2"/>
  <c r="H1324" i="2"/>
  <c r="J1324" i="2" s="1"/>
  <c r="F1325" i="2"/>
  <c r="G1325" i="2"/>
  <c r="H1325" i="2"/>
  <c r="J1325" i="2" s="1"/>
  <c r="F1326" i="2"/>
  <c r="G1326" i="2"/>
  <c r="H1326" i="2"/>
  <c r="J1326" i="2" s="1"/>
  <c r="F1327" i="2"/>
  <c r="G1327" i="2"/>
  <c r="H1327" i="2"/>
  <c r="J1327" i="2" s="1"/>
  <c r="F1328" i="2"/>
  <c r="G1328" i="2"/>
  <c r="H1328" i="2"/>
  <c r="J1328" i="2" s="1"/>
  <c r="F1329" i="2"/>
  <c r="G1329" i="2"/>
  <c r="H1329" i="2"/>
  <c r="J1329" i="2" s="1"/>
  <c r="F1330" i="2"/>
  <c r="G1330" i="2"/>
  <c r="H1330" i="2"/>
  <c r="J1330" i="2" s="1"/>
  <c r="F1331" i="2"/>
  <c r="G1331" i="2"/>
  <c r="H1331" i="2"/>
  <c r="J1331" i="2" s="1"/>
  <c r="F1332" i="2"/>
  <c r="G1332" i="2"/>
  <c r="H1332" i="2"/>
  <c r="J1332" i="2" s="1"/>
  <c r="F1333" i="2"/>
  <c r="G1333" i="2"/>
  <c r="H1333" i="2"/>
  <c r="J1333" i="2" s="1"/>
  <c r="F1334" i="2"/>
  <c r="G1334" i="2"/>
  <c r="H1334" i="2"/>
  <c r="J1334" i="2" s="1"/>
  <c r="F1335" i="2"/>
  <c r="G1335" i="2"/>
  <c r="H1335" i="2"/>
  <c r="J1335" i="2" s="1"/>
  <c r="F1336" i="2"/>
  <c r="G1336" i="2"/>
  <c r="H1336" i="2"/>
  <c r="J1336" i="2" s="1"/>
  <c r="F1337" i="2"/>
  <c r="G1337" i="2"/>
  <c r="H1337" i="2"/>
  <c r="J1337" i="2" s="1"/>
  <c r="F1338" i="2"/>
  <c r="G1338" i="2"/>
  <c r="H1338" i="2"/>
  <c r="J1338" i="2" s="1"/>
  <c r="F1339" i="2"/>
  <c r="G1339" i="2"/>
  <c r="H1339" i="2"/>
  <c r="J1339" i="2" s="1"/>
  <c r="F1340" i="2"/>
  <c r="G1340" i="2"/>
  <c r="H1340" i="2"/>
  <c r="J1340" i="2" s="1"/>
  <c r="F1341" i="2"/>
  <c r="G1341" i="2"/>
  <c r="H1341" i="2"/>
  <c r="J1341" i="2" s="1"/>
  <c r="F1342" i="2"/>
  <c r="G1342" i="2"/>
  <c r="H1342" i="2"/>
  <c r="J1342" i="2" s="1"/>
  <c r="F1343" i="2"/>
  <c r="G1343" i="2"/>
  <c r="H1343" i="2"/>
  <c r="J1343" i="2" s="1"/>
  <c r="F1344" i="2"/>
  <c r="G1344" i="2"/>
  <c r="H1344" i="2"/>
  <c r="J1344" i="2" s="1"/>
  <c r="F1345" i="2"/>
  <c r="G1345" i="2"/>
  <c r="H1345" i="2"/>
  <c r="J1345" i="2" s="1"/>
  <c r="F1346" i="2"/>
  <c r="G1346" i="2"/>
  <c r="H1346" i="2"/>
  <c r="J1346" i="2" s="1"/>
  <c r="F1347" i="2"/>
  <c r="G1347" i="2"/>
  <c r="H1347" i="2"/>
  <c r="J1347" i="2" s="1"/>
  <c r="F1348" i="2"/>
  <c r="G1348" i="2"/>
  <c r="H1348" i="2"/>
  <c r="J1348" i="2" s="1"/>
  <c r="F1349" i="2"/>
  <c r="G1349" i="2"/>
  <c r="H1349" i="2"/>
  <c r="J1349" i="2" s="1"/>
  <c r="F1350" i="2"/>
  <c r="G1350" i="2"/>
  <c r="H1350" i="2"/>
  <c r="J1350" i="2" s="1"/>
  <c r="F1424" i="2"/>
  <c r="G1424" i="2"/>
  <c r="H1424" i="2"/>
  <c r="J1424" i="2" s="1"/>
  <c r="F1351" i="2"/>
  <c r="G1351" i="2"/>
  <c r="H1351" i="2"/>
  <c r="J1351" i="2" s="1"/>
  <c r="F1352" i="2"/>
  <c r="G1352" i="2"/>
  <c r="H1352" i="2"/>
  <c r="J1352" i="2" s="1"/>
  <c r="F1353" i="2"/>
  <c r="G1353" i="2"/>
  <c r="H1353" i="2"/>
  <c r="J1353" i="2" s="1"/>
  <c r="F1354" i="2"/>
  <c r="G1354" i="2"/>
  <c r="H1354" i="2"/>
  <c r="J1354" i="2" s="1"/>
  <c r="F1355" i="2"/>
  <c r="G1355" i="2"/>
  <c r="H1355" i="2"/>
  <c r="J1355" i="2" s="1"/>
  <c r="F1356" i="2"/>
  <c r="G1356" i="2"/>
  <c r="H1356" i="2"/>
  <c r="J1356" i="2" s="1"/>
  <c r="F1357" i="2"/>
  <c r="G1357" i="2"/>
  <c r="H1357" i="2"/>
  <c r="J1357" i="2" s="1"/>
  <c r="F1358" i="2"/>
  <c r="G1358" i="2"/>
  <c r="H1358" i="2"/>
  <c r="J1358" i="2" s="1"/>
  <c r="F1359" i="2"/>
  <c r="G1359" i="2"/>
  <c r="H1359" i="2"/>
  <c r="J1359" i="2" s="1"/>
  <c r="F1360" i="2"/>
  <c r="G1360" i="2"/>
  <c r="H1360" i="2"/>
  <c r="J1360" i="2" s="1"/>
  <c r="F1361" i="2"/>
  <c r="G1361" i="2"/>
  <c r="H1361" i="2"/>
  <c r="J1361" i="2" s="1"/>
  <c r="F1362" i="2"/>
  <c r="G1362" i="2"/>
  <c r="H1362" i="2"/>
  <c r="J1362" i="2" s="1"/>
  <c r="F1363" i="2"/>
  <c r="G1363" i="2"/>
  <c r="H1363" i="2"/>
  <c r="J1363" i="2" s="1"/>
  <c r="F1364" i="2"/>
  <c r="G1364" i="2"/>
  <c r="H1364" i="2"/>
  <c r="J1364" i="2" s="1"/>
  <c r="F1365" i="2"/>
  <c r="G1365" i="2"/>
  <c r="H1365" i="2"/>
  <c r="J1365" i="2" s="1"/>
  <c r="F1366" i="2"/>
  <c r="G1366" i="2"/>
  <c r="H1366" i="2"/>
  <c r="J1366" i="2" s="1"/>
  <c r="F1367" i="2"/>
  <c r="G1367" i="2"/>
  <c r="H1367" i="2"/>
  <c r="J1367" i="2" s="1"/>
  <c r="F1368" i="2"/>
  <c r="G1368" i="2"/>
  <c r="H1368" i="2"/>
  <c r="J1368" i="2" s="1"/>
  <c r="F1369" i="2"/>
  <c r="G1369" i="2"/>
  <c r="H1369" i="2"/>
  <c r="J1369" i="2" s="1"/>
  <c r="F1370" i="2"/>
  <c r="G1370" i="2"/>
  <c r="H1370" i="2"/>
  <c r="J1370" i="2" s="1"/>
  <c r="F1371" i="2"/>
  <c r="G1371" i="2"/>
  <c r="H1371" i="2"/>
  <c r="J1371" i="2" s="1"/>
  <c r="F1372" i="2"/>
  <c r="G1372" i="2"/>
  <c r="H1372" i="2"/>
  <c r="J1372" i="2" s="1"/>
  <c r="F1373" i="2"/>
  <c r="G1373" i="2"/>
  <c r="H1373" i="2"/>
  <c r="J1373" i="2" s="1"/>
  <c r="F1374" i="2"/>
  <c r="G1374" i="2"/>
  <c r="H1374" i="2"/>
  <c r="J1374" i="2" s="1"/>
  <c r="F1375" i="2"/>
  <c r="G1375" i="2"/>
  <c r="H1375" i="2"/>
  <c r="J1375" i="2" s="1"/>
  <c r="F1376" i="2"/>
  <c r="G1376" i="2"/>
  <c r="H1376" i="2"/>
  <c r="J1376" i="2" s="1"/>
  <c r="F1377" i="2"/>
  <c r="G1377" i="2"/>
  <c r="H1377" i="2"/>
  <c r="J1377" i="2" s="1"/>
  <c r="F1378" i="2"/>
  <c r="G1378" i="2"/>
  <c r="H1378" i="2"/>
  <c r="J1378" i="2" s="1"/>
  <c r="F1379" i="2"/>
  <c r="G1379" i="2"/>
  <c r="H1379" i="2"/>
  <c r="J1379" i="2" s="1"/>
  <c r="F1380" i="2"/>
  <c r="G1380" i="2"/>
  <c r="H1380" i="2"/>
  <c r="J1380" i="2" s="1"/>
  <c r="F1381" i="2"/>
  <c r="G1381" i="2"/>
  <c r="H1381" i="2"/>
  <c r="J1381" i="2" s="1"/>
  <c r="F1382" i="2"/>
  <c r="G1382" i="2"/>
  <c r="H1382" i="2"/>
  <c r="J1382" i="2" s="1"/>
  <c r="F1383" i="2"/>
  <c r="G1383" i="2"/>
  <c r="H1383" i="2"/>
  <c r="J1383" i="2" s="1"/>
  <c r="F1384" i="2"/>
  <c r="G1384" i="2"/>
  <c r="H1384" i="2"/>
  <c r="J1384" i="2" s="1"/>
  <c r="F1385" i="2"/>
  <c r="G1385" i="2"/>
  <c r="H1385" i="2"/>
  <c r="J1385" i="2" s="1"/>
  <c r="F1386" i="2"/>
  <c r="G1386" i="2"/>
  <c r="H1386" i="2"/>
  <c r="J1386" i="2" s="1"/>
  <c r="F1387" i="2"/>
  <c r="G1387" i="2"/>
  <c r="H1387" i="2"/>
  <c r="J1387" i="2" s="1"/>
  <c r="F1388" i="2"/>
  <c r="G1388" i="2"/>
  <c r="H1388" i="2"/>
  <c r="J1388" i="2" s="1"/>
  <c r="F1389" i="2"/>
  <c r="G1389" i="2"/>
  <c r="H1389" i="2"/>
  <c r="J1389" i="2" s="1"/>
  <c r="F1390" i="2"/>
  <c r="G1390" i="2"/>
  <c r="H1390" i="2"/>
  <c r="J1390" i="2" s="1"/>
  <c r="F1391" i="2"/>
  <c r="G1391" i="2"/>
  <c r="H1391" i="2"/>
  <c r="J1391" i="2" s="1"/>
  <c r="F1392" i="2"/>
  <c r="G1392" i="2"/>
  <c r="H1392" i="2"/>
  <c r="J1392" i="2" s="1"/>
  <c r="F1393" i="2"/>
  <c r="G1393" i="2"/>
  <c r="H1393" i="2"/>
  <c r="J1393" i="2" s="1"/>
  <c r="F1394" i="2"/>
  <c r="G1394" i="2"/>
  <c r="H1394" i="2"/>
  <c r="J1394" i="2" s="1"/>
  <c r="F1395" i="2"/>
  <c r="G1395" i="2"/>
  <c r="H1395" i="2"/>
  <c r="J1395" i="2" s="1"/>
  <c r="F1396" i="2"/>
  <c r="G1396" i="2"/>
  <c r="H1396" i="2"/>
  <c r="J1396" i="2" s="1"/>
  <c r="F1397" i="2"/>
  <c r="G1397" i="2"/>
  <c r="H1397" i="2"/>
  <c r="J1397" i="2" s="1"/>
  <c r="F1398" i="2"/>
  <c r="G1398" i="2"/>
  <c r="H1398" i="2"/>
  <c r="J1398" i="2" s="1"/>
  <c r="F1425" i="2"/>
  <c r="G1425" i="2"/>
  <c r="H1425" i="2"/>
  <c r="J1425" i="2" s="1"/>
  <c r="F1399" i="2"/>
  <c r="G1399" i="2"/>
  <c r="H1399" i="2"/>
  <c r="J1399" i="2" s="1"/>
  <c r="F1400" i="2"/>
  <c r="G1400" i="2"/>
  <c r="H1400" i="2"/>
  <c r="J1400" i="2" s="1"/>
  <c r="F1401" i="2"/>
  <c r="G1401" i="2"/>
  <c r="H1401" i="2"/>
  <c r="J1401" i="2" s="1"/>
  <c r="F1402" i="2"/>
  <c r="G1402" i="2"/>
  <c r="H1402" i="2"/>
  <c r="J1402" i="2" s="1"/>
  <c r="F1403" i="2"/>
  <c r="G1403" i="2"/>
  <c r="H1403" i="2"/>
  <c r="J1403" i="2" s="1"/>
  <c r="F1404" i="2"/>
  <c r="G1404" i="2"/>
  <c r="H1404" i="2"/>
  <c r="J1404" i="2" s="1"/>
  <c r="F1405" i="2"/>
  <c r="G1405" i="2"/>
  <c r="H1405" i="2"/>
  <c r="J1405" i="2" s="1"/>
  <c r="F1406" i="2"/>
  <c r="G1406" i="2"/>
  <c r="H1406" i="2"/>
  <c r="J1406" i="2" s="1"/>
  <c r="F1407" i="2"/>
  <c r="G1407" i="2"/>
  <c r="H1407" i="2"/>
  <c r="J1407" i="2" s="1"/>
  <c r="F1408" i="2"/>
  <c r="G1408" i="2"/>
  <c r="H1408" i="2"/>
  <c r="J1408" i="2" s="1"/>
  <c r="F1409" i="2"/>
  <c r="G1409" i="2"/>
  <c r="H1409" i="2"/>
  <c r="J1409" i="2" s="1"/>
  <c r="F1410" i="2"/>
  <c r="G1410" i="2"/>
  <c r="H1410" i="2"/>
  <c r="J1410" i="2" s="1"/>
  <c r="F1411" i="2"/>
  <c r="G1411" i="2"/>
  <c r="H1411" i="2"/>
  <c r="J1411" i="2" s="1"/>
  <c r="F1412" i="2"/>
  <c r="G1412" i="2"/>
  <c r="H1412" i="2"/>
  <c r="J1412" i="2" s="1"/>
  <c r="F1413" i="2"/>
  <c r="G1413" i="2"/>
  <c r="H1413" i="2"/>
  <c r="J1413" i="2" s="1"/>
  <c r="F1414" i="2"/>
  <c r="G1414" i="2"/>
  <c r="H1414" i="2"/>
  <c r="J1414" i="2" s="1"/>
  <c r="F1415" i="2"/>
  <c r="G1415" i="2"/>
  <c r="H1415" i="2"/>
  <c r="J1415" i="2" s="1"/>
  <c r="F1416" i="2"/>
  <c r="G1416" i="2"/>
  <c r="H1416" i="2"/>
  <c r="J1416" i="2" s="1"/>
  <c r="F1417" i="2"/>
  <c r="G1417" i="2"/>
  <c r="H1417" i="2"/>
  <c r="J1417" i="2" s="1"/>
  <c r="F1418" i="2"/>
  <c r="G1418" i="2"/>
  <c r="H1418" i="2"/>
  <c r="J1418" i="2" s="1"/>
  <c r="F1419" i="2"/>
  <c r="G1419" i="2"/>
  <c r="H1419" i="2"/>
  <c r="J1419" i="2" s="1"/>
  <c r="F1420" i="2"/>
  <c r="G1420" i="2"/>
  <c r="H1420" i="2"/>
  <c r="J1420" i="2" s="1"/>
  <c r="F1421" i="2"/>
  <c r="G1421" i="2"/>
  <c r="H1421" i="2"/>
  <c r="J1421" i="2" s="1"/>
  <c r="F1422" i="2"/>
  <c r="G1422" i="2"/>
  <c r="H1422" i="2"/>
  <c r="J1422" i="2" s="1"/>
  <c r="F1423" i="2"/>
  <c r="G1423" i="2"/>
  <c r="H1423" i="2"/>
  <c r="J1423" i="2" s="1"/>
  <c r="F1426" i="2"/>
  <c r="G1426" i="2"/>
  <c r="H1426" i="2"/>
  <c r="J1426" i="2" s="1"/>
  <c r="F1427" i="2"/>
  <c r="G1427" i="2"/>
  <c r="H1427" i="2"/>
  <c r="J1427" i="2" s="1"/>
  <c r="F1428" i="2"/>
  <c r="G1428" i="2"/>
  <c r="H1428" i="2"/>
  <c r="J1428" i="2" s="1"/>
  <c r="F1429" i="2"/>
  <c r="G1429" i="2"/>
  <c r="H1429" i="2"/>
  <c r="J1429" i="2" s="1"/>
  <c r="F1430" i="2"/>
  <c r="G1430" i="2"/>
  <c r="H1430" i="2"/>
  <c r="J1430" i="2" s="1"/>
  <c r="F1431" i="2"/>
  <c r="G1431" i="2"/>
  <c r="H1431" i="2"/>
  <c r="J1431" i="2" s="1"/>
  <c r="F1432" i="2"/>
  <c r="G1432" i="2"/>
  <c r="H1432" i="2"/>
  <c r="J1432" i="2" s="1"/>
  <c r="F1433" i="2"/>
  <c r="G1433" i="2"/>
  <c r="H1433" i="2"/>
  <c r="J1433" i="2" s="1"/>
  <c r="F1434" i="2"/>
  <c r="G1434" i="2"/>
  <c r="H1434" i="2"/>
  <c r="J1434" i="2" s="1"/>
  <c r="F1435" i="2"/>
  <c r="G1435" i="2"/>
  <c r="H1435" i="2"/>
  <c r="J1435" i="2" s="1"/>
  <c r="F1436" i="2"/>
  <c r="G1436" i="2"/>
  <c r="H1436" i="2"/>
  <c r="J1436" i="2" s="1"/>
  <c r="F1437" i="2"/>
  <c r="G1437" i="2"/>
  <c r="H1437" i="2"/>
  <c r="J1437" i="2" s="1"/>
  <c r="F1438" i="2"/>
  <c r="G1438" i="2"/>
  <c r="H1438" i="2"/>
  <c r="J1438" i="2" s="1"/>
  <c r="F1439" i="2"/>
  <c r="G1439" i="2"/>
  <c r="H1439" i="2"/>
  <c r="J1439" i="2" s="1"/>
  <c r="F1440" i="2"/>
  <c r="G1440" i="2"/>
  <c r="H1440" i="2"/>
  <c r="J1440" i="2" s="1"/>
  <c r="F1441" i="2"/>
  <c r="G1441" i="2"/>
  <c r="H1441" i="2"/>
  <c r="J1441" i="2" s="1"/>
  <c r="F1442" i="2"/>
  <c r="G1442" i="2"/>
  <c r="H1442" i="2"/>
  <c r="J1442" i="2" s="1"/>
  <c r="F1443" i="2"/>
  <c r="G1443" i="2"/>
  <c r="H1443" i="2"/>
  <c r="J1443" i="2" s="1"/>
  <c r="F1444" i="2"/>
  <c r="G1444" i="2"/>
  <c r="H1444" i="2"/>
  <c r="J1444" i="2" s="1"/>
  <c r="F1445" i="2"/>
  <c r="G1445" i="2"/>
  <c r="H1445" i="2"/>
  <c r="J1445" i="2" s="1"/>
  <c r="F1446" i="2"/>
  <c r="G1446" i="2"/>
  <c r="H1446" i="2"/>
  <c r="J1446" i="2" s="1"/>
  <c r="F1447" i="2"/>
  <c r="G1447" i="2"/>
  <c r="H1447" i="2"/>
  <c r="J1447" i="2" s="1"/>
  <c r="F1448" i="2"/>
  <c r="G1448" i="2"/>
  <c r="H1448" i="2"/>
  <c r="J1448" i="2" s="1"/>
  <c r="F1449" i="2"/>
  <c r="G1449" i="2"/>
  <c r="H1449" i="2"/>
  <c r="J1449" i="2" s="1"/>
  <c r="F1450" i="2"/>
  <c r="G1450" i="2"/>
  <c r="H1450" i="2"/>
  <c r="J1450" i="2" s="1"/>
  <c r="F1451" i="2"/>
  <c r="G1451" i="2"/>
  <c r="H1451" i="2"/>
  <c r="J1451" i="2" s="1"/>
  <c r="F1452" i="2"/>
  <c r="G1452" i="2"/>
  <c r="H1452" i="2"/>
  <c r="J1452" i="2" s="1"/>
  <c r="F1453" i="2"/>
  <c r="G1453" i="2"/>
  <c r="H1453" i="2"/>
  <c r="J1453" i="2" s="1"/>
  <c r="F1454" i="2"/>
  <c r="G1454" i="2"/>
  <c r="H1454" i="2"/>
  <c r="J1454" i="2" s="1"/>
  <c r="F1455" i="2"/>
  <c r="G1455" i="2"/>
  <c r="H1455" i="2"/>
  <c r="J1455" i="2" s="1"/>
  <c r="F1456" i="2"/>
  <c r="G1456" i="2"/>
  <c r="H1456" i="2"/>
  <c r="J1456" i="2" s="1"/>
  <c r="F1457" i="2"/>
  <c r="G1457" i="2"/>
  <c r="H1457" i="2"/>
  <c r="J1457" i="2" s="1"/>
  <c r="F1458" i="2"/>
  <c r="G1458" i="2"/>
  <c r="H1458" i="2"/>
  <c r="J1458" i="2" s="1"/>
  <c r="F1459" i="2"/>
  <c r="G1459" i="2"/>
  <c r="H1459" i="2"/>
  <c r="J1459" i="2" s="1"/>
  <c r="F1460" i="2"/>
  <c r="G1460" i="2"/>
  <c r="H1460" i="2"/>
  <c r="J1460" i="2" s="1"/>
  <c r="F1461" i="2"/>
  <c r="G1461" i="2"/>
  <c r="H1461" i="2"/>
  <c r="J1461" i="2" s="1"/>
  <c r="F1462" i="2"/>
  <c r="G1462" i="2"/>
  <c r="H1462" i="2"/>
  <c r="J1462" i="2" s="1"/>
  <c r="F1463" i="2"/>
  <c r="G1463" i="2"/>
  <c r="H1463" i="2"/>
  <c r="J1463" i="2" s="1"/>
  <c r="F1464" i="2"/>
  <c r="G1464" i="2"/>
  <c r="H1464" i="2"/>
  <c r="J1464" i="2" s="1"/>
  <c r="F1465" i="2"/>
  <c r="G1465" i="2"/>
  <c r="H1465" i="2"/>
  <c r="J1465" i="2" s="1"/>
  <c r="F1466" i="2"/>
  <c r="G1466" i="2"/>
  <c r="H1466" i="2"/>
  <c r="J1466" i="2" s="1"/>
  <c r="F1467" i="2"/>
  <c r="G1467" i="2"/>
  <c r="H1467" i="2"/>
  <c r="J1467" i="2" s="1"/>
  <c r="F1468" i="2"/>
  <c r="G1468" i="2"/>
  <c r="H1468" i="2"/>
  <c r="J1468" i="2" s="1"/>
  <c r="F1469" i="2"/>
  <c r="G1469" i="2"/>
  <c r="H1469" i="2"/>
  <c r="J1469" i="2" s="1"/>
  <c r="F1470" i="2"/>
  <c r="G1470" i="2"/>
  <c r="H1470" i="2"/>
  <c r="J1470" i="2" s="1"/>
  <c r="F1471" i="2"/>
  <c r="G1471" i="2"/>
  <c r="H1471" i="2"/>
  <c r="J1471" i="2" s="1"/>
  <c r="F1472" i="2"/>
  <c r="G1472" i="2"/>
  <c r="H1472" i="2"/>
  <c r="J1472" i="2" s="1"/>
  <c r="F1473" i="2"/>
  <c r="G1473" i="2"/>
  <c r="H1473" i="2"/>
  <c r="J1473" i="2" s="1"/>
  <c r="F1474" i="2"/>
  <c r="G1474" i="2"/>
  <c r="H1474" i="2"/>
  <c r="J1474" i="2" s="1"/>
  <c r="F1475" i="2"/>
  <c r="G1475" i="2"/>
  <c r="H1475" i="2"/>
  <c r="J1475" i="2" s="1"/>
  <c r="F1476" i="2"/>
  <c r="G1476" i="2"/>
  <c r="H1476" i="2"/>
  <c r="J1476" i="2" s="1"/>
  <c r="F1477" i="2"/>
  <c r="G1477" i="2"/>
  <c r="H1477" i="2"/>
  <c r="J1477" i="2" s="1"/>
  <c r="F1478" i="2"/>
  <c r="G1478" i="2"/>
  <c r="H1478" i="2"/>
  <c r="J1478" i="2" s="1"/>
  <c r="F1479" i="2"/>
  <c r="G1479" i="2"/>
  <c r="H1479" i="2"/>
  <c r="J1479" i="2" s="1"/>
  <c r="F1480" i="2"/>
  <c r="G1480" i="2"/>
  <c r="H1480" i="2"/>
  <c r="J1480" i="2" s="1"/>
  <c r="F1481" i="2"/>
  <c r="G1481" i="2"/>
  <c r="H1481" i="2"/>
  <c r="J1481" i="2" s="1"/>
  <c r="F1482" i="2"/>
  <c r="G1482" i="2"/>
  <c r="H1482" i="2"/>
  <c r="J1482" i="2" s="1"/>
  <c r="F1483" i="2"/>
  <c r="G1483" i="2"/>
  <c r="H1483" i="2"/>
  <c r="J1483" i="2" s="1"/>
  <c r="F1484" i="2"/>
  <c r="G1484" i="2"/>
  <c r="H1484" i="2"/>
  <c r="J1484" i="2" s="1"/>
  <c r="F1485" i="2"/>
  <c r="G1485" i="2"/>
  <c r="H1485" i="2"/>
  <c r="J1485" i="2" s="1"/>
  <c r="F1486" i="2"/>
  <c r="G1486" i="2"/>
  <c r="H1486" i="2"/>
  <c r="J1486" i="2" s="1"/>
  <c r="F1487" i="2"/>
  <c r="G1487" i="2"/>
  <c r="H1487" i="2"/>
  <c r="J1487" i="2" s="1"/>
  <c r="F1488" i="2"/>
  <c r="G1488" i="2"/>
  <c r="H1488" i="2"/>
  <c r="J1488" i="2" s="1"/>
  <c r="F1489" i="2"/>
  <c r="G1489" i="2"/>
  <c r="H1489" i="2"/>
  <c r="J1489" i="2" s="1"/>
  <c r="F1490" i="2"/>
  <c r="G1490" i="2"/>
  <c r="H1490" i="2"/>
  <c r="J1490" i="2" s="1"/>
  <c r="F1491" i="2"/>
  <c r="G1491" i="2"/>
  <c r="H1491" i="2"/>
  <c r="J1491" i="2" s="1"/>
  <c r="F1492" i="2"/>
  <c r="G1492" i="2"/>
  <c r="H1492" i="2"/>
  <c r="J1492" i="2" s="1"/>
  <c r="F1493" i="2"/>
  <c r="G1493" i="2"/>
  <c r="H1493" i="2"/>
  <c r="J1493" i="2" s="1"/>
  <c r="F1494" i="2"/>
  <c r="G1494" i="2"/>
  <c r="H1494" i="2"/>
  <c r="J1494" i="2" s="1"/>
  <c r="F1495" i="2"/>
  <c r="G1495" i="2"/>
  <c r="H1495" i="2"/>
  <c r="J1495" i="2" s="1"/>
  <c r="F1496" i="2"/>
  <c r="G1496" i="2"/>
  <c r="H1496" i="2"/>
  <c r="J1496" i="2" s="1"/>
  <c r="F1497" i="2"/>
  <c r="G1497" i="2"/>
  <c r="H1497" i="2"/>
  <c r="J1497" i="2" s="1"/>
  <c r="F1498" i="2"/>
  <c r="G1498" i="2"/>
  <c r="H1498" i="2"/>
  <c r="J1498" i="2" s="1"/>
  <c r="F1499" i="2"/>
  <c r="G1499" i="2"/>
  <c r="H1499" i="2"/>
  <c r="J1499" i="2" s="1"/>
  <c r="F1500" i="2"/>
  <c r="G1500" i="2"/>
  <c r="H1500" i="2"/>
  <c r="J1500" i="2" s="1"/>
  <c r="F1501" i="2"/>
  <c r="G1501" i="2"/>
  <c r="H1501" i="2"/>
  <c r="J1501" i="2" s="1"/>
  <c r="F1502" i="2"/>
  <c r="G1502" i="2"/>
  <c r="H1502" i="2"/>
  <c r="J1502" i="2" s="1"/>
  <c r="F1503" i="2"/>
  <c r="G1503" i="2"/>
  <c r="H1503" i="2"/>
  <c r="J1503" i="2" s="1"/>
  <c r="F1504" i="2"/>
  <c r="G1504" i="2"/>
  <c r="H1504" i="2"/>
  <c r="J1504" i="2" s="1"/>
  <c r="F1505" i="2"/>
  <c r="G1505" i="2"/>
  <c r="H1505" i="2"/>
  <c r="J1505" i="2" s="1"/>
  <c r="F1506" i="2"/>
  <c r="G1506" i="2"/>
  <c r="H1506" i="2"/>
  <c r="J1506" i="2" s="1"/>
  <c r="F1507" i="2"/>
  <c r="G1507" i="2"/>
  <c r="H1507" i="2"/>
  <c r="J1507" i="2" s="1"/>
  <c r="F1508" i="2"/>
  <c r="G1508" i="2"/>
  <c r="H1508" i="2"/>
  <c r="J1508" i="2" s="1"/>
  <c r="F1509" i="2"/>
  <c r="G1509" i="2"/>
  <c r="H1509" i="2"/>
  <c r="J1509" i="2" s="1"/>
  <c r="F1510" i="2"/>
  <c r="G1510" i="2"/>
  <c r="H1510" i="2"/>
  <c r="J1510" i="2" s="1"/>
  <c r="F1512" i="2"/>
  <c r="G1512" i="2"/>
  <c r="H1512" i="2"/>
  <c r="J1512" i="2" s="1"/>
  <c r="F1513" i="2"/>
  <c r="G1513" i="2"/>
  <c r="H1513" i="2"/>
  <c r="J1513" i="2" s="1"/>
  <c r="F1514" i="2"/>
  <c r="G1514" i="2"/>
  <c r="H1514" i="2"/>
  <c r="J1514" i="2" s="1"/>
  <c r="F1515" i="2"/>
  <c r="G1515" i="2"/>
  <c r="H1515" i="2"/>
  <c r="J1515" i="2" s="1"/>
  <c r="F1516" i="2"/>
  <c r="G1516" i="2"/>
  <c r="H1516" i="2"/>
  <c r="J1516" i="2" s="1"/>
  <c r="F1517" i="2"/>
  <c r="G1517" i="2"/>
  <c r="H1517" i="2"/>
  <c r="J1517" i="2" s="1"/>
  <c r="F1518" i="2"/>
  <c r="G1518" i="2"/>
  <c r="H1518" i="2"/>
  <c r="J1518" i="2" s="1"/>
  <c r="F1519" i="2"/>
  <c r="G1519" i="2"/>
  <c r="H1519" i="2"/>
  <c r="J1519" i="2" s="1"/>
  <c r="F1520" i="2"/>
  <c r="G1520" i="2"/>
  <c r="H1520" i="2"/>
  <c r="J1520" i="2" s="1"/>
  <c r="F1521" i="2"/>
  <c r="G1521" i="2"/>
  <c r="H1521" i="2"/>
  <c r="J1521" i="2" s="1"/>
  <c r="F1522" i="2"/>
  <c r="G1522" i="2"/>
  <c r="H1522" i="2"/>
  <c r="J1522" i="2" s="1"/>
  <c r="F1523" i="2"/>
  <c r="G1523" i="2"/>
  <c r="H1523" i="2"/>
  <c r="J1523" i="2" s="1"/>
  <c r="F1524" i="2"/>
  <c r="G1524" i="2"/>
  <c r="H1524" i="2"/>
  <c r="J1524" i="2" s="1"/>
  <c r="F1525" i="2"/>
  <c r="G1525" i="2"/>
  <c r="H1525" i="2"/>
  <c r="J1525" i="2" s="1"/>
  <c r="F1526" i="2"/>
  <c r="G1526" i="2"/>
  <c r="H1526" i="2"/>
  <c r="J1526" i="2" s="1"/>
  <c r="F1527" i="2"/>
  <c r="G1527" i="2"/>
  <c r="H1527" i="2"/>
  <c r="J1527" i="2" s="1"/>
  <c r="F1528" i="2"/>
  <c r="G1528" i="2"/>
  <c r="H1528" i="2"/>
  <c r="J1528" i="2" s="1"/>
  <c r="F1529" i="2"/>
  <c r="G1529" i="2"/>
  <c r="H1529" i="2"/>
  <c r="J1529" i="2" s="1"/>
  <c r="F1530" i="2"/>
  <c r="G1530" i="2"/>
  <c r="H1530" i="2"/>
  <c r="J1530" i="2" s="1"/>
  <c r="F1531" i="2"/>
  <c r="G1531" i="2"/>
  <c r="H1531" i="2"/>
  <c r="J1531" i="2" s="1"/>
  <c r="F1532" i="2"/>
  <c r="G1532" i="2"/>
  <c r="H1532" i="2"/>
  <c r="J1532" i="2" s="1"/>
  <c r="F1533" i="2"/>
  <c r="G1533" i="2"/>
  <c r="H1533" i="2"/>
  <c r="J1533" i="2" s="1"/>
  <c r="F1534" i="2"/>
  <c r="G1534" i="2"/>
  <c r="H1534" i="2"/>
  <c r="J1534" i="2" s="1"/>
  <c r="F1535" i="2"/>
  <c r="G1535" i="2"/>
  <c r="H1535" i="2"/>
  <c r="J1535" i="2" s="1"/>
  <c r="F1536" i="2"/>
  <c r="G1536" i="2"/>
  <c r="H1536" i="2"/>
  <c r="J1536" i="2" s="1"/>
  <c r="F1537" i="2"/>
  <c r="G1537" i="2"/>
  <c r="H1537" i="2"/>
  <c r="J1537" i="2" s="1"/>
  <c r="F1538" i="2"/>
  <c r="G1538" i="2"/>
  <c r="H1538" i="2"/>
  <c r="J1538" i="2" s="1"/>
  <c r="F1539" i="2"/>
  <c r="G1539" i="2"/>
  <c r="H1539" i="2"/>
  <c r="J1539" i="2" s="1"/>
  <c r="F1540" i="2"/>
  <c r="G1540" i="2"/>
  <c r="H1540" i="2"/>
  <c r="J1540" i="2" s="1"/>
  <c r="F1541" i="2"/>
  <c r="G1541" i="2"/>
  <c r="H1541" i="2"/>
  <c r="J1541" i="2" s="1"/>
  <c r="F1542" i="2"/>
  <c r="G1542" i="2"/>
  <c r="H1542" i="2"/>
  <c r="J1542" i="2" s="1"/>
  <c r="F1543" i="2"/>
  <c r="G1543" i="2"/>
  <c r="H1543" i="2"/>
  <c r="J1543" i="2" s="1"/>
  <c r="F1544" i="2"/>
  <c r="G1544" i="2"/>
  <c r="H1544" i="2"/>
  <c r="J1544" i="2" s="1"/>
  <c r="F1545" i="2"/>
  <c r="G1545" i="2"/>
  <c r="H1545" i="2"/>
  <c r="J1545" i="2" s="1"/>
  <c r="F1546" i="2"/>
  <c r="G1546" i="2"/>
  <c r="H1546" i="2"/>
  <c r="J1546" i="2" s="1"/>
  <c r="F1547" i="2"/>
  <c r="G1547" i="2"/>
  <c r="H1547" i="2"/>
  <c r="J1547" i="2" s="1"/>
  <c r="F1548" i="2"/>
  <c r="G1548" i="2"/>
  <c r="H1548" i="2"/>
  <c r="J1548" i="2" s="1"/>
  <c r="F1549" i="2"/>
  <c r="G1549" i="2"/>
  <c r="H1549" i="2"/>
  <c r="J1549" i="2" s="1"/>
  <c r="F1550" i="2"/>
  <c r="G1550" i="2"/>
  <c r="H1550" i="2"/>
  <c r="J1550" i="2" s="1"/>
  <c r="F1551" i="2"/>
  <c r="G1551" i="2"/>
  <c r="H1551" i="2"/>
  <c r="J1551" i="2" s="1"/>
  <c r="F1552" i="2"/>
  <c r="G1552" i="2"/>
  <c r="H1552" i="2"/>
  <c r="J1552" i="2" s="1"/>
  <c r="F1553" i="2"/>
  <c r="G1553" i="2"/>
  <c r="H1553" i="2"/>
  <c r="J1553" i="2" s="1"/>
  <c r="F1554" i="2"/>
  <c r="G1554" i="2"/>
  <c r="H1554" i="2"/>
  <c r="J1554" i="2" s="1"/>
  <c r="F1555" i="2"/>
  <c r="G1555" i="2"/>
  <c r="H1555" i="2"/>
  <c r="J1555" i="2" s="1"/>
  <c r="F1556" i="2"/>
  <c r="G1556" i="2"/>
  <c r="H1556" i="2"/>
  <c r="J1556" i="2" s="1"/>
  <c r="F1557" i="2"/>
  <c r="G1557" i="2"/>
  <c r="H1557" i="2"/>
  <c r="J1557" i="2" s="1"/>
  <c r="F1558" i="2"/>
  <c r="G1558" i="2"/>
  <c r="H1558" i="2"/>
  <c r="J1558" i="2" s="1"/>
  <c r="F1559" i="2"/>
  <c r="G1559" i="2"/>
  <c r="H1559" i="2"/>
  <c r="J1559" i="2" s="1"/>
  <c r="F1560" i="2"/>
  <c r="G1560" i="2"/>
  <c r="H1560" i="2"/>
  <c r="J1560" i="2" s="1"/>
  <c r="F1561" i="2"/>
  <c r="G1561" i="2"/>
  <c r="H1561" i="2"/>
  <c r="J1561" i="2" s="1"/>
  <c r="F1562" i="2"/>
  <c r="G1562" i="2"/>
  <c r="H1562" i="2"/>
  <c r="J1562" i="2" s="1"/>
  <c r="F1563" i="2"/>
  <c r="G1563" i="2"/>
  <c r="H1563" i="2"/>
  <c r="J1563" i="2" s="1"/>
  <c r="F1564" i="2"/>
  <c r="G1564" i="2"/>
  <c r="H1564" i="2"/>
  <c r="J1564" i="2" s="1"/>
  <c r="F1565" i="2"/>
  <c r="G1565" i="2"/>
  <c r="H1565" i="2"/>
  <c r="J1565" i="2" s="1"/>
  <c r="F1566" i="2"/>
  <c r="G1566" i="2"/>
  <c r="H1566" i="2"/>
  <c r="J1566" i="2" s="1"/>
  <c r="F1567" i="2"/>
  <c r="G1567" i="2"/>
  <c r="H1567" i="2"/>
  <c r="J1567" i="2" s="1"/>
  <c r="F1568" i="2"/>
  <c r="G1568" i="2"/>
  <c r="H1568" i="2"/>
  <c r="J1568" i="2" s="1"/>
  <c r="F1569" i="2"/>
  <c r="G1569" i="2"/>
  <c r="H1569" i="2"/>
  <c r="J1569" i="2" s="1"/>
  <c r="F1570" i="2"/>
  <c r="G1570" i="2"/>
  <c r="H1570" i="2"/>
  <c r="J1570" i="2" s="1"/>
  <c r="F1571" i="2"/>
  <c r="G1571" i="2"/>
  <c r="H1571" i="2"/>
  <c r="J1571" i="2" s="1"/>
  <c r="F1572" i="2"/>
  <c r="G1572" i="2"/>
  <c r="H1572" i="2"/>
  <c r="J1572" i="2" s="1"/>
  <c r="F1573" i="2"/>
  <c r="G1573" i="2"/>
  <c r="H1573" i="2"/>
  <c r="J1573" i="2" s="1"/>
  <c r="F1574" i="2"/>
  <c r="G1574" i="2"/>
  <c r="H1574" i="2"/>
  <c r="J1574" i="2" s="1"/>
  <c r="F1575" i="2"/>
  <c r="G1575" i="2"/>
  <c r="H1575" i="2"/>
  <c r="J1575" i="2" s="1"/>
  <c r="F1576" i="2"/>
  <c r="G1576" i="2"/>
  <c r="H1576" i="2"/>
  <c r="J1576" i="2" s="1"/>
  <c r="F1577" i="2"/>
  <c r="G1577" i="2"/>
  <c r="H1577" i="2"/>
  <c r="J1577" i="2" s="1"/>
  <c r="F1578" i="2"/>
  <c r="G1578" i="2"/>
  <c r="H1578" i="2"/>
  <c r="J1578" i="2" s="1"/>
  <c r="F1579" i="2"/>
  <c r="G1579" i="2"/>
  <c r="H1579" i="2"/>
  <c r="J1579" i="2" s="1"/>
  <c r="F1580" i="2"/>
  <c r="G1580" i="2"/>
  <c r="H1580" i="2"/>
  <c r="J1580" i="2" s="1"/>
  <c r="F1581" i="2"/>
  <c r="G1581" i="2"/>
  <c r="H1581" i="2"/>
  <c r="J1581" i="2" s="1"/>
  <c r="F1582" i="2"/>
  <c r="G1582" i="2"/>
  <c r="H1582" i="2"/>
  <c r="J1582" i="2" s="1"/>
  <c r="F1583" i="2"/>
  <c r="G1583" i="2"/>
  <c r="H1583" i="2"/>
  <c r="J1583" i="2" s="1"/>
  <c r="F1584" i="2"/>
  <c r="G1584" i="2"/>
  <c r="H1584" i="2"/>
  <c r="J1584" i="2" s="1"/>
  <c r="F1585" i="2"/>
  <c r="G1585" i="2"/>
  <c r="H1585" i="2"/>
  <c r="J1585" i="2" s="1"/>
  <c r="F1586" i="2"/>
  <c r="G1586" i="2"/>
  <c r="H1586" i="2"/>
  <c r="J1586" i="2" s="1"/>
  <c r="F1587" i="2"/>
  <c r="G1587" i="2"/>
  <c r="H1587" i="2"/>
  <c r="J1587" i="2" s="1"/>
  <c r="F1588" i="2"/>
  <c r="G1588" i="2"/>
  <c r="H1588" i="2"/>
  <c r="J1588" i="2" s="1"/>
  <c r="F1589" i="2"/>
  <c r="G1589" i="2"/>
  <c r="H1589" i="2"/>
  <c r="J1589" i="2" s="1"/>
  <c r="F1590" i="2"/>
  <c r="G1590" i="2"/>
  <c r="H1590" i="2"/>
  <c r="J1590" i="2" s="1"/>
  <c r="F1591" i="2"/>
  <c r="G1591" i="2"/>
  <c r="H1591" i="2"/>
  <c r="J1591" i="2" s="1"/>
  <c r="F1592" i="2"/>
  <c r="G1592" i="2"/>
  <c r="H1592" i="2"/>
  <c r="J1592" i="2" s="1"/>
  <c r="F1593" i="2"/>
  <c r="G1593" i="2"/>
  <c r="H1593" i="2"/>
  <c r="J1593" i="2" s="1"/>
  <c r="F1594" i="2"/>
  <c r="G1594" i="2"/>
  <c r="H1594" i="2"/>
  <c r="J1594" i="2" s="1"/>
  <c r="F1595" i="2"/>
  <c r="G1595" i="2"/>
  <c r="H1595" i="2"/>
  <c r="J1595" i="2" s="1"/>
  <c r="F1596" i="2"/>
  <c r="G1596" i="2"/>
  <c r="H1596" i="2"/>
  <c r="J1596" i="2" s="1"/>
  <c r="F1597" i="2"/>
  <c r="G1597" i="2"/>
  <c r="H1597" i="2"/>
  <c r="J1597" i="2" s="1"/>
  <c r="F1598" i="2"/>
  <c r="G1598" i="2"/>
  <c r="H1598" i="2"/>
  <c r="J1598" i="2" s="1"/>
  <c r="F1599" i="2"/>
  <c r="G1599" i="2"/>
  <c r="H1599" i="2"/>
  <c r="J1599" i="2" s="1"/>
  <c r="F1600" i="2"/>
  <c r="G1600" i="2"/>
  <c r="H1600" i="2"/>
  <c r="J1600" i="2" s="1"/>
  <c r="F1601" i="2"/>
  <c r="G1601" i="2"/>
  <c r="H1601" i="2"/>
  <c r="J1601" i="2" s="1"/>
  <c r="F1602" i="2"/>
  <c r="G1602" i="2"/>
  <c r="H1602" i="2"/>
  <c r="J1602" i="2" s="1"/>
  <c r="F1603" i="2"/>
  <c r="G1603" i="2"/>
  <c r="H1603" i="2"/>
  <c r="J1603" i="2" s="1"/>
  <c r="F1604" i="2"/>
  <c r="G1604" i="2"/>
  <c r="H1604" i="2"/>
  <c r="J1604" i="2" s="1"/>
  <c r="F1605" i="2"/>
  <c r="G1605" i="2"/>
  <c r="H1605" i="2"/>
  <c r="J1605" i="2" s="1"/>
  <c r="F1606" i="2"/>
  <c r="G1606" i="2"/>
  <c r="H1606" i="2"/>
  <c r="J1606" i="2" s="1"/>
  <c r="F1607" i="2"/>
  <c r="G1607" i="2"/>
  <c r="H1607" i="2"/>
  <c r="J1607" i="2" s="1"/>
  <c r="F1608" i="2"/>
  <c r="G1608" i="2"/>
  <c r="H1608" i="2"/>
  <c r="J1608" i="2" s="1"/>
  <c r="F1609" i="2"/>
  <c r="G1609" i="2"/>
  <c r="H1609" i="2"/>
  <c r="J1609" i="2" s="1"/>
  <c r="F1610" i="2"/>
  <c r="G1610" i="2"/>
  <c r="H1610" i="2"/>
  <c r="J1610" i="2" s="1"/>
  <c r="F1611" i="2"/>
  <c r="G1611" i="2"/>
  <c r="H1611" i="2"/>
  <c r="J1611" i="2" s="1"/>
  <c r="F1612" i="2"/>
  <c r="G1612" i="2"/>
  <c r="H1612" i="2"/>
  <c r="J1612" i="2" s="1"/>
  <c r="F1613" i="2"/>
  <c r="G1613" i="2"/>
  <c r="H1613" i="2"/>
  <c r="J1613" i="2" s="1"/>
  <c r="F1614" i="2"/>
  <c r="G1614" i="2"/>
  <c r="H1614" i="2"/>
  <c r="J1614" i="2" s="1"/>
  <c r="F1615" i="2"/>
  <c r="G1615" i="2"/>
  <c r="H1615" i="2"/>
  <c r="J1615" i="2" s="1"/>
  <c r="F1616" i="2"/>
  <c r="G1616" i="2"/>
  <c r="H1616" i="2"/>
  <c r="J1616" i="2" s="1"/>
  <c r="F1617" i="2"/>
  <c r="G1617" i="2"/>
  <c r="H1617" i="2"/>
  <c r="J1617" i="2" s="1"/>
  <c r="F1618" i="2"/>
  <c r="G1618" i="2"/>
  <c r="H1618" i="2"/>
  <c r="J1618" i="2" s="1"/>
  <c r="F1619" i="2"/>
  <c r="G1619" i="2"/>
  <c r="H1619" i="2"/>
  <c r="J1619" i="2" s="1"/>
  <c r="F1620" i="2"/>
  <c r="G1620" i="2"/>
  <c r="H1620" i="2"/>
  <c r="J1620" i="2" s="1"/>
  <c r="F1621" i="2"/>
  <c r="G1621" i="2"/>
  <c r="H1621" i="2"/>
  <c r="J1621" i="2" s="1"/>
  <c r="F1622" i="2"/>
  <c r="G1622" i="2"/>
  <c r="H1622" i="2"/>
  <c r="J1622" i="2" s="1"/>
  <c r="F1623" i="2"/>
  <c r="G1623" i="2"/>
  <c r="H1623" i="2"/>
  <c r="J1623" i="2" s="1"/>
  <c r="F1624" i="2"/>
  <c r="G1624" i="2"/>
  <c r="H1624" i="2"/>
  <c r="J1624" i="2" s="1"/>
  <c r="F1625" i="2"/>
  <c r="G1625" i="2"/>
  <c r="H1625" i="2"/>
  <c r="J1625" i="2" s="1"/>
  <c r="F1626" i="2"/>
  <c r="G1626" i="2"/>
  <c r="H1626" i="2"/>
  <c r="J1626" i="2" s="1"/>
  <c r="F1627" i="2"/>
  <c r="G1627" i="2"/>
  <c r="H1627" i="2"/>
  <c r="J1627" i="2" s="1"/>
  <c r="F1628" i="2"/>
  <c r="G1628" i="2"/>
  <c r="H1628" i="2"/>
  <c r="J1628" i="2" s="1"/>
  <c r="F1629" i="2"/>
  <c r="G1629" i="2"/>
  <c r="H1629" i="2"/>
  <c r="J1629" i="2" s="1"/>
  <c r="F1630" i="2"/>
  <c r="G1630" i="2"/>
  <c r="H1630" i="2"/>
  <c r="J1630" i="2" s="1"/>
  <c r="F1631" i="2"/>
  <c r="G1631" i="2"/>
  <c r="H1631" i="2"/>
  <c r="J1631" i="2" s="1"/>
  <c r="F1632" i="2"/>
  <c r="G1632" i="2"/>
  <c r="H1632" i="2"/>
  <c r="J1632" i="2" s="1"/>
  <c r="F1633" i="2"/>
  <c r="G1633" i="2"/>
  <c r="H1633" i="2"/>
  <c r="J1633" i="2" s="1"/>
  <c r="F1634" i="2"/>
  <c r="G1634" i="2"/>
  <c r="H1634" i="2"/>
  <c r="J1634" i="2" s="1"/>
  <c r="F1635" i="2"/>
  <c r="G1635" i="2"/>
  <c r="H1635" i="2"/>
  <c r="J1635" i="2" s="1"/>
  <c r="F1636" i="2"/>
  <c r="G1636" i="2"/>
  <c r="H1636" i="2"/>
  <c r="J1636" i="2" s="1"/>
  <c r="F1637" i="2"/>
  <c r="G1637" i="2"/>
  <c r="H1637" i="2"/>
  <c r="J1637" i="2" s="1"/>
  <c r="F1638" i="2"/>
  <c r="G1638" i="2"/>
  <c r="H1638" i="2"/>
  <c r="J1638" i="2" s="1"/>
  <c r="F1639" i="2"/>
  <c r="G1639" i="2"/>
  <c r="H1639" i="2"/>
  <c r="J1639" i="2" s="1"/>
  <c r="F1640" i="2"/>
  <c r="G1640" i="2"/>
  <c r="H1640" i="2"/>
  <c r="J1640" i="2" s="1"/>
  <c r="F1641" i="2"/>
  <c r="G1641" i="2"/>
  <c r="H1641" i="2"/>
  <c r="J1641" i="2" s="1"/>
  <c r="F1642" i="2"/>
  <c r="G1642" i="2"/>
  <c r="H1642" i="2"/>
  <c r="J1642" i="2" s="1"/>
  <c r="F1643" i="2"/>
  <c r="G1643" i="2"/>
  <c r="H1643" i="2"/>
  <c r="J1643" i="2" s="1"/>
  <c r="F1644" i="2"/>
  <c r="G1644" i="2"/>
  <c r="H1644" i="2"/>
  <c r="J1644" i="2" s="1"/>
  <c r="F1645" i="2"/>
  <c r="G1645" i="2"/>
  <c r="H1645" i="2"/>
  <c r="J1645" i="2" s="1"/>
  <c r="F1646" i="2"/>
  <c r="G1646" i="2"/>
  <c r="H1646" i="2"/>
  <c r="J1646" i="2" s="1"/>
  <c r="F1647" i="2"/>
  <c r="G1647" i="2"/>
  <c r="H1647" i="2"/>
  <c r="J1647" i="2" s="1"/>
  <c r="F1648" i="2"/>
  <c r="G1648" i="2"/>
  <c r="H1648" i="2"/>
  <c r="J1648" i="2" s="1"/>
  <c r="F1649" i="2"/>
  <c r="G1649" i="2"/>
  <c r="H1649" i="2"/>
  <c r="J1649" i="2" s="1"/>
  <c r="F1650" i="2"/>
  <c r="G1650" i="2"/>
  <c r="H1650" i="2"/>
  <c r="J1650" i="2" s="1"/>
  <c r="F1651" i="2"/>
  <c r="G1651" i="2"/>
  <c r="H1651" i="2"/>
  <c r="J1651" i="2" s="1"/>
  <c r="F1652" i="2"/>
  <c r="G1652" i="2"/>
  <c r="H1652" i="2"/>
  <c r="J1652" i="2" s="1"/>
  <c r="F1653" i="2"/>
  <c r="G1653" i="2"/>
  <c r="H1653" i="2"/>
  <c r="J1653" i="2" s="1"/>
  <c r="F1654" i="2"/>
  <c r="G1654" i="2"/>
  <c r="H1654" i="2"/>
  <c r="J1654" i="2" s="1"/>
  <c r="F1655" i="2"/>
  <c r="G1655" i="2"/>
  <c r="H1655" i="2"/>
  <c r="J1655" i="2" s="1"/>
  <c r="F1656" i="2"/>
  <c r="G1656" i="2"/>
  <c r="H1656" i="2"/>
  <c r="J1656" i="2" s="1"/>
  <c r="F1657" i="2"/>
  <c r="G1657" i="2"/>
  <c r="H1657" i="2"/>
  <c r="J1657" i="2" s="1"/>
  <c r="F1658" i="2"/>
  <c r="G1658" i="2"/>
  <c r="H1658" i="2"/>
  <c r="J1658" i="2" s="1"/>
  <c r="F1659" i="2"/>
  <c r="G1659" i="2"/>
  <c r="H1659" i="2"/>
  <c r="J1659" i="2" s="1"/>
  <c r="F1660" i="2"/>
  <c r="G1660" i="2"/>
  <c r="H1660" i="2"/>
  <c r="J1660" i="2" s="1"/>
  <c r="F1661" i="2"/>
  <c r="G1661" i="2"/>
  <c r="H1661" i="2"/>
  <c r="J1661" i="2" s="1"/>
  <c r="F1662" i="2"/>
  <c r="G1662" i="2"/>
  <c r="H1662" i="2"/>
  <c r="J1662" i="2" s="1"/>
  <c r="F1663" i="2"/>
  <c r="G1663" i="2"/>
  <c r="H1663" i="2"/>
  <c r="J1663" i="2" s="1"/>
  <c r="F1664" i="2"/>
  <c r="G1664" i="2"/>
  <c r="H1664" i="2"/>
  <c r="J1664" i="2" s="1"/>
  <c r="F1665" i="2"/>
  <c r="G1665" i="2"/>
  <c r="H1665" i="2"/>
  <c r="J1665" i="2" s="1"/>
  <c r="F1666" i="2"/>
  <c r="G1666" i="2"/>
  <c r="H1666" i="2"/>
  <c r="J1666" i="2" s="1"/>
  <c r="F1667" i="2"/>
  <c r="G1667" i="2"/>
  <c r="H1667" i="2"/>
  <c r="J1667" i="2" s="1"/>
  <c r="F1668" i="2"/>
  <c r="G1668" i="2"/>
  <c r="H1668" i="2"/>
  <c r="J1668" i="2" s="1"/>
  <c r="F1669" i="2"/>
  <c r="G1669" i="2"/>
  <c r="H1669" i="2"/>
  <c r="J1669" i="2" s="1"/>
  <c r="F1670" i="2"/>
  <c r="G1670" i="2"/>
  <c r="H1670" i="2"/>
  <c r="J1670" i="2" s="1"/>
  <c r="F1671" i="2"/>
  <c r="G1671" i="2"/>
  <c r="H1671" i="2"/>
  <c r="J1671" i="2" s="1"/>
  <c r="F1672" i="2"/>
  <c r="G1672" i="2"/>
  <c r="H1672" i="2"/>
  <c r="J1672" i="2" s="1"/>
  <c r="F1673" i="2"/>
  <c r="G1673" i="2"/>
  <c r="H1673" i="2"/>
  <c r="J1673" i="2" s="1"/>
  <c r="F1674" i="2"/>
  <c r="G1674" i="2"/>
  <c r="H1674" i="2"/>
  <c r="J1674" i="2" s="1"/>
  <c r="F1675" i="2"/>
  <c r="G1675" i="2"/>
  <c r="H1675" i="2"/>
  <c r="J1675" i="2" s="1"/>
  <c r="F1676" i="2"/>
  <c r="G1676" i="2"/>
  <c r="H1676" i="2"/>
  <c r="J1676" i="2" s="1"/>
  <c r="F1677" i="2"/>
  <c r="G1677" i="2"/>
  <c r="H1677" i="2"/>
  <c r="J1677" i="2" s="1"/>
  <c r="F1678" i="2"/>
  <c r="G1678" i="2"/>
  <c r="H1678" i="2"/>
  <c r="J1678" i="2" s="1"/>
  <c r="F1679" i="2"/>
  <c r="G1679" i="2"/>
  <c r="H1679" i="2"/>
  <c r="J1679" i="2" s="1"/>
  <c r="F1680" i="2"/>
  <c r="G1680" i="2"/>
  <c r="H1680" i="2"/>
  <c r="J1680" i="2" s="1"/>
  <c r="F1681" i="2"/>
  <c r="G1681" i="2"/>
  <c r="H1681" i="2"/>
  <c r="J1681" i="2" s="1"/>
  <c r="F1682" i="2"/>
  <c r="G1682" i="2"/>
  <c r="H1682" i="2"/>
  <c r="J1682" i="2" s="1"/>
  <c r="F1683" i="2"/>
  <c r="G1683" i="2"/>
  <c r="H1683" i="2"/>
  <c r="J1683" i="2" s="1"/>
  <c r="F1684" i="2"/>
  <c r="G1684" i="2"/>
  <c r="H1684" i="2"/>
  <c r="J1684" i="2" s="1"/>
  <c r="F1685" i="2"/>
  <c r="G1685" i="2"/>
  <c r="H1685" i="2"/>
  <c r="J1685" i="2" s="1"/>
  <c r="F1686" i="2"/>
  <c r="G1686" i="2"/>
  <c r="H1686" i="2"/>
  <c r="J1686" i="2" s="1"/>
  <c r="F1687" i="2"/>
  <c r="G1687" i="2"/>
  <c r="H1687" i="2"/>
  <c r="J1687" i="2" s="1"/>
  <c r="F1688" i="2"/>
  <c r="G1688" i="2"/>
  <c r="H1688" i="2"/>
  <c r="J1688" i="2" s="1"/>
  <c r="F1689" i="2"/>
  <c r="G1689" i="2"/>
  <c r="H1689" i="2"/>
  <c r="J1689" i="2" s="1"/>
  <c r="F1690" i="2"/>
  <c r="G1690" i="2"/>
  <c r="H1690" i="2"/>
  <c r="J1690" i="2" s="1"/>
  <c r="F1691" i="2"/>
  <c r="G1691" i="2"/>
  <c r="H1691" i="2"/>
  <c r="J1691" i="2" s="1"/>
  <c r="F1692" i="2"/>
  <c r="G1692" i="2"/>
  <c r="H1692" i="2"/>
  <c r="J1692" i="2" s="1"/>
  <c r="F1693" i="2"/>
  <c r="G1693" i="2"/>
  <c r="H1693" i="2"/>
  <c r="J1693" i="2" s="1"/>
  <c r="F1694" i="2"/>
  <c r="G1694" i="2"/>
  <c r="H1694" i="2"/>
  <c r="J1694" i="2" s="1"/>
  <c r="F1695" i="2"/>
  <c r="G1695" i="2"/>
  <c r="H1695" i="2"/>
  <c r="J1695" i="2" s="1"/>
  <c r="F1696" i="2"/>
  <c r="G1696" i="2"/>
  <c r="H1696" i="2"/>
  <c r="J1696" i="2" s="1"/>
  <c r="F1697" i="2"/>
  <c r="G1697" i="2"/>
  <c r="H1697" i="2"/>
  <c r="J1697" i="2" s="1"/>
  <c r="F1698" i="2"/>
  <c r="G1698" i="2"/>
  <c r="H1698" i="2"/>
  <c r="J1698" i="2" s="1"/>
  <c r="F1699" i="2"/>
  <c r="G1699" i="2"/>
  <c r="H1699" i="2"/>
  <c r="J1699" i="2" s="1"/>
  <c r="F1700" i="2"/>
  <c r="G1700" i="2"/>
  <c r="H1700" i="2"/>
  <c r="J1700" i="2" s="1"/>
  <c r="F1701" i="2"/>
  <c r="G1701" i="2"/>
  <c r="H1701" i="2"/>
  <c r="J1701" i="2" s="1"/>
  <c r="F1702" i="2"/>
  <c r="G1702" i="2"/>
  <c r="H1702" i="2"/>
  <c r="J1702" i="2" s="1"/>
  <c r="F1703" i="2"/>
  <c r="G1703" i="2"/>
  <c r="H1703" i="2"/>
  <c r="J1703" i="2" s="1"/>
  <c r="F1511" i="2"/>
  <c r="G1511" i="2"/>
  <c r="H1511" i="2"/>
  <c r="J1511" i="2" s="1"/>
  <c r="F1704" i="2"/>
  <c r="G1704" i="2"/>
  <c r="H1704" i="2"/>
  <c r="J1704" i="2" s="1"/>
  <c r="F1705" i="2"/>
  <c r="G1705" i="2"/>
  <c r="H1705" i="2"/>
  <c r="J1705" i="2" s="1"/>
  <c r="F1706" i="2"/>
  <c r="G1706" i="2"/>
  <c r="H1706" i="2"/>
  <c r="J1706" i="2" s="1"/>
  <c r="F1707" i="2"/>
  <c r="G1707" i="2"/>
  <c r="H1707" i="2"/>
  <c r="J1707" i="2" s="1"/>
  <c r="F1708" i="2"/>
  <c r="G1708" i="2"/>
  <c r="H1708" i="2"/>
  <c r="J1708" i="2" s="1"/>
  <c r="F1709" i="2"/>
  <c r="G1709" i="2"/>
  <c r="H1709" i="2"/>
  <c r="J1709" i="2" s="1"/>
  <c r="F1710" i="2"/>
  <c r="G1710" i="2"/>
  <c r="H1710" i="2"/>
  <c r="J1710" i="2" s="1"/>
  <c r="F1711" i="2"/>
  <c r="G1711" i="2"/>
  <c r="H1711" i="2"/>
  <c r="J1711" i="2" s="1"/>
  <c r="F1712" i="2"/>
  <c r="G1712" i="2"/>
  <c r="H1712" i="2"/>
  <c r="J1712" i="2" s="1"/>
  <c r="F1713" i="2"/>
  <c r="G1713" i="2"/>
  <c r="H1713" i="2"/>
  <c r="J1713" i="2" s="1"/>
  <c r="F1714" i="2"/>
  <c r="G1714" i="2"/>
  <c r="H1714" i="2"/>
  <c r="J1714" i="2" s="1"/>
  <c r="F1715" i="2"/>
  <c r="G1715" i="2"/>
  <c r="H1715" i="2"/>
  <c r="J1715" i="2" s="1"/>
  <c r="F1716" i="2"/>
  <c r="G1716" i="2"/>
  <c r="H1716" i="2"/>
  <c r="J1716" i="2" s="1"/>
  <c r="F1717" i="2"/>
  <c r="G1717" i="2"/>
  <c r="H1717" i="2"/>
  <c r="J1717" i="2" s="1"/>
  <c r="F1718" i="2"/>
  <c r="G1718" i="2"/>
  <c r="H1718" i="2"/>
  <c r="J1718" i="2" s="1"/>
  <c r="F1719" i="2"/>
  <c r="G1719" i="2"/>
  <c r="H1719" i="2"/>
  <c r="J1719" i="2" s="1"/>
  <c r="F1720" i="2"/>
  <c r="G1720" i="2"/>
  <c r="H1720" i="2"/>
  <c r="J1720" i="2" s="1"/>
  <c r="F1721" i="2"/>
  <c r="G1721" i="2"/>
  <c r="H1721" i="2"/>
  <c r="J1721" i="2" s="1"/>
  <c r="F1722" i="2"/>
  <c r="G1722" i="2"/>
  <c r="H1722" i="2"/>
  <c r="J1722" i="2" s="1"/>
  <c r="F1723" i="2"/>
  <c r="G1723" i="2"/>
  <c r="H1723" i="2"/>
  <c r="J1723" i="2" s="1"/>
  <c r="F1724" i="2"/>
  <c r="G1724" i="2"/>
  <c r="H1724" i="2"/>
  <c r="J1724" i="2" s="1"/>
  <c r="F1725" i="2"/>
  <c r="G1725" i="2"/>
  <c r="H1725" i="2"/>
  <c r="J1725" i="2" s="1"/>
  <c r="F1752" i="2"/>
  <c r="G1752" i="2"/>
  <c r="H1752" i="2"/>
  <c r="J1752" i="2" s="1"/>
  <c r="F1726" i="2"/>
  <c r="G1726" i="2"/>
  <c r="H1726" i="2"/>
  <c r="J1726" i="2" s="1"/>
  <c r="F1727" i="2"/>
  <c r="G1727" i="2"/>
  <c r="H1727" i="2"/>
  <c r="J1727" i="2" s="1"/>
  <c r="F1728" i="2"/>
  <c r="G1728" i="2"/>
  <c r="H1728" i="2"/>
  <c r="J1728" i="2" s="1"/>
  <c r="F1729" i="2"/>
  <c r="G1729" i="2"/>
  <c r="H1729" i="2"/>
  <c r="J1729" i="2" s="1"/>
  <c r="F1730" i="2"/>
  <c r="G1730" i="2"/>
  <c r="H1730" i="2"/>
  <c r="J1730" i="2" s="1"/>
  <c r="F1731" i="2"/>
  <c r="G1731" i="2"/>
  <c r="H1731" i="2"/>
  <c r="J1731" i="2" s="1"/>
  <c r="F1732" i="2"/>
  <c r="G1732" i="2"/>
  <c r="H1732" i="2"/>
  <c r="J1732" i="2" s="1"/>
  <c r="F1733" i="2"/>
  <c r="G1733" i="2"/>
  <c r="H1733" i="2"/>
  <c r="J1733" i="2" s="1"/>
  <c r="F1734" i="2"/>
  <c r="G1734" i="2"/>
  <c r="H1734" i="2"/>
  <c r="J1734" i="2" s="1"/>
  <c r="F1735" i="2"/>
  <c r="G1735" i="2"/>
  <c r="H1735" i="2"/>
  <c r="J1735" i="2" s="1"/>
  <c r="F1736" i="2"/>
  <c r="G1736" i="2"/>
  <c r="H1736" i="2"/>
  <c r="J1736" i="2" s="1"/>
  <c r="F1737" i="2"/>
  <c r="G1737" i="2"/>
  <c r="H1737" i="2"/>
  <c r="J1737" i="2" s="1"/>
  <c r="F1738" i="2"/>
  <c r="G1738" i="2"/>
  <c r="H1738" i="2"/>
  <c r="J1738" i="2" s="1"/>
  <c r="F1739" i="2"/>
  <c r="G1739" i="2"/>
  <c r="H1739" i="2"/>
  <c r="J1739" i="2" s="1"/>
  <c r="F1740" i="2"/>
  <c r="G1740" i="2"/>
  <c r="H1740" i="2"/>
  <c r="J1740" i="2" s="1"/>
  <c r="F1741" i="2"/>
  <c r="G1741" i="2"/>
  <c r="H1741" i="2"/>
  <c r="J1741" i="2" s="1"/>
  <c r="F1742" i="2"/>
  <c r="G1742" i="2"/>
  <c r="H1742" i="2"/>
  <c r="J1742" i="2" s="1"/>
  <c r="F1743" i="2"/>
  <c r="G1743" i="2"/>
  <c r="H1743" i="2"/>
  <c r="J1743" i="2" s="1"/>
  <c r="F1744" i="2"/>
  <c r="G1744" i="2"/>
  <c r="H1744" i="2"/>
  <c r="J1744" i="2" s="1"/>
  <c r="F1745" i="2"/>
  <c r="G1745" i="2"/>
  <c r="H1745" i="2"/>
  <c r="J1745" i="2" s="1"/>
  <c r="F1746" i="2"/>
  <c r="G1746" i="2"/>
  <c r="H1746" i="2"/>
  <c r="J1746" i="2" s="1"/>
  <c r="F1747" i="2"/>
  <c r="G1747" i="2"/>
  <c r="H1747" i="2"/>
  <c r="J1747" i="2" s="1"/>
  <c r="F1748" i="2"/>
  <c r="G1748" i="2"/>
  <c r="H1748" i="2"/>
  <c r="J1748" i="2" s="1"/>
  <c r="F1749" i="2"/>
  <c r="G1749" i="2"/>
  <c r="H1749" i="2"/>
  <c r="J1749" i="2" s="1"/>
  <c r="F1750" i="2"/>
  <c r="G1750" i="2"/>
  <c r="H1750" i="2"/>
  <c r="J1750" i="2" s="1"/>
  <c r="F1751" i="2"/>
  <c r="G1751" i="2"/>
  <c r="H1751" i="2"/>
  <c r="J1751" i="2" s="1"/>
  <c r="F1753" i="2"/>
  <c r="G1753" i="2"/>
  <c r="H1753" i="2"/>
  <c r="J1753" i="2" s="1"/>
  <c r="F1754" i="2"/>
  <c r="G1754" i="2"/>
  <c r="H1754" i="2"/>
  <c r="J1754" i="2" s="1"/>
  <c r="F1755" i="2"/>
  <c r="G1755" i="2"/>
  <c r="H1755" i="2"/>
  <c r="J1755" i="2" s="1"/>
  <c r="F1787" i="2"/>
  <c r="G1787" i="2"/>
  <c r="H1787" i="2"/>
  <c r="J1787" i="2" s="1"/>
  <c r="F1756" i="2"/>
  <c r="G1756" i="2"/>
  <c r="H1756" i="2"/>
  <c r="J1756" i="2" s="1"/>
  <c r="F1757" i="2"/>
  <c r="G1757" i="2"/>
  <c r="H1757" i="2"/>
  <c r="J1757" i="2" s="1"/>
  <c r="F1758" i="2"/>
  <c r="G1758" i="2"/>
  <c r="H1758" i="2"/>
  <c r="J1758" i="2" s="1"/>
  <c r="F1759" i="2"/>
  <c r="G1759" i="2"/>
  <c r="H1759" i="2"/>
  <c r="J1759" i="2" s="1"/>
  <c r="F1760" i="2"/>
  <c r="G1760" i="2"/>
  <c r="H1760" i="2"/>
  <c r="J1760" i="2" s="1"/>
  <c r="F1761" i="2"/>
  <c r="G1761" i="2"/>
  <c r="H1761" i="2"/>
  <c r="J1761" i="2" s="1"/>
  <c r="F1762" i="2"/>
  <c r="G1762" i="2"/>
  <c r="H1762" i="2"/>
  <c r="J1762" i="2" s="1"/>
  <c r="F1763" i="2"/>
  <c r="G1763" i="2"/>
  <c r="H1763" i="2"/>
  <c r="J1763" i="2" s="1"/>
  <c r="F1764" i="2"/>
  <c r="G1764" i="2"/>
  <c r="H1764" i="2"/>
  <c r="J1764" i="2" s="1"/>
  <c r="F1765" i="2"/>
  <c r="G1765" i="2"/>
  <c r="H1765" i="2"/>
  <c r="J1765" i="2" s="1"/>
  <c r="F1766" i="2"/>
  <c r="G1766" i="2"/>
  <c r="H1766" i="2"/>
  <c r="J1766" i="2" s="1"/>
  <c r="F1767" i="2"/>
  <c r="G1767" i="2"/>
  <c r="H1767" i="2"/>
  <c r="J1767" i="2" s="1"/>
  <c r="F1768" i="2"/>
  <c r="G1768" i="2"/>
  <c r="H1768" i="2"/>
  <c r="J1768" i="2" s="1"/>
  <c r="F1769" i="2"/>
  <c r="G1769" i="2"/>
  <c r="H1769" i="2"/>
  <c r="J1769" i="2" s="1"/>
  <c r="F1770" i="2"/>
  <c r="G1770" i="2"/>
  <c r="H1770" i="2"/>
  <c r="J1770" i="2" s="1"/>
  <c r="F1771" i="2"/>
  <c r="G1771" i="2"/>
  <c r="H1771" i="2"/>
  <c r="J1771" i="2" s="1"/>
  <c r="F1772" i="2"/>
  <c r="G1772" i="2"/>
  <c r="H1772" i="2"/>
  <c r="J1772" i="2" s="1"/>
  <c r="F1773" i="2"/>
  <c r="G1773" i="2"/>
  <c r="H1773" i="2"/>
  <c r="J1773" i="2" s="1"/>
  <c r="F1774" i="2"/>
  <c r="G1774" i="2"/>
  <c r="H1774" i="2"/>
  <c r="J1774" i="2" s="1"/>
  <c r="F1775" i="2"/>
  <c r="G1775" i="2"/>
  <c r="H1775" i="2"/>
  <c r="J1775" i="2" s="1"/>
  <c r="F1776" i="2"/>
  <c r="G1776" i="2"/>
  <c r="H1776" i="2"/>
  <c r="J1776" i="2" s="1"/>
  <c r="F1777" i="2"/>
  <c r="G1777" i="2"/>
  <c r="H1777" i="2"/>
  <c r="J1777" i="2" s="1"/>
  <c r="F1778" i="2"/>
  <c r="G1778" i="2"/>
  <c r="H1778" i="2"/>
  <c r="J1778" i="2" s="1"/>
  <c r="F1779" i="2"/>
  <c r="G1779" i="2"/>
  <c r="H1779" i="2"/>
  <c r="J1779" i="2" s="1"/>
  <c r="F1780" i="2"/>
  <c r="G1780" i="2"/>
  <c r="H1780" i="2"/>
  <c r="J1780" i="2" s="1"/>
  <c r="F1781" i="2"/>
  <c r="G1781" i="2"/>
  <c r="H1781" i="2"/>
  <c r="J1781" i="2" s="1"/>
  <c r="F1782" i="2"/>
  <c r="G1782" i="2"/>
  <c r="H1782" i="2"/>
  <c r="J1782" i="2" s="1"/>
  <c r="F1783" i="2"/>
  <c r="G1783" i="2"/>
  <c r="H1783" i="2"/>
  <c r="J1783" i="2" s="1"/>
  <c r="F1784" i="2"/>
  <c r="G1784" i="2"/>
  <c r="H1784" i="2"/>
  <c r="J1784" i="2" s="1"/>
  <c r="F1785" i="2"/>
  <c r="G1785" i="2"/>
  <c r="H1785" i="2"/>
  <c r="J1785" i="2" s="1"/>
  <c r="F1786" i="2"/>
  <c r="G1786" i="2"/>
  <c r="H1786" i="2"/>
  <c r="J1786" i="2" s="1"/>
  <c r="F1788" i="2"/>
  <c r="G1788" i="2"/>
  <c r="H1788" i="2"/>
  <c r="J1788" i="2" s="1"/>
  <c r="F1789" i="2"/>
  <c r="G1789" i="2"/>
  <c r="H1789" i="2"/>
  <c r="J1789" i="2" s="1"/>
  <c r="F1790" i="2"/>
  <c r="G1790" i="2"/>
  <c r="H1790" i="2"/>
  <c r="J1790" i="2" s="1"/>
  <c r="F1791" i="2"/>
  <c r="G1791" i="2"/>
  <c r="H1791" i="2"/>
  <c r="J1791" i="2" s="1"/>
  <c r="F1792" i="2"/>
  <c r="G1792" i="2"/>
  <c r="H1792" i="2"/>
  <c r="J1792" i="2" s="1"/>
  <c r="F1793" i="2"/>
  <c r="G1793" i="2"/>
  <c r="H1793" i="2"/>
  <c r="J1793" i="2" s="1"/>
  <c r="F1794" i="2"/>
  <c r="G1794" i="2"/>
  <c r="H1794" i="2"/>
  <c r="J1794" i="2" s="1"/>
  <c r="F1795" i="2"/>
  <c r="G1795" i="2"/>
  <c r="H1795" i="2"/>
  <c r="J1795" i="2" s="1"/>
  <c r="F1796" i="2"/>
  <c r="G1796" i="2"/>
  <c r="H1796" i="2"/>
  <c r="J1796" i="2" s="1"/>
  <c r="F1797" i="2"/>
  <c r="G1797" i="2"/>
  <c r="H1797" i="2"/>
  <c r="J1797" i="2" s="1"/>
  <c r="F1798" i="2"/>
  <c r="G1798" i="2"/>
  <c r="H1798" i="2"/>
  <c r="J1798" i="2" s="1"/>
  <c r="F1799" i="2"/>
  <c r="G1799" i="2"/>
  <c r="H1799" i="2"/>
  <c r="J1799" i="2" s="1"/>
  <c r="F1800" i="2"/>
  <c r="G1800" i="2"/>
  <c r="H1800" i="2"/>
  <c r="J1800" i="2" s="1"/>
  <c r="F1801" i="2"/>
  <c r="G1801" i="2"/>
  <c r="H1801" i="2"/>
  <c r="J1801" i="2" s="1"/>
  <c r="F1802" i="2"/>
  <c r="G1802" i="2"/>
  <c r="H1802" i="2"/>
  <c r="J1802" i="2" s="1"/>
  <c r="F1803" i="2"/>
  <c r="G1803" i="2"/>
  <c r="H1803" i="2"/>
  <c r="J1803" i="2" s="1"/>
  <c r="F1804" i="2"/>
  <c r="G1804" i="2"/>
  <c r="H1804" i="2"/>
  <c r="J1804" i="2" s="1"/>
  <c r="F1805" i="2"/>
  <c r="G1805" i="2"/>
  <c r="H1805" i="2"/>
  <c r="J1805" i="2" s="1"/>
  <c r="F1806" i="2"/>
  <c r="G1806" i="2"/>
  <c r="H1806" i="2"/>
  <c r="J1806" i="2" s="1"/>
  <c r="F1807" i="2"/>
  <c r="G1807" i="2"/>
  <c r="H1807" i="2"/>
  <c r="J1807" i="2" s="1"/>
  <c r="F1808" i="2"/>
  <c r="G1808" i="2"/>
  <c r="H1808" i="2"/>
  <c r="J1808" i="2" s="1"/>
  <c r="F1809" i="2"/>
  <c r="G1809" i="2"/>
  <c r="H1809" i="2"/>
  <c r="J1809" i="2" s="1"/>
  <c r="F1810" i="2"/>
  <c r="G1810" i="2"/>
  <c r="H1810" i="2"/>
  <c r="J1810" i="2" s="1"/>
  <c r="F1811" i="2"/>
  <c r="G1811" i="2"/>
  <c r="H1811" i="2"/>
  <c r="J1811" i="2" s="1"/>
  <c r="F1812" i="2"/>
  <c r="G1812" i="2"/>
  <c r="H1812" i="2"/>
  <c r="J1812" i="2" s="1"/>
  <c r="F1813" i="2"/>
  <c r="G1813" i="2"/>
  <c r="H1813" i="2"/>
  <c r="J1813" i="2" s="1"/>
  <c r="F1814" i="2"/>
  <c r="G1814" i="2"/>
  <c r="H1814" i="2"/>
  <c r="J1814" i="2" s="1"/>
  <c r="F1815" i="2"/>
  <c r="G1815" i="2"/>
  <c r="H1815" i="2"/>
  <c r="J1815" i="2" s="1"/>
  <c r="F1816" i="2"/>
  <c r="G1816" i="2"/>
  <c r="H1816" i="2"/>
  <c r="J1816" i="2" s="1"/>
  <c r="F1817" i="2"/>
  <c r="G1817" i="2"/>
  <c r="H1817" i="2"/>
  <c r="J1817" i="2" s="1"/>
  <c r="F1818" i="2"/>
  <c r="G1818" i="2"/>
  <c r="H1818" i="2"/>
  <c r="J1818" i="2" s="1"/>
  <c r="F1819" i="2"/>
  <c r="G1819" i="2"/>
  <c r="H1819" i="2"/>
  <c r="J1819" i="2" s="1"/>
  <c r="F1820" i="2"/>
  <c r="G1820" i="2"/>
  <c r="H1820" i="2"/>
  <c r="J1820" i="2" s="1"/>
  <c r="F1821" i="2"/>
  <c r="G1821" i="2"/>
  <c r="H1821" i="2"/>
  <c r="J1821" i="2" s="1"/>
  <c r="F1822" i="2"/>
  <c r="G1822" i="2"/>
  <c r="H1822" i="2"/>
  <c r="J1822" i="2" s="1"/>
  <c r="F1823" i="2"/>
  <c r="G1823" i="2"/>
  <c r="H1823" i="2"/>
  <c r="J1823" i="2" s="1"/>
  <c r="F1824" i="2"/>
  <c r="G1824" i="2"/>
  <c r="H1824" i="2"/>
  <c r="J1824" i="2" s="1"/>
  <c r="F1825" i="2"/>
  <c r="G1825" i="2"/>
  <c r="H1825" i="2"/>
  <c r="J1825" i="2" s="1"/>
  <c r="F1826" i="2"/>
  <c r="G1826" i="2"/>
  <c r="H1826" i="2"/>
  <c r="J1826" i="2" s="1"/>
  <c r="F1827" i="2"/>
  <c r="G1827" i="2"/>
  <c r="H1827" i="2"/>
  <c r="J1827" i="2" s="1"/>
  <c r="F1828" i="2"/>
  <c r="G1828" i="2"/>
  <c r="H1828" i="2"/>
  <c r="J1828" i="2" s="1"/>
  <c r="F1829" i="2"/>
  <c r="G1829" i="2"/>
  <c r="H1829" i="2"/>
  <c r="J1829" i="2" s="1"/>
  <c r="F1830" i="2"/>
  <c r="G1830" i="2"/>
  <c r="H1830" i="2"/>
  <c r="J1830" i="2" s="1"/>
  <c r="F1831" i="2"/>
  <c r="G1831" i="2"/>
  <c r="H1831" i="2"/>
  <c r="J1831" i="2" s="1"/>
  <c r="F1832" i="2"/>
  <c r="G1832" i="2"/>
  <c r="H1832" i="2"/>
  <c r="J1832" i="2" s="1"/>
  <c r="F1833" i="2"/>
  <c r="G1833" i="2"/>
  <c r="H1833" i="2"/>
  <c r="J1833" i="2" s="1"/>
  <c r="F1834" i="2"/>
  <c r="G1834" i="2"/>
  <c r="H1834" i="2"/>
  <c r="J1834" i="2" s="1"/>
  <c r="F1835" i="2"/>
  <c r="G1835" i="2"/>
  <c r="H1835" i="2"/>
  <c r="J1835" i="2" s="1"/>
  <c r="F1836" i="2"/>
  <c r="G1836" i="2"/>
  <c r="H1836" i="2"/>
  <c r="J1836" i="2" s="1"/>
  <c r="F1837" i="2"/>
  <c r="G1837" i="2"/>
  <c r="H1837" i="2"/>
  <c r="J1837" i="2" s="1"/>
  <c r="F1838" i="2"/>
  <c r="G1838" i="2"/>
  <c r="H1838" i="2"/>
  <c r="J1838" i="2" s="1"/>
  <c r="F1839" i="2"/>
  <c r="G1839" i="2"/>
  <c r="H1839" i="2"/>
  <c r="J1839" i="2" s="1"/>
  <c r="F1840" i="2"/>
  <c r="G1840" i="2"/>
  <c r="H1840" i="2"/>
  <c r="J1840" i="2" s="1"/>
  <c r="F1841" i="2"/>
  <c r="G1841" i="2"/>
  <c r="H1841" i="2"/>
  <c r="J1841" i="2" s="1"/>
  <c r="F1842" i="2"/>
  <c r="G1842" i="2"/>
  <c r="H1842" i="2"/>
  <c r="J1842" i="2" s="1"/>
  <c r="F1843" i="2"/>
  <c r="G1843" i="2"/>
  <c r="H1843" i="2"/>
  <c r="J1843" i="2" s="1"/>
  <c r="F1844" i="2"/>
  <c r="G1844" i="2"/>
  <c r="H1844" i="2"/>
  <c r="J1844" i="2" s="1"/>
  <c r="F1845" i="2"/>
  <c r="G1845" i="2"/>
  <c r="H1845" i="2"/>
  <c r="J1845" i="2" s="1"/>
  <c r="F1846" i="2"/>
  <c r="G1846" i="2"/>
  <c r="H1846" i="2"/>
  <c r="J1846" i="2" s="1"/>
  <c r="F1847" i="2"/>
  <c r="G1847" i="2"/>
  <c r="H1847" i="2"/>
  <c r="J1847" i="2" s="1"/>
  <c r="F1848" i="2"/>
  <c r="G1848" i="2"/>
  <c r="H1848" i="2"/>
  <c r="J1848" i="2" s="1"/>
  <c r="F1849" i="2"/>
  <c r="G1849" i="2"/>
  <c r="H1849" i="2"/>
  <c r="J1849" i="2" s="1"/>
  <c r="F1850" i="2"/>
  <c r="G1850" i="2"/>
  <c r="H1850" i="2"/>
  <c r="J1850" i="2" s="1"/>
  <c r="F1851" i="2"/>
  <c r="G1851" i="2"/>
  <c r="H1851" i="2"/>
  <c r="J1851" i="2" s="1"/>
  <c r="F2031" i="2"/>
  <c r="G2031" i="2"/>
  <c r="H2031" i="2"/>
  <c r="J2031" i="2" s="1"/>
  <c r="F1852" i="2"/>
  <c r="G1852" i="2"/>
  <c r="H1852" i="2"/>
  <c r="J1852" i="2" s="1"/>
  <c r="F1853" i="2"/>
  <c r="G1853" i="2"/>
  <c r="H1853" i="2"/>
  <c r="J1853" i="2" s="1"/>
  <c r="F1854" i="2"/>
  <c r="G1854" i="2"/>
  <c r="H1854" i="2"/>
  <c r="J1854" i="2" s="1"/>
  <c r="F1855" i="2"/>
  <c r="G1855" i="2"/>
  <c r="H1855" i="2"/>
  <c r="J1855" i="2" s="1"/>
  <c r="F1856" i="2"/>
  <c r="G1856" i="2"/>
  <c r="H1856" i="2"/>
  <c r="J1856" i="2" s="1"/>
  <c r="F1857" i="2"/>
  <c r="G1857" i="2"/>
  <c r="H1857" i="2"/>
  <c r="J1857" i="2" s="1"/>
  <c r="F1858" i="2"/>
  <c r="G1858" i="2"/>
  <c r="H1858" i="2"/>
  <c r="J1858" i="2" s="1"/>
  <c r="F1859" i="2"/>
  <c r="G1859" i="2"/>
  <c r="H1859" i="2"/>
  <c r="J1859" i="2" s="1"/>
  <c r="F1860" i="2"/>
  <c r="G1860" i="2"/>
  <c r="H1860" i="2"/>
  <c r="J1860" i="2" s="1"/>
  <c r="F1861" i="2"/>
  <c r="G1861" i="2"/>
  <c r="H1861" i="2"/>
  <c r="J1861" i="2" s="1"/>
  <c r="F1862" i="2"/>
  <c r="G1862" i="2"/>
  <c r="H1862" i="2"/>
  <c r="J1862" i="2" s="1"/>
  <c r="F1863" i="2"/>
  <c r="G1863" i="2"/>
  <c r="H1863" i="2"/>
  <c r="J1863" i="2" s="1"/>
  <c r="F1864" i="2"/>
  <c r="G1864" i="2"/>
  <c r="H1864" i="2"/>
  <c r="J1864" i="2" s="1"/>
  <c r="F1865" i="2"/>
  <c r="G1865" i="2"/>
  <c r="H1865" i="2"/>
  <c r="J1865" i="2" s="1"/>
  <c r="F1866" i="2"/>
  <c r="G1866" i="2"/>
  <c r="H1866" i="2"/>
  <c r="J1866" i="2" s="1"/>
  <c r="F1867" i="2"/>
  <c r="G1867" i="2"/>
  <c r="H1867" i="2"/>
  <c r="J1867" i="2" s="1"/>
  <c r="F1868" i="2"/>
  <c r="G1868" i="2"/>
  <c r="H1868" i="2"/>
  <c r="J1868" i="2" s="1"/>
  <c r="F1869" i="2"/>
  <c r="G1869" i="2"/>
  <c r="H1869" i="2"/>
  <c r="J1869" i="2" s="1"/>
  <c r="F1870" i="2"/>
  <c r="G1870" i="2"/>
  <c r="H1870" i="2"/>
  <c r="J1870" i="2" s="1"/>
  <c r="F1871" i="2"/>
  <c r="G1871" i="2"/>
  <c r="H1871" i="2"/>
  <c r="J1871" i="2" s="1"/>
  <c r="F1872" i="2"/>
  <c r="G1872" i="2"/>
  <c r="H1872" i="2"/>
  <c r="J1872" i="2" s="1"/>
  <c r="F1873" i="2"/>
  <c r="G1873" i="2"/>
  <c r="H1873" i="2"/>
  <c r="J1873" i="2" s="1"/>
  <c r="F1874" i="2"/>
  <c r="G1874" i="2"/>
  <c r="H1874" i="2"/>
  <c r="J1874" i="2" s="1"/>
  <c r="F1875" i="2"/>
  <c r="G1875" i="2"/>
  <c r="H1875" i="2"/>
  <c r="J1875" i="2" s="1"/>
  <c r="F1876" i="2"/>
  <c r="G1876" i="2"/>
  <c r="H1876" i="2"/>
  <c r="J1876" i="2" s="1"/>
  <c r="F1877" i="2"/>
  <c r="G1877" i="2"/>
  <c r="H1877" i="2"/>
  <c r="J1877" i="2" s="1"/>
  <c r="F1878" i="2"/>
  <c r="G1878" i="2"/>
  <c r="H1878" i="2"/>
  <c r="J1878" i="2" s="1"/>
  <c r="F1879" i="2"/>
  <c r="G1879" i="2"/>
  <c r="H1879" i="2"/>
  <c r="J1879" i="2" s="1"/>
  <c r="F1880" i="2"/>
  <c r="G1880" i="2"/>
  <c r="H1880" i="2"/>
  <c r="J1880" i="2" s="1"/>
  <c r="F1881" i="2"/>
  <c r="G1881" i="2"/>
  <c r="H1881" i="2"/>
  <c r="J1881" i="2" s="1"/>
  <c r="F1882" i="2"/>
  <c r="G1882" i="2"/>
  <c r="H1882" i="2"/>
  <c r="J1882" i="2" s="1"/>
  <c r="F1883" i="2"/>
  <c r="G1883" i="2"/>
  <c r="H1883" i="2"/>
  <c r="J1883" i="2" s="1"/>
  <c r="F1884" i="2"/>
  <c r="G1884" i="2"/>
  <c r="H1884" i="2"/>
  <c r="J1884" i="2" s="1"/>
  <c r="F1885" i="2"/>
  <c r="G1885" i="2"/>
  <c r="H1885" i="2"/>
  <c r="J1885" i="2" s="1"/>
  <c r="F1886" i="2"/>
  <c r="G1886" i="2"/>
  <c r="H1886" i="2"/>
  <c r="J1886" i="2" s="1"/>
  <c r="F1887" i="2"/>
  <c r="G1887" i="2"/>
  <c r="H1887" i="2"/>
  <c r="J1887" i="2" s="1"/>
  <c r="F1888" i="2"/>
  <c r="G1888" i="2"/>
  <c r="H1888" i="2"/>
  <c r="J1888" i="2" s="1"/>
  <c r="F1889" i="2"/>
  <c r="G1889" i="2"/>
  <c r="H1889" i="2"/>
  <c r="J1889" i="2" s="1"/>
  <c r="F1890" i="2"/>
  <c r="G1890" i="2"/>
  <c r="H1890" i="2"/>
  <c r="J1890" i="2" s="1"/>
  <c r="F1891" i="2"/>
  <c r="G1891" i="2"/>
  <c r="H1891" i="2"/>
  <c r="J1891" i="2" s="1"/>
  <c r="F1892" i="2"/>
  <c r="G1892" i="2"/>
  <c r="H1892" i="2"/>
  <c r="J1892" i="2" s="1"/>
  <c r="F1893" i="2"/>
  <c r="G1893" i="2"/>
  <c r="H1893" i="2"/>
  <c r="J1893" i="2" s="1"/>
  <c r="F1894" i="2"/>
  <c r="G1894" i="2"/>
  <c r="H1894" i="2"/>
  <c r="J1894" i="2" s="1"/>
  <c r="F1895" i="2"/>
  <c r="G1895" i="2"/>
  <c r="H1895" i="2"/>
  <c r="J1895" i="2" s="1"/>
  <c r="F1896" i="2"/>
  <c r="G1896" i="2"/>
  <c r="H1896" i="2"/>
  <c r="J1896" i="2" s="1"/>
  <c r="F1897" i="2"/>
  <c r="G1897" i="2"/>
  <c r="H1897" i="2"/>
  <c r="J1897" i="2" s="1"/>
  <c r="F1898" i="2"/>
  <c r="G1898" i="2"/>
  <c r="H1898" i="2"/>
  <c r="J1898" i="2" s="1"/>
  <c r="F1899" i="2"/>
  <c r="G1899" i="2"/>
  <c r="H1899" i="2"/>
  <c r="J1899" i="2" s="1"/>
  <c r="F1900" i="2"/>
  <c r="G1900" i="2"/>
  <c r="H1900" i="2"/>
  <c r="J1900" i="2" s="1"/>
  <c r="F1901" i="2"/>
  <c r="G1901" i="2"/>
  <c r="H1901" i="2"/>
  <c r="J1901" i="2" s="1"/>
  <c r="F1902" i="2"/>
  <c r="G1902" i="2"/>
  <c r="H1902" i="2"/>
  <c r="J1902" i="2" s="1"/>
  <c r="F1903" i="2"/>
  <c r="G1903" i="2"/>
  <c r="H1903" i="2"/>
  <c r="J1903" i="2" s="1"/>
  <c r="F1904" i="2"/>
  <c r="G1904" i="2"/>
  <c r="H1904" i="2"/>
  <c r="J1904" i="2" s="1"/>
  <c r="F1905" i="2"/>
  <c r="G1905" i="2"/>
  <c r="H1905" i="2"/>
  <c r="J1905" i="2" s="1"/>
  <c r="F1906" i="2"/>
  <c r="G1906" i="2"/>
  <c r="H1906" i="2"/>
  <c r="J1906" i="2" s="1"/>
  <c r="F1907" i="2"/>
  <c r="G1907" i="2"/>
  <c r="H1907" i="2"/>
  <c r="J1907" i="2" s="1"/>
  <c r="F1908" i="2"/>
  <c r="G1908" i="2"/>
  <c r="H1908" i="2"/>
  <c r="J1908" i="2" s="1"/>
  <c r="F1909" i="2"/>
  <c r="G1909" i="2"/>
  <c r="H1909" i="2"/>
  <c r="J1909" i="2" s="1"/>
  <c r="F1910" i="2"/>
  <c r="G1910" i="2"/>
  <c r="H1910" i="2"/>
  <c r="J1910" i="2" s="1"/>
  <c r="F1911" i="2"/>
  <c r="G1911" i="2"/>
  <c r="H1911" i="2"/>
  <c r="J1911" i="2" s="1"/>
  <c r="F1912" i="2"/>
  <c r="G1912" i="2"/>
  <c r="H1912" i="2"/>
  <c r="J1912" i="2" s="1"/>
  <c r="F1913" i="2"/>
  <c r="G1913" i="2"/>
  <c r="H1913" i="2"/>
  <c r="J1913" i="2" s="1"/>
  <c r="F1914" i="2"/>
  <c r="G1914" i="2"/>
  <c r="H1914" i="2"/>
  <c r="J1914" i="2" s="1"/>
  <c r="F1915" i="2"/>
  <c r="G1915" i="2"/>
  <c r="H1915" i="2"/>
  <c r="J1915" i="2" s="1"/>
  <c r="F1916" i="2"/>
  <c r="G1916" i="2"/>
  <c r="H1916" i="2"/>
  <c r="J1916" i="2" s="1"/>
  <c r="F1917" i="2"/>
  <c r="G1917" i="2"/>
  <c r="H1917" i="2"/>
  <c r="J1917" i="2" s="1"/>
  <c r="F1918" i="2"/>
  <c r="G1918" i="2"/>
  <c r="H1918" i="2"/>
  <c r="J1918" i="2" s="1"/>
  <c r="F1919" i="2"/>
  <c r="G1919" i="2"/>
  <c r="H1919" i="2"/>
  <c r="J1919" i="2" s="1"/>
  <c r="F1920" i="2"/>
  <c r="G1920" i="2"/>
  <c r="H1920" i="2"/>
  <c r="J1920" i="2" s="1"/>
  <c r="F1921" i="2"/>
  <c r="G1921" i="2"/>
  <c r="H1921" i="2"/>
  <c r="J1921" i="2" s="1"/>
  <c r="F1922" i="2"/>
  <c r="G1922" i="2"/>
  <c r="H1922" i="2"/>
  <c r="J1922" i="2" s="1"/>
  <c r="F1923" i="2"/>
  <c r="G1923" i="2"/>
  <c r="H1923" i="2"/>
  <c r="J1923" i="2" s="1"/>
  <c r="F1924" i="2"/>
  <c r="G1924" i="2"/>
  <c r="H1924" i="2"/>
  <c r="J1924" i="2" s="1"/>
  <c r="F1925" i="2"/>
  <c r="G1925" i="2"/>
  <c r="H1925" i="2"/>
  <c r="J1925" i="2" s="1"/>
  <c r="F1926" i="2"/>
  <c r="G1926" i="2"/>
  <c r="H1926" i="2"/>
  <c r="J1926" i="2" s="1"/>
  <c r="F1927" i="2"/>
  <c r="G1927" i="2"/>
  <c r="H1927" i="2"/>
  <c r="J1927" i="2" s="1"/>
  <c r="F1928" i="2"/>
  <c r="G1928" i="2"/>
  <c r="H1928" i="2"/>
  <c r="J1928" i="2" s="1"/>
  <c r="F1929" i="2"/>
  <c r="G1929" i="2"/>
  <c r="H1929" i="2"/>
  <c r="J1929" i="2" s="1"/>
  <c r="F1930" i="2"/>
  <c r="G1930" i="2"/>
  <c r="H1930" i="2"/>
  <c r="J1930" i="2" s="1"/>
  <c r="F1931" i="2"/>
  <c r="G1931" i="2"/>
  <c r="H1931" i="2"/>
  <c r="J1931" i="2" s="1"/>
  <c r="F1932" i="2"/>
  <c r="G1932" i="2"/>
  <c r="H1932" i="2"/>
  <c r="J1932" i="2" s="1"/>
  <c r="F1933" i="2"/>
  <c r="G1933" i="2"/>
  <c r="H1933" i="2"/>
  <c r="J1933" i="2" s="1"/>
  <c r="F1934" i="2"/>
  <c r="G1934" i="2"/>
  <c r="H1934" i="2"/>
  <c r="J1934" i="2" s="1"/>
  <c r="F1935" i="2"/>
  <c r="G1935" i="2"/>
  <c r="H1935" i="2"/>
  <c r="J1935" i="2" s="1"/>
  <c r="F1936" i="2"/>
  <c r="G1936" i="2"/>
  <c r="H1936" i="2"/>
  <c r="J1936" i="2" s="1"/>
  <c r="F1937" i="2"/>
  <c r="G1937" i="2"/>
  <c r="H1937" i="2"/>
  <c r="J1937" i="2" s="1"/>
  <c r="F1938" i="2"/>
  <c r="G1938" i="2"/>
  <c r="H1938" i="2"/>
  <c r="J1938" i="2" s="1"/>
  <c r="F1939" i="2"/>
  <c r="G1939" i="2"/>
  <c r="H1939" i="2"/>
  <c r="J1939" i="2" s="1"/>
  <c r="F1940" i="2"/>
  <c r="G1940" i="2"/>
  <c r="H1940" i="2"/>
  <c r="J1940" i="2" s="1"/>
  <c r="F1941" i="2"/>
  <c r="G1941" i="2"/>
  <c r="H1941" i="2"/>
  <c r="J1941" i="2" s="1"/>
  <c r="F1942" i="2"/>
  <c r="G1942" i="2"/>
  <c r="H1942" i="2"/>
  <c r="J1942" i="2" s="1"/>
  <c r="F1943" i="2"/>
  <c r="G1943" i="2"/>
  <c r="H1943" i="2"/>
  <c r="J1943" i="2" s="1"/>
  <c r="F1944" i="2"/>
  <c r="G1944" i="2"/>
  <c r="H1944" i="2"/>
  <c r="J1944" i="2" s="1"/>
  <c r="F1945" i="2"/>
  <c r="G1945" i="2"/>
  <c r="H1945" i="2"/>
  <c r="J1945" i="2" s="1"/>
  <c r="F1946" i="2"/>
  <c r="G1946" i="2"/>
  <c r="H1946" i="2"/>
  <c r="J1946" i="2" s="1"/>
  <c r="F1947" i="2"/>
  <c r="G1947" i="2"/>
  <c r="H1947" i="2"/>
  <c r="J1947" i="2" s="1"/>
  <c r="F1948" i="2"/>
  <c r="G1948" i="2"/>
  <c r="H1948" i="2"/>
  <c r="J1948" i="2" s="1"/>
  <c r="F1949" i="2"/>
  <c r="G1949" i="2"/>
  <c r="H1949" i="2"/>
  <c r="J1949" i="2" s="1"/>
  <c r="F1950" i="2"/>
  <c r="G1950" i="2"/>
  <c r="H1950" i="2"/>
  <c r="J1950" i="2" s="1"/>
  <c r="F1951" i="2"/>
  <c r="G1951" i="2"/>
  <c r="H1951" i="2"/>
  <c r="J1951" i="2" s="1"/>
  <c r="F1952" i="2"/>
  <c r="G1952" i="2"/>
  <c r="H1952" i="2"/>
  <c r="J1952" i="2" s="1"/>
  <c r="F1953" i="2"/>
  <c r="G1953" i="2"/>
  <c r="H1953" i="2"/>
  <c r="J1953" i="2" s="1"/>
  <c r="F1954" i="2"/>
  <c r="G1954" i="2"/>
  <c r="H1954" i="2"/>
  <c r="J1954" i="2" s="1"/>
  <c r="F1955" i="2"/>
  <c r="G1955" i="2"/>
  <c r="H1955" i="2"/>
  <c r="J1955" i="2" s="1"/>
  <c r="F1956" i="2"/>
  <c r="G1956" i="2"/>
  <c r="H1956" i="2"/>
  <c r="J1956" i="2" s="1"/>
  <c r="F1957" i="2"/>
  <c r="G1957" i="2"/>
  <c r="H1957" i="2"/>
  <c r="J1957" i="2" s="1"/>
  <c r="F1958" i="2"/>
  <c r="G1958" i="2"/>
  <c r="H1958" i="2"/>
  <c r="J1958" i="2" s="1"/>
  <c r="F1959" i="2"/>
  <c r="G1959" i="2"/>
  <c r="H1959" i="2"/>
  <c r="J1959" i="2" s="1"/>
  <c r="F1960" i="2"/>
  <c r="G1960" i="2"/>
  <c r="H1960" i="2"/>
  <c r="J1960" i="2" s="1"/>
  <c r="F1961" i="2"/>
  <c r="G1961" i="2"/>
  <c r="H1961" i="2"/>
  <c r="J1961" i="2" s="1"/>
  <c r="F1962" i="2"/>
  <c r="G1962" i="2"/>
  <c r="H1962" i="2"/>
  <c r="J1962" i="2" s="1"/>
  <c r="F1963" i="2"/>
  <c r="G1963" i="2"/>
  <c r="H1963" i="2"/>
  <c r="J1963" i="2" s="1"/>
  <c r="F1964" i="2"/>
  <c r="G1964" i="2"/>
  <c r="H1964" i="2"/>
  <c r="J1964" i="2" s="1"/>
  <c r="F1965" i="2"/>
  <c r="G1965" i="2"/>
  <c r="H1965" i="2"/>
  <c r="J1965" i="2" s="1"/>
  <c r="F1966" i="2"/>
  <c r="G1966" i="2"/>
  <c r="H1966" i="2"/>
  <c r="J1966" i="2" s="1"/>
  <c r="F1967" i="2"/>
  <c r="G1967" i="2"/>
  <c r="H1967" i="2"/>
  <c r="J1967" i="2" s="1"/>
  <c r="F1968" i="2"/>
  <c r="G1968" i="2"/>
  <c r="H1968" i="2"/>
  <c r="J1968" i="2" s="1"/>
  <c r="F1969" i="2"/>
  <c r="G1969" i="2"/>
  <c r="H1969" i="2"/>
  <c r="J1969" i="2" s="1"/>
  <c r="F1970" i="2"/>
  <c r="G1970" i="2"/>
  <c r="H1970" i="2"/>
  <c r="J1970" i="2" s="1"/>
  <c r="F1971" i="2"/>
  <c r="G1971" i="2"/>
  <c r="H1971" i="2"/>
  <c r="J1971" i="2" s="1"/>
  <c r="F1972" i="2"/>
  <c r="G1972" i="2"/>
  <c r="H1972" i="2"/>
  <c r="J1972" i="2" s="1"/>
  <c r="F1973" i="2"/>
  <c r="G1973" i="2"/>
  <c r="H1973" i="2"/>
  <c r="J1973" i="2" s="1"/>
  <c r="F1974" i="2"/>
  <c r="G1974" i="2"/>
  <c r="H1974" i="2"/>
  <c r="J1974" i="2" s="1"/>
  <c r="F1975" i="2"/>
  <c r="G1975" i="2"/>
  <c r="H1975" i="2"/>
  <c r="J1975" i="2" s="1"/>
  <c r="F1976" i="2"/>
  <c r="G1976" i="2"/>
  <c r="H1976" i="2"/>
  <c r="J1976" i="2" s="1"/>
  <c r="F1977" i="2"/>
  <c r="G1977" i="2"/>
  <c r="H1977" i="2"/>
  <c r="J1977" i="2" s="1"/>
  <c r="F1978" i="2"/>
  <c r="G1978" i="2"/>
  <c r="H1978" i="2"/>
  <c r="J1978" i="2" s="1"/>
  <c r="F1979" i="2"/>
  <c r="G1979" i="2"/>
  <c r="H1979" i="2"/>
  <c r="J1979" i="2" s="1"/>
  <c r="F2032" i="2"/>
  <c r="G2032" i="2"/>
  <c r="H2032" i="2"/>
  <c r="J2032" i="2" s="1"/>
  <c r="F1980" i="2"/>
  <c r="G1980" i="2"/>
  <c r="H1980" i="2"/>
  <c r="J1980" i="2" s="1"/>
  <c r="F1981" i="2"/>
  <c r="G1981" i="2"/>
  <c r="H1981" i="2"/>
  <c r="J1981" i="2" s="1"/>
  <c r="F1982" i="2"/>
  <c r="G1982" i="2"/>
  <c r="H1982" i="2"/>
  <c r="J1982" i="2" s="1"/>
  <c r="F1983" i="2"/>
  <c r="G1983" i="2"/>
  <c r="H1983" i="2"/>
  <c r="J1983" i="2" s="1"/>
  <c r="F1984" i="2"/>
  <c r="G1984" i="2"/>
  <c r="H1984" i="2"/>
  <c r="J1984" i="2" s="1"/>
  <c r="F1985" i="2"/>
  <c r="G1985" i="2"/>
  <c r="H1985" i="2"/>
  <c r="J1985" i="2" s="1"/>
  <c r="F1986" i="2"/>
  <c r="G1986" i="2"/>
  <c r="H1986" i="2"/>
  <c r="J1986" i="2" s="1"/>
  <c r="F1987" i="2"/>
  <c r="G1987" i="2"/>
  <c r="H1987" i="2"/>
  <c r="J1987" i="2" s="1"/>
  <c r="F1988" i="2"/>
  <c r="G1988" i="2"/>
  <c r="H1988" i="2"/>
  <c r="J1988" i="2" s="1"/>
  <c r="F1989" i="2"/>
  <c r="G1989" i="2"/>
  <c r="H1989" i="2"/>
  <c r="J1989" i="2" s="1"/>
  <c r="F1990" i="2"/>
  <c r="G1990" i="2"/>
  <c r="H1990" i="2"/>
  <c r="J1990" i="2" s="1"/>
  <c r="F1991" i="2"/>
  <c r="G1991" i="2"/>
  <c r="H1991" i="2"/>
  <c r="J1991" i="2" s="1"/>
  <c r="F1992" i="2"/>
  <c r="G1992" i="2"/>
  <c r="H1992" i="2"/>
  <c r="J1992" i="2" s="1"/>
  <c r="F1993" i="2"/>
  <c r="G1993" i="2"/>
  <c r="H1993" i="2"/>
  <c r="J1993" i="2" s="1"/>
  <c r="F1994" i="2"/>
  <c r="G1994" i="2"/>
  <c r="H1994" i="2"/>
  <c r="J1994" i="2" s="1"/>
  <c r="F1995" i="2"/>
  <c r="G1995" i="2"/>
  <c r="H1995" i="2"/>
  <c r="J1995" i="2" s="1"/>
  <c r="F1996" i="2"/>
  <c r="G1996" i="2"/>
  <c r="H1996" i="2"/>
  <c r="J1996" i="2" s="1"/>
  <c r="F1997" i="2"/>
  <c r="G1997" i="2"/>
  <c r="H1997" i="2"/>
  <c r="J1997" i="2" s="1"/>
  <c r="F1998" i="2"/>
  <c r="G1998" i="2"/>
  <c r="H1998" i="2"/>
  <c r="J1998" i="2" s="1"/>
  <c r="F1999" i="2"/>
  <c r="G1999" i="2"/>
  <c r="H1999" i="2"/>
  <c r="J1999" i="2" s="1"/>
  <c r="F2000" i="2"/>
  <c r="G2000" i="2"/>
  <c r="H2000" i="2"/>
  <c r="J2000" i="2" s="1"/>
  <c r="F2001" i="2"/>
  <c r="G2001" i="2"/>
  <c r="H2001" i="2"/>
  <c r="J2001" i="2" s="1"/>
  <c r="F2002" i="2"/>
  <c r="G2002" i="2"/>
  <c r="H2002" i="2"/>
  <c r="J2002" i="2" s="1"/>
  <c r="F2003" i="2"/>
  <c r="G2003" i="2"/>
  <c r="H2003" i="2"/>
  <c r="J2003" i="2" s="1"/>
  <c r="F2004" i="2"/>
  <c r="G2004" i="2"/>
  <c r="H2004" i="2"/>
  <c r="J2004" i="2" s="1"/>
  <c r="F2005" i="2"/>
  <c r="G2005" i="2"/>
  <c r="H2005" i="2"/>
  <c r="J2005" i="2" s="1"/>
  <c r="F2006" i="2"/>
  <c r="G2006" i="2"/>
  <c r="H2006" i="2"/>
  <c r="J2006" i="2" s="1"/>
  <c r="F2007" i="2"/>
  <c r="G2007" i="2"/>
  <c r="H2007" i="2"/>
  <c r="J2007" i="2" s="1"/>
  <c r="F2008" i="2"/>
  <c r="G2008" i="2"/>
  <c r="H2008" i="2"/>
  <c r="J2008" i="2" s="1"/>
  <c r="F2009" i="2"/>
  <c r="G2009" i="2"/>
  <c r="H2009" i="2"/>
  <c r="J2009" i="2" s="1"/>
  <c r="F2010" i="2"/>
  <c r="G2010" i="2"/>
  <c r="H2010" i="2"/>
  <c r="J2010" i="2" s="1"/>
  <c r="F2011" i="2"/>
  <c r="G2011" i="2"/>
  <c r="H2011" i="2"/>
  <c r="J2011" i="2" s="1"/>
  <c r="F2012" i="2"/>
  <c r="G2012" i="2"/>
  <c r="H2012" i="2"/>
  <c r="J2012" i="2" s="1"/>
  <c r="F2013" i="2"/>
  <c r="G2013" i="2"/>
  <c r="H2013" i="2"/>
  <c r="J2013" i="2" s="1"/>
  <c r="F2014" i="2"/>
  <c r="G2014" i="2"/>
  <c r="H2014" i="2"/>
  <c r="J2014" i="2" s="1"/>
  <c r="F2015" i="2"/>
  <c r="G2015" i="2"/>
  <c r="H2015" i="2"/>
  <c r="J2015" i="2" s="1"/>
  <c r="F2016" i="2"/>
  <c r="G2016" i="2"/>
  <c r="H2016" i="2"/>
  <c r="J2016" i="2" s="1"/>
  <c r="F2017" i="2"/>
  <c r="G2017" i="2"/>
  <c r="H2017" i="2"/>
  <c r="J2017" i="2" s="1"/>
  <c r="F2018" i="2"/>
  <c r="G2018" i="2"/>
  <c r="H2018" i="2"/>
  <c r="J2018" i="2" s="1"/>
  <c r="F2019" i="2"/>
  <c r="G2019" i="2"/>
  <c r="H2019" i="2"/>
  <c r="J2019" i="2" s="1"/>
  <c r="F2020" i="2"/>
  <c r="G2020" i="2"/>
  <c r="H2020" i="2"/>
  <c r="J2020" i="2" s="1"/>
  <c r="F2021" i="2"/>
  <c r="G2021" i="2"/>
  <c r="H2021" i="2"/>
  <c r="J2021" i="2" s="1"/>
  <c r="F2022" i="2"/>
  <c r="G2022" i="2"/>
  <c r="H2022" i="2"/>
  <c r="J2022" i="2" s="1"/>
  <c r="F2023" i="2"/>
  <c r="G2023" i="2"/>
  <c r="H2023" i="2"/>
  <c r="J2023" i="2" s="1"/>
  <c r="F2024" i="2"/>
  <c r="G2024" i="2"/>
  <c r="H2024" i="2"/>
  <c r="J2024" i="2" s="1"/>
  <c r="F2025" i="2"/>
  <c r="G2025" i="2"/>
  <c r="H2025" i="2"/>
  <c r="J2025" i="2" s="1"/>
  <c r="F2026" i="2"/>
  <c r="G2026" i="2"/>
  <c r="H2026" i="2"/>
  <c r="J2026" i="2" s="1"/>
  <c r="F2027" i="2"/>
  <c r="G2027" i="2"/>
  <c r="H2027" i="2"/>
  <c r="J2027" i="2" s="1"/>
  <c r="F2028" i="2"/>
  <c r="G2028" i="2"/>
  <c r="H2028" i="2"/>
  <c r="J2028" i="2" s="1"/>
  <c r="F2029" i="2"/>
  <c r="G2029" i="2"/>
  <c r="H2029" i="2"/>
  <c r="J2029" i="2" s="1"/>
  <c r="F2030" i="2"/>
  <c r="G2030" i="2"/>
  <c r="H2030" i="2"/>
  <c r="J2030" i="2" s="1"/>
  <c r="F2033" i="2"/>
  <c r="G2033" i="2"/>
  <c r="H2033" i="2"/>
  <c r="J2033" i="2" s="1"/>
  <c r="F2034" i="2"/>
  <c r="G2034" i="2"/>
  <c r="H2034" i="2"/>
  <c r="J2034" i="2" s="1"/>
  <c r="F2035" i="2"/>
  <c r="G2035" i="2"/>
  <c r="H2035" i="2"/>
  <c r="J2035" i="2" s="1"/>
  <c r="F2036" i="2"/>
  <c r="G2036" i="2"/>
  <c r="H2036" i="2"/>
  <c r="J2036" i="2" s="1"/>
  <c r="F2037" i="2"/>
  <c r="G2037" i="2"/>
  <c r="H2037" i="2"/>
  <c r="J2037" i="2" s="1"/>
  <c r="F2038" i="2"/>
  <c r="G2038" i="2"/>
  <c r="H2038" i="2"/>
  <c r="J2038" i="2" s="1"/>
  <c r="F2039" i="2"/>
  <c r="G2039" i="2"/>
  <c r="H2039" i="2"/>
  <c r="J2039" i="2" s="1"/>
  <c r="F2040" i="2"/>
  <c r="G2040" i="2"/>
  <c r="H2040" i="2"/>
  <c r="J2040" i="2" s="1"/>
  <c r="F2041" i="2"/>
  <c r="G2041" i="2"/>
  <c r="H2041" i="2"/>
  <c r="J2041" i="2" s="1"/>
  <c r="F2042" i="2"/>
  <c r="G2042" i="2"/>
  <c r="H2042" i="2"/>
  <c r="J2042" i="2" s="1"/>
  <c r="F2043" i="2"/>
  <c r="G2043" i="2"/>
  <c r="H2043" i="2"/>
  <c r="J2043" i="2" s="1"/>
  <c r="F2044" i="2"/>
  <c r="G2044" i="2"/>
  <c r="H2044" i="2"/>
  <c r="J2044" i="2" s="1"/>
  <c r="F2045" i="2"/>
  <c r="G2045" i="2"/>
  <c r="H2045" i="2"/>
  <c r="J2045" i="2" s="1"/>
  <c r="F2046" i="2"/>
  <c r="G2046" i="2"/>
  <c r="H2046" i="2"/>
  <c r="J2046" i="2" s="1"/>
  <c r="F2047" i="2"/>
  <c r="G2047" i="2"/>
  <c r="H2047" i="2"/>
  <c r="J2047" i="2" s="1"/>
  <c r="F2048" i="2"/>
  <c r="G2048" i="2"/>
  <c r="H2048" i="2"/>
  <c r="J2048" i="2" s="1"/>
  <c r="F2049" i="2"/>
  <c r="G2049" i="2"/>
  <c r="H2049" i="2"/>
  <c r="J2049" i="2" s="1"/>
  <c r="F2050" i="2"/>
  <c r="G2050" i="2"/>
  <c r="H2050" i="2"/>
  <c r="J2050" i="2" s="1"/>
  <c r="F2051" i="2"/>
  <c r="G2051" i="2"/>
  <c r="H2051" i="2"/>
  <c r="J2051" i="2" s="1"/>
  <c r="F2052" i="2"/>
  <c r="G2052" i="2"/>
  <c r="H2052" i="2"/>
  <c r="J2052" i="2" s="1"/>
  <c r="F2053" i="2"/>
  <c r="G2053" i="2"/>
  <c r="H2053" i="2"/>
  <c r="J2053" i="2" s="1"/>
  <c r="F2054" i="2"/>
  <c r="G2054" i="2"/>
  <c r="H2054" i="2"/>
  <c r="J2054" i="2" s="1"/>
  <c r="F2055" i="2"/>
  <c r="G2055" i="2"/>
  <c r="H2055" i="2"/>
  <c r="J2055" i="2" s="1"/>
  <c r="F2056" i="2"/>
  <c r="G2056" i="2"/>
  <c r="H2056" i="2"/>
  <c r="J2056" i="2" s="1"/>
  <c r="F2057" i="2"/>
  <c r="G2057" i="2"/>
  <c r="H2057" i="2"/>
  <c r="J2057" i="2" s="1"/>
  <c r="F2058" i="2"/>
  <c r="G2058" i="2"/>
  <c r="H2058" i="2"/>
  <c r="J2058" i="2" s="1"/>
  <c r="F2059" i="2"/>
  <c r="G2059" i="2"/>
  <c r="H2059" i="2"/>
  <c r="J2059" i="2" s="1"/>
  <c r="F2060" i="2"/>
  <c r="G2060" i="2"/>
  <c r="H2060" i="2"/>
  <c r="J2060" i="2" s="1"/>
  <c r="F2061" i="2"/>
  <c r="G2061" i="2"/>
  <c r="H2061" i="2"/>
  <c r="J2061" i="2" s="1"/>
  <c r="F2062" i="2"/>
  <c r="G2062" i="2"/>
  <c r="H2062" i="2"/>
  <c r="J2062" i="2" s="1"/>
  <c r="F2063" i="2"/>
  <c r="G2063" i="2"/>
  <c r="H2063" i="2"/>
  <c r="J2063" i="2" s="1"/>
  <c r="F2064" i="2"/>
  <c r="G2064" i="2"/>
  <c r="H2064" i="2"/>
  <c r="J2064" i="2" s="1"/>
  <c r="F2065" i="2"/>
  <c r="G2065" i="2"/>
  <c r="H2065" i="2"/>
  <c r="J2065" i="2" s="1"/>
  <c r="F2066" i="2"/>
  <c r="G2066" i="2"/>
  <c r="H2066" i="2"/>
  <c r="J2066" i="2" s="1"/>
  <c r="F2067" i="2"/>
  <c r="G2067" i="2"/>
  <c r="H2067" i="2"/>
  <c r="J2067" i="2" s="1"/>
  <c r="F2068" i="2"/>
  <c r="G2068" i="2"/>
  <c r="H2068" i="2"/>
  <c r="J2068" i="2" s="1"/>
  <c r="F2069" i="2"/>
  <c r="G2069" i="2"/>
  <c r="H2069" i="2"/>
  <c r="J2069" i="2" s="1"/>
  <c r="F2070" i="2"/>
  <c r="G2070" i="2"/>
  <c r="H2070" i="2"/>
  <c r="J2070" i="2" s="1"/>
  <c r="F2071" i="2"/>
  <c r="G2071" i="2"/>
  <c r="H2071" i="2"/>
  <c r="J2071" i="2" s="1"/>
  <c r="F2072" i="2"/>
  <c r="G2072" i="2"/>
  <c r="H2072" i="2"/>
  <c r="J2072" i="2" s="1"/>
  <c r="F2073" i="2"/>
  <c r="G2073" i="2"/>
  <c r="H2073" i="2"/>
  <c r="J2073" i="2" s="1"/>
  <c r="F2074" i="2"/>
  <c r="G2074" i="2"/>
  <c r="H2074" i="2"/>
  <c r="J2074" i="2" s="1"/>
  <c r="F2075" i="2"/>
  <c r="G2075" i="2"/>
  <c r="H2075" i="2"/>
  <c r="J2075" i="2" s="1"/>
  <c r="F2076" i="2"/>
  <c r="G2076" i="2"/>
  <c r="H2076" i="2"/>
  <c r="J2076" i="2" s="1"/>
  <c r="F2077" i="2"/>
  <c r="G2077" i="2"/>
  <c r="H2077" i="2"/>
  <c r="J2077" i="2" s="1"/>
  <c r="F2078" i="2"/>
  <c r="G2078" i="2"/>
  <c r="H2078" i="2"/>
  <c r="J2078" i="2" s="1"/>
  <c r="F2079" i="2"/>
  <c r="G2079" i="2"/>
  <c r="H2079" i="2"/>
  <c r="J2079" i="2" s="1"/>
  <c r="F2080" i="2"/>
  <c r="G2080" i="2"/>
  <c r="H2080" i="2"/>
  <c r="J2080" i="2" s="1"/>
  <c r="F2081" i="2"/>
  <c r="G2081" i="2"/>
  <c r="H2081" i="2"/>
  <c r="J2081" i="2" s="1"/>
  <c r="F2082" i="2"/>
  <c r="G2082" i="2"/>
  <c r="H2082" i="2"/>
  <c r="J2082" i="2" s="1"/>
  <c r="F2083" i="2"/>
  <c r="G2083" i="2"/>
  <c r="H2083" i="2"/>
  <c r="J2083" i="2" s="1"/>
  <c r="F2084" i="2"/>
  <c r="G2084" i="2"/>
  <c r="H2084" i="2"/>
  <c r="J2084" i="2" s="1"/>
  <c r="F2085" i="2"/>
  <c r="G2085" i="2"/>
  <c r="H2085" i="2"/>
  <c r="J2085" i="2" s="1"/>
  <c r="F2086" i="2"/>
  <c r="G2086" i="2"/>
  <c r="H2086" i="2"/>
  <c r="J2086" i="2" s="1"/>
  <c r="F2087" i="2"/>
  <c r="G2087" i="2"/>
  <c r="H2087" i="2"/>
  <c r="J2087" i="2" s="1"/>
  <c r="F2088" i="2"/>
  <c r="G2088" i="2"/>
  <c r="H2088" i="2"/>
  <c r="J2088" i="2" s="1"/>
  <c r="F2089" i="2"/>
  <c r="G2089" i="2"/>
  <c r="H2089" i="2"/>
  <c r="J2089" i="2" s="1"/>
  <c r="F2090" i="2"/>
  <c r="G2090" i="2"/>
  <c r="H2090" i="2"/>
  <c r="J2090" i="2" s="1"/>
  <c r="F2091" i="2"/>
  <c r="G2091" i="2"/>
  <c r="H2091" i="2"/>
  <c r="J2091" i="2" s="1"/>
  <c r="F2092" i="2"/>
  <c r="G2092" i="2"/>
  <c r="H2092" i="2"/>
  <c r="J2092" i="2" s="1"/>
  <c r="F2093" i="2"/>
  <c r="G2093" i="2"/>
  <c r="H2093" i="2"/>
  <c r="J2093" i="2" s="1"/>
  <c r="F2094" i="2"/>
  <c r="G2094" i="2"/>
  <c r="H2094" i="2"/>
  <c r="J2094" i="2" s="1"/>
  <c r="F2095" i="2"/>
  <c r="G2095" i="2"/>
  <c r="H2095" i="2"/>
  <c r="J2095" i="2" s="1"/>
  <c r="F2096" i="2"/>
  <c r="G2096" i="2"/>
  <c r="H2096" i="2"/>
  <c r="J2096" i="2" s="1"/>
  <c r="F2097" i="2"/>
  <c r="G2097" i="2"/>
  <c r="H2097" i="2"/>
  <c r="J2097" i="2" s="1"/>
  <c r="F2098" i="2"/>
  <c r="G2098" i="2"/>
  <c r="H2098" i="2"/>
  <c r="J2098" i="2" s="1"/>
  <c r="F2099" i="2"/>
  <c r="G2099" i="2"/>
  <c r="H2099" i="2"/>
  <c r="J2099" i="2" s="1"/>
  <c r="F2100" i="2"/>
  <c r="G2100" i="2"/>
  <c r="H2100" i="2"/>
  <c r="J2100" i="2" s="1"/>
  <c r="F2101" i="2"/>
  <c r="G2101" i="2"/>
  <c r="H2101" i="2"/>
  <c r="J2101" i="2" s="1"/>
  <c r="F2102" i="2"/>
  <c r="G2102" i="2"/>
  <c r="H2102" i="2"/>
  <c r="J2102" i="2" s="1"/>
  <c r="F2103" i="2"/>
  <c r="G2103" i="2"/>
  <c r="H2103" i="2"/>
  <c r="J2103" i="2" s="1"/>
  <c r="F2104" i="2"/>
  <c r="G2104" i="2"/>
  <c r="H2104" i="2"/>
  <c r="J2104" i="2" s="1"/>
  <c r="F2105" i="2"/>
  <c r="G2105" i="2"/>
  <c r="H2105" i="2"/>
  <c r="J2105" i="2" s="1"/>
  <c r="F2106" i="2"/>
  <c r="G2106" i="2"/>
  <c r="H2106" i="2"/>
  <c r="J2106" i="2" s="1"/>
  <c r="F2107" i="2"/>
  <c r="G2107" i="2"/>
  <c r="H2107" i="2"/>
  <c r="J2107" i="2" s="1"/>
  <c r="F2108" i="2"/>
  <c r="G2108" i="2"/>
  <c r="H2108" i="2"/>
  <c r="J2108" i="2" s="1"/>
  <c r="F2109" i="2"/>
  <c r="G2109" i="2"/>
  <c r="H2109" i="2"/>
  <c r="J2109" i="2" s="1"/>
  <c r="F2110" i="2"/>
  <c r="G2110" i="2"/>
  <c r="H2110" i="2"/>
  <c r="J2110" i="2" s="1"/>
  <c r="F2111" i="2"/>
  <c r="G2111" i="2"/>
  <c r="H2111" i="2"/>
  <c r="J2111" i="2" s="1"/>
  <c r="F2112" i="2"/>
  <c r="G2112" i="2"/>
  <c r="H2112" i="2"/>
  <c r="J2112" i="2" s="1"/>
  <c r="F2113" i="2"/>
  <c r="G2113" i="2"/>
  <c r="H2113" i="2"/>
  <c r="J2113" i="2" s="1"/>
  <c r="F2114" i="2"/>
  <c r="G2114" i="2"/>
  <c r="H2114" i="2"/>
  <c r="J2114" i="2" s="1"/>
  <c r="F2115" i="2"/>
  <c r="G2115" i="2"/>
  <c r="H2115" i="2"/>
  <c r="J2115" i="2" s="1"/>
  <c r="F2116" i="2"/>
  <c r="G2116" i="2"/>
  <c r="H2116" i="2"/>
  <c r="J2116" i="2" s="1"/>
  <c r="F2117" i="2"/>
  <c r="G2117" i="2"/>
  <c r="H2117" i="2"/>
  <c r="J2117" i="2" s="1"/>
  <c r="F2118" i="2"/>
  <c r="G2118" i="2"/>
  <c r="H2118" i="2"/>
  <c r="J2118" i="2" s="1"/>
  <c r="F2119" i="2"/>
  <c r="G2119" i="2"/>
  <c r="H2119" i="2"/>
  <c r="J2119" i="2" s="1"/>
  <c r="F2120" i="2"/>
  <c r="G2120" i="2"/>
  <c r="H2120" i="2"/>
  <c r="J2120" i="2" s="1"/>
  <c r="F2121" i="2"/>
  <c r="G2121" i="2"/>
  <c r="H2121" i="2"/>
  <c r="J2121" i="2" s="1"/>
  <c r="F2122" i="2"/>
  <c r="G2122" i="2"/>
  <c r="H2122" i="2"/>
  <c r="J2122" i="2" s="1"/>
  <c r="F2123" i="2"/>
  <c r="G2123" i="2"/>
  <c r="H2123" i="2"/>
  <c r="J2123" i="2" s="1"/>
  <c r="F2124" i="2"/>
  <c r="G2124" i="2"/>
  <c r="H2124" i="2"/>
  <c r="J2124" i="2" s="1"/>
  <c r="F2125" i="2"/>
  <c r="G2125" i="2"/>
  <c r="H2125" i="2"/>
  <c r="J2125" i="2" s="1"/>
  <c r="F2126" i="2"/>
  <c r="G2126" i="2"/>
  <c r="H2126" i="2"/>
  <c r="J2126" i="2" s="1"/>
  <c r="F2127" i="2"/>
  <c r="G2127" i="2"/>
  <c r="H2127" i="2"/>
  <c r="J2127" i="2" s="1"/>
  <c r="F2128" i="2"/>
  <c r="G2128" i="2"/>
  <c r="H2128" i="2"/>
  <c r="J2128" i="2" s="1"/>
  <c r="F2129" i="2"/>
  <c r="G2129" i="2"/>
  <c r="H2129" i="2"/>
  <c r="J2129" i="2" s="1"/>
  <c r="F2130" i="2"/>
  <c r="G2130" i="2"/>
  <c r="H2130" i="2"/>
  <c r="J2130" i="2" s="1"/>
  <c r="F2131" i="2"/>
  <c r="G2131" i="2"/>
  <c r="H2131" i="2"/>
  <c r="J2131" i="2" s="1"/>
  <c r="F2132" i="2"/>
  <c r="G2132" i="2"/>
  <c r="H2132" i="2"/>
  <c r="J2132" i="2" s="1"/>
  <c r="F2133" i="2"/>
  <c r="G2133" i="2"/>
  <c r="H2133" i="2"/>
  <c r="J2133" i="2" s="1"/>
  <c r="F2134" i="2"/>
  <c r="G2134" i="2"/>
  <c r="H2134" i="2"/>
  <c r="J2134" i="2" s="1"/>
  <c r="F2135" i="2"/>
  <c r="G2135" i="2"/>
  <c r="H2135" i="2"/>
  <c r="J2135" i="2" s="1"/>
  <c r="F2136" i="2"/>
  <c r="G2136" i="2"/>
  <c r="H2136" i="2"/>
  <c r="J2136" i="2" s="1"/>
  <c r="F2137" i="2"/>
  <c r="G2137" i="2"/>
  <c r="H2137" i="2"/>
  <c r="J2137" i="2" s="1"/>
  <c r="F2138" i="2"/>
  <c r="G2138" i="2"/>
  <c r="H2138" i="2"/>
  <c r="J2138" i="2" s="1"/>
  <c r="F2139" i="2"/>
  <c r="G2139" i="2"/>
  <c r="H2139" i="2"/>
  <c r="J2139" i="2" s="1"/>
  <c r="F2140" i="2"/>
  <c r="G2140" i="2"/>
  <c r="H2140" i="2"/>
  <c r="J2140" i="2" s="1"/>
  <c r="F2142" i="2"/>
  <c r="G2142" i="2"/>
  <c r="H2142" i="2"/>
  <c r="J2142" i="2" s="1"/>
  <c r="F2143" i="2"/>
  <c r="G2143" i="2"/>
  <c r="H2143" i="2"/>
  <c r="J2143" i="2" s="1"/>
  <c r="F2144" i="2"/>
  <c r="G2144" i="2"/>
  <c r="H2144" i="2"/>
  <c r="J2144" i="2" s="1"/>
  <c r="F2145" i="2"/>
  <c r="G2145" i="2"/>
  <c r="H2145" i="2"/>
  <c r="J2145" i="2" s="1"/>
  <c r="F2146" i="2"/>
  <c r="G2146" i="2"/>
  <c r="H2146" i="2"/>
  <c r="J2146" i="2" s="1"/>
  <c r="F2147" i="2"/>
  <c r="G2147" i="2"/>
  <c r="H2147" i="2"/>
  <c r="J2147" i="2" s="1"/>
  <c r="F2148" i="2"/>
  <c r="G2148" i="2"/>
  <c r="H2148" i="2"/>
  <c r="J2148" i="2" s="1"/>
  <c r="F2149" i="2"/>
  <c r="G2149" i="2"/>
  <c r="H2149" i="2"/>
  <c r="J2149" i="2" s="1"/>
  <c r="F2150" i="2"/>
  <c r="G2150" i="2"/>
  <c r="H2150" i="2"/>
  <c r="J2150" i="2" s="1"/>
  <c r="F2151" i="2"/>
  <c r="G2151" i="2"/>
  <c r="H2151" i="2"/>
  <c r="J2151" i="2" s="1"/>
  <c r="F2152" i="2"/>
  <c r="G2152" i="2"/>
  <c r="H2152" i="2"/>
  <c r="J2152" i="2" s="1"/>
  <c r="F2153" i="2"/>
  <c r="G2153" i="2"/>
  <c r="H2153" i="2"/>
  <c r="J2153" i="2" s="1"/>
  <c r="F2154" i="2"/>
  <c r="G2154" i="2"/>
  <c r="H2154" i="2"/>
  <c r="J2154" i="2" s="1"/>
  <c r="F2155" i="2"/>
  <c r="G2155" i="2"/>
  <c r="H2155" i="2"/>
  <c r="J2155" i="2" s="1"/>
  <c r="F2156" i="2"/>
  <c r="G2156" i="2"/>
  <c r="H2156" i="2"/>
  <c r="J2156" i="2" s="1"/>
  <c r="F2141" i="2"/>
  <c r="G2141" i="2"/>
  <c r="H2141" i="2"/>
  <c r="J2141" i="2" s="1"/>
  <c r="F2157" i="2"/>
  <c r="G2157" i="2"/>
  <c r="H2157" i="2"/>
  <c r="J2157" i="2" s="1"/>
  <c r="F2158" i="2"/>
  <c r="G2158" i="2"/>
  <c r="H2158" i="2"/>
  <c r="J2158" i="2" s="1"/>
  <c r="F2159" i="2"/>
  <c r="G2159" i="2"/>
  <c r="H2159" i="2"/>
  <c r="J2159" i="2" s="1"/>
  <c r="F2160" i="2"/>
  <c r="G2160" i="2"/>
  <c r="H2160" i="2"/>
  <c r="J2160" i="2" s="1"/>
  <c r="F2161" i="2"/>
  <c r="G2161" i="2"/>
  <c r="H2161" i="2"/>
  <c r="J2161" i="2" s="1"/>
  <c r="F2162" i="2"/>
  <c r="G2162" i="2"/>
  <c r="H2162" i="2"/>
  <c r="J2162" i="2" s="1"/>
  <c r="F2163" i="2"/>
  <c r="G2163" i="2"/>
  <c r="H2163" i="2"/>
  <c r="J2163" i="2" s="1"/>
  <c r="F2164" i="2"/>
  <c r="G2164" i="2"/>
  <c r="H2164" i="2"/>
  <c r="J2164" i="2" s="1"/>
  <c r="F2165" i="2"/>
  <c r="G2165" i="2"/>
  <c r="H2165" i="2"/>
  <c r="J2165" i="2" s="1"/>
  <c r="F2166" i="2"/>
  <c r="G2166" i="2"/>
  <c r="H2166" i="2"/>
  <c r="J2166" i="2" s="1"/>
  <c r="F2167" i="2"/>
  <c r="G2167" i="2"/>
  <c r="H2167" i="2"/>
  <c r="J2167" i="2" s="1"/>
  <c r="F2168" i="2"/>
  <c r="G2168" i="2"/>
  <c r="H2168" i="2"/>
  <c r="J2168" i="2" s="1"/>
  <c r="F2169" i="2"/>
  <c r="G2169" i="2"/>
  <c r="H2169" i="2"/>
  <c r="J2169" i="2" s="1"/>
  <c r="F2170" i="2"/>
  <c r="G2170" i="2"/>
  <c r="H2170" i="2"/>
  <c r="J2170" i="2" s="1"/>
  <c r="F2171" i="2"/>
  <c r="G2171" i="2"/>
  <c r="H2171" i="2"/>
  <c r="J2171" i="2" s="1"/>
  <c r="F2172" i="2"/>
  <c r="G2172" i="2"/>
  <c r="H2172" i="2"/>
  <c r="J2172" i="2" s="1"/>
  <c r="F2173" i="2"/>
  <c r="G2173" i="2"/>
  <c r="H2173" i="2"/>
  <c r="J2173" i="2" s="1"/>
  <c r="F2174" i="2"/>
  <c r="G2174" i="2"/>
  <c r="H2174" i="2"/>
  <c r="J2174" i="2" s="1"/>
  <c r="F2175" i="2"/>
  <c r="G2175" i="2"/>
  <c r="H2175" i="2"/>
  <c r="J2175" i="2" s="1"/>
  <c r="F2176" i="2"/>
  <c r="G2176" i="2"/>
  <c r="H2176" i="2"/>
  <c r="J2176" i="2" s="1"/>
  <c r="F2177" i="2"/>
  <c r="G2177" i="2"/>
  <c r="H2177" i="2"/>
  <c r="J2177" i="2" s="1"/>
  <c r="F2178" i="2"/>
  <c r="G2178" i="2"/>
  <c r="H2178" i="2"/>
  <c r="J2178" i="2" s="1"/>
  <c r="F2179" i="2"/>
  <c r="G2179" i="2"/>
  <c r="H2179" i="2"/>
  <c r="J2179" i="2" s="1"/>
  <c r="F2180" i="2"/>
  <c r="G2180" i="2"/>
  <c r="H2180" i="2"/>
  <c r="J2180" i="2" s="1"/>
  <c r="F2181" i="2"/>
  <c r="G2181" i="2"/>
  <c r="H2181" i="2"/>
  <c r="J2181" i="2" s="1"/>
  <c r="F2182" i="2"/>
  <c r="G2182" i="2"/>
  <c r="H2182" i="2"/>
  <c r="J2182" i="2" s="1"/>
  <c r="F2183" i="2"/>
  <c r="G2183" i="2"/>
  <c r="H2183" i="2"/>
  <c r="J2183" i="2" s="1"/>
  <c r="F2184" i="2"/>
  <c r="G2184" i="2"/>
  <c r="H2184" i="2"/>
  <c r="J2184" i="2" s="1"/>
  <c r="F2185" i="2"/>
  <c r="G2185" i="2"/>
  <c r="H2185" i="2"/>
  <c r="J2185" i="2" s="1"/>
  <c r="F2186" i="2"/>
  <c r="G2186" i="2"/>
  <c r="H2186" i="2"/>
  <c r="J2186" i="2" s="1"/>
  <c r="F2187" i="2"/>
  <c r="G2187" i="2"/>
  <c r="H2187" i="2"/>
  <c r="J2187" i="2" s="1"/>
  <c r="F2188" i="2"/>
  <c r="G2188" i="2"/>
  <c r="H2188" i="2"/>
  <c r="J2188" i="2" s="1"/>
  <c r="F2189" i="2"/>
  <c r="G2189" i="2"/>
  <c r="H2189" i="2"/>
  <c r="J2189" i="2" s="1"/>
  <c r="F2190" i="2"/>
  <c r="G2190" i="2"/>
  <c r="H2190" i="2"/>
  <c r="J2190" i="2" s="1"/>
  <c r="F2191" i="2"/>
  <c r="G2191" i="2"/>
  <c r="H2191" i="2"/>
  <c r="J2191" i="2" s="1"/>
  <c r="F2192" i="2"/>
  <c r="G2192" i="2"/>
  <c r="H2192" i="2"/>
  <c r="J2192" i="2" s="1"/>
  <c r="F2193" i="2"/>
  <c r="G2193" i="2"/>
  <c r="H2193" i="2"/>
  <c r="J2193" i="2" s="1"/>
  <c r="F2194" i="2"/>
  <c r="G2194" i="2"/>
  <c r="H2194" i="2"/>
  <c r="J2194" i="2" s="1"/>
  <c r="F2195" i="2"/>
  <c r="G2195" i="2"/>
  <c r="H2195" i="2"/>
  <c r="J2195" i="2" s="1"/>
  <c r="F2196" i="2"/>
  <c r="G2196" i="2"/>
  <c r="H2196" i="2"/>
  <c r="J2196" i="2" s="1"/>
  <c r="F2197" i="2"/>
  <c r="G2197" i="2"/>
  <c r="H2197" i="2"/>
  <c r="J2197" i="2" s="1"/>
  <c r="F2198" i="2"/>
  <c r="G2198" i="2"/>
  <c r="H2198" i="2"/>
  <c r="J2198" i="2" s="1"/>
  <c r="F2199" i="2"/>
  <c r="G2199" i="2"/>
  <c r="H2199" i="2"/>
  <c r="J2199" i="2" s="1"/>
  <c r="F2200" i="2"/>
  <c r="G2200" i="2"/>
  <c r="H2200" i="2"/>
  <c r="J2200" i="2" s="1"/>
  <c r="F2201" i="2"/>
  <c r="G2201" i="2"/>
  <c r="H2201" i="2"/>
  <c r="J2201" i="2" s="1"/>
  <c r="F2202" i="2"/>
  <c r="G2202" i="2"/>
  <c r="H2202" i="2"/>
  <c r="J2202" i="2" s="1"/>
  <c r="F2203" i="2"/>
  <c r="G2203" i="2"/>
  <c r="H2203" i="2"/>
  <c r="J2203" i="2" s="1"/>
  <c r="F2204" i="2"/>
  <c r="G2204" i="2"/>
  <c r="H2204" i="2"/>
  <c r="J2204" i="2" s="1"/>
  <c r="F2205" i="2"/>
  <c r="G2205" i="2"/>
  <c r="H2205" i="2"/>
  <c r="J2205" i="2" s="1"/>
  <c r="F2206" i="2"/>
  <c r="G2206" i="2"/>
  <c r="H2206" i="2"/>
  <c r="J2206" i="2" s="1"/>
  <c r="F2207" i="2"/>
  <c r="G2207" i="2"/>
  <c r="H2207" i="2"/>
  <c r="J2207" i="2" s="1"/>
  <c r="F2208" i="2"/>
  <c r="G2208" i="2"/>
  <c r="H2208" i="2"/>
  <c r="J2208" i="2" s="1"/>
  <c r="F2209" i="2"/>
  <c r="G2209" i="2"/>
  <c r="H2209" i="2"/>
  <c r="J2209" i="2" s="1"/>
  <c r="F2210" i="2"/>
  <c r="G2210" i="2"/>
  <c r="H2210" i="2"/>
  <c r="J2210" i="2" s="1"/>
  <c r="F2211" i="2"/>
  <c r="G2211" i="2"/>
  <c r="H2211" i="2"/>
  <c r="J2211" i="2" s="1"/>
  <c r="F2212" i="2"/>
  <c r="G2212" i="2"/>
  <c r="H2212" i="2"/>
  <c r="J2212" i="2" s="1"/>
  <c r="F2213" i="2"/>
  <c r="G2213" i="2"/>
  <c r="H2213" i="2"/>
  <c r="J2213" i="2" s="1"/>
  <c r="F2214" i="2"/>
  <c r="G2214" i="2"/>
  <c r="H2214" i="2"/>
  <c r="J2214" i="2" s="1"/>
  <c r="F2215" i="2"/>
  <c r="G2215" i="2"/>
  <c r="H2215" i="2"/>
  <c r="J2215" i="2" s="1"/>
  <c r="F2216" i="2"/>
  <c r="G2216" i="2"/>
  <c r="H2216" i="2"/>
  <c r="J2216" i="2" s="1"/>
  <c r="F2217" i="2"/>
  <c r="G2217" i="2"/>
  <c r="H2217" i="2"/>
  <c r="J2217" i="2" s="1"/>
  <c r="F2218" i="2"/>
  <c r="G2218" i="2"/>
  <c r="H2218" i="2"/>
  <c r="J2218" i="2" s="1"/>
  <c r="F2219" i="2"/>
  <c r="G2219" i="2"/>
  <c r="H2219" i="2"/>
  <c r="J2219" i="2" s="1"/>
  <c r="F2220" i="2"/>
  <c r="G2220" i="2"/>
  <c r="H2220" i="2"/>
  <c r="J2220" i="2" s="1"/>
  <c r="F2221" i="2"/>
  <c r="G2221" i="2"/>
  <c r="H2221" i="2"/>
  <c r="J2221" i="2" s="1"/>
  <c r="F2222" i="2"/>
  <c r="G2222" i="2"/>
  <c r="H2222" i="2"/>
  <c r="J2222" i="2" s="1"/>
  <c r="F2223" i="2"/>
  <c r="G2223" i="2"/>
  <c r="H2223" i="2"/>
  <c r="J2223" i="2" s="1"/>
  <c r="F2224" i="2"/>
  <c r="G2224" i="2"/>
  <c r="H2224" i="2"/>
  <c r="J2224" i="2" s="1"/>
  <c r="F2225" i="2"/>
  <c r="G2225" i="2"/>
  <c r="H2225" i="2"/>
  <c r="J2225" i="2" s="1"/>
  <c r="F2226" i="2"/>
  <c r="G2226" i="2"/>
  <c r="H2226" i="2"/>
  <c r="J2226" i="2" s="1"/>
  <c r="F2227" i="2"/>
  <c r="G2227" i="2"/>
  <c r="H2227" i="2"/>
  <c r="J2227" i="2" s="1"/>
  <c r="F2228" i="2"/>
  <c r="G2228" i="2"/>
  <c r="H2228" i="2"/>
  <c r="J2228" i="2" s="1"/>
  <c r="F2229" i="2"/>
  <c r="G2229" i="2"/>
  <c r="H2229" i="2"/>
  <c r="J2229" i="2" s="1"/>
  <c r="F2230" i="2"/>
  <c r="G2230" i="2"/>
  <c r="H2230" i="2"/>
  <c r="J2230" i="2" s="1"/>
  <c r="F2231" i="2"/>
  <c r="G2231" i="2"/>
  <c r="H2231" i="2"/>
  <c r="J2231" i="2" s="1"/>
  <c r="F2232" i="2"/>
  <c r="G2232" i="2"/>
  <c r="H2232" i="2"/>
  <c r="J2232" i="2" s="1"/>
  <c r="F2233" i="2"/>
  <c r="G2233" i="2"/>
  <c r="H2233" i="2"/>
  <c r="J2233" i="2" s="1"/>
  <c r="F2234" i="2"/>
  <c r="G2234" i="2"/>
  <c r="H2234" i="2"/>
  <c r="J2234" i="2" s="1"/>
  <c r="F2235" i="2"/>
  <c r="G2235" i="2"/>
  <c r="H2235" i="2"/>
  <c r="J2235" i="2" s="1"/>
  <c r="F2236" i="2"/>
  <c r="G2236" i="2"/>
  <c r="H2236" i="2"/>
  <c r="J2236" i="2" s="1"/>
  <c r="F2237" i="2"/>
  <c r="G2237" i="2"/>
  <c r="H2237" i="2"/>
  <c r="J2237" i="2" s="1"/>
  <c r="F2238" i="2"/>
  <c r="G2238" i="2"/>
  <c r="H2238" i="2"/>
  <c r="J2238" i="2" s="1"/>
  <c r="F2239" i="2"/>
  <c r="G2239" i="2"/>
  <c r="H2239" i="2"/>
  <c r="J2239" i="2" s="1"/>
  <c r="F2240" i="2"/>
  <c r="G2240" i="2"/>
  <c r="H2240" i="2"/>
  <c r="J2240" i="2" s="1"/>
  <c r="F2241" i="2"/>
  <c r="G2241" i="2"/>
  <c r="H2241" i="2"/>
  <c r="J2241" i="2" s="1"/>
  <c r="F2242" i="2"/>
  <c r="G2242" i="2"/>
  <c r="H2242" i="2"/>
  <c r="J2242" i="2" s="1"/>
  <c r="F2243" i="2"/>
  <c r="G2243" i="2"/>
  <c r="H2243" i="2"/>
  <c r="J2243" i="2" s="1"/>
  <c r="F2244" i="2"/>
  <c r="G2244" i="2"/>
  <c r="H2244" i="2"/>
  <c r="J2244" i="2" s="1"/>
  <c r="F2245" i="2"/>
  <c r="G2245" i="2"/>
  <c r="H2245" i="2"/>
  <c r="J2245" i="2" s="1"/>
  <c r="F2246" i="2"/>
  <c r="G2246" i="2"/>
  <c r="H2246" i="2"/>
  <c r="J2246" i="2" s="1"/>
  <c r="F2247" i="2"/>
  <c r="G2247" i="2"/>
  <c r="H2247" i="2"/>
  <c r="J2247" i="2" s="1"/>
  <c r="F2248" i="2"/>
  <c r="G2248" i="2"/>
  <c r="H2248" i="2"/>
  <c r="J2248" i="2" s="1"/>
  <c r="F2249" i="2"/>
  <c r="G2249" i="2"/>
  <c r="H2249" i="2"/>
  <c r="J2249" i="2" s="1"/>
  <c r="F2250" i="2"/>
  <c r="G2250" i="2"/>
  <c r="H2250" i="2"/>
  <c r="J2250" i="2" s="1"/>
  <c r="F2251" i="2"/>
  <c r="G2251" i="2"/>
  <c r="H2251" i="2"/>
  <c r="J2251" i="2" s="1"/>
  <c r="F2252" i="2"/>
  <c r="G2252" i="2"/>
  <c r="H2252" i="2"/>
  <c r="J2252" i="2" s="1"/>
  <c r="F2253" i="2"/>
  <c r="G2253" i="2"/>
  <c r="H2253" i="2"/>
  <c r="J2253" i="2" s="1"/>
  <c r="F2254" i="2"/>
  <c r="G2254" i="2"/>
  <c r="H2254" i="2"/>
  <c r="J2254" i="2" s="1"/>
  <c r="F2255" i="2"/>
  <c r="G2255" i="2"/>
  <c r="H2255" i="2"/>
  <c r="J2255" i="2" s="1"/>
  <c r="F2256" i="2"/>
  <c r="G2256" i="2"/>
  <c r="H2256" i="2"/>
  <c r="J2256" i="2" s="1"/>
  <c r="F2257" i="2"/>
  <c r="G2257" i="2"/>
  <c r="H2257" i="2"/>
  <c r="J2257" i="2" s="1"/>
  <c r="F2258" i="2"/>
  <c r="G2258" i="2"/>
  <c r="H2258" i="2"/>
  <c r="J2258" i="2" s="1"/>
  <c r="F2259" i="2"/>
  <c r="G2259" i="2"/>
  <c r="H2259" i="2"/>
  <c r="J2259" i="2" s="1"/>
  <c r="F2260" i="2"/>
  <c r="G2260" i="2"/>
  <c r="H2260" i="2"/>
  <c r="J2260" i="2" s="1"/>
  <c r="F2261" i="2"/>
  <c r="G2261" i="2"/>
  <c r="H2261" i="2"/>
  <c r="J2261" i="2" s="1"/>
  <c r="F2262" i="2"/>
  <c r="G2262" i="2"/>
  <c r="H2262" i="2"/>
  <c r="J2262" i="2" s="1"/>
  <c r="F2263" i="2"/>
  <c r="G2263" i="2"/>
  <c r="H2263" i="2"/>
  <c r="J2263" i="2" s="1"/>
  <c r="F2264" i="2"/>
  <c r="G2264" i="2"/>
  <c r="H2264" i="2"/>
  <c r="J2264" i="2" s="1"/>
  <c r="F2265" i="2"/>
  <c r="G2265" i="2"/>
  <c r="H2265" i="2"/>
  <c r="J2265" i="2" s="1"/>
  <c r="F2266" i="2"/>
  <c r="G2266" i="2"/>
  <c r="H2266" i="2"/>
  <c r="J2266" i="2" s="1"/>
  <c r="F2267" i="2"/>
  <c r="G2267" i="2"/>
  <c r="H2267" i="2"/>
  <c r="J2267" i="2" s="1"/>
  <c r="F2268" i="2"/>
  <c r="G2268" i="2"/>
  <c r="H2268" i="2"/>
  <c r="J2268" i="2" s="1"/>
  <c r="F2269" i="2"/>
  <c r="G2269" i="2"/>
  <c r="H2269" i="2"/>
  <c r="J2269" i="2" s="1"/>
  <c r="F2270" i="2"/>
  <c r="G2270" i="2"/>
  <c r="H2270" i="2"/>
  <c r="J2270" i="2" s="1"/>
  <c r="F2271" i="2"/>
  <c r="G2271" i="2"/>
  <c r="H2271" i="2"/>
  <c r="J2271" i="2" s="1"/>
  <c r="F2272" i="2"/>
  <c r="G2272" i="2"/>
  <c r="H2272" i="2"/>
  <c r="J2272" i="2" s="1"/>
  <c r="F2273" i="2"/>
  <c r="G2273" i="2"/>
  <c r="H2273" i="2"/>
  <c r="J2273" i="2" s="1"/>
  <c r="F2274" i="2"/>
  <c r="G2274" i="2"/>
  <c r="H2274" i="2"/>
  <c r="J2274" i="2" s="1"/>
  <c r="F2275" i="2"/>
  <c r="G2275" i="2"/>
  <c r="H2275" i="2"/>
  <c r="J2275" i="2" s="1"/>
  <c r="F2276" i="2"/>
  <c r="G2276" i="2"/>
  <c r="H2276" i="2"/>
  <c r="J2276" i="2" s="1"/>
  <c r="F2277" i="2"/>
  <c r="G2277" i="2"/>
  <c r="H2277" i="2"/>
  <c r="J2277" i="2" s="1"/>
  <c r="F2278" i="2"/>
  <c r="G2278" i="2"/>
  <c r="H2278" i="2"/>
  <c r="J2278" i="2" s="1"/>
  <c r="F2279" i="2"/>
  <c r="G2279" i="2"/>
  <c r="H2279" i="2"/>
  <c r="J2279" i="2" s="1"/>
  <c r="F2280" i="2"/>
  <c r="G2280" i="2"/>
  <c r="H2280" i="2"/>
  <c r="J2280" i="2" s="1"/>
  <c r="F2281" i="2"/>
  <c r="G2281" i="2"/>
  <c r="H2281" i="2"/>
  <c r="J2281" i="2" s="1"/>
  <c r="F2282" i="2"/>
  <c r="G2282" i="2"/>
  <c r="H2282" i="2"/>
  <c r="J2282" i="2" s="1"/>
  <c r="F2283" i="2"/>
  <c r="G2283" i="2"/>
  <c r="H2283" i="2"/>
  <c r="J2283" i="2" s="1"/>
  <c r="F2284" i="2"/>
  <c r="G2284" i="2"/>
  <c r="H2284" i="2"/>
  <c r="J2284" i="2" s="1"/>
  <c r="F2285" i="2"/>
  <c r="G2285" i="2"/>
  <c r="H2285" i="2"/>
  <c r="J2285" i="2" s="1"/>
  <c r="F2286" i="2"/>
  <c r="G2286" i="2"/>
  <c r="H2286" i="2"/>
  <c r="J2286" i="2" s="1"/>
  <c r="F2287" i="2"/>
  <c r="G2287" i="2"/>
  <c r="H2287" i="2"/>
  <c r="J2287" i="2" s="1"/>
  <c r="F2288" i="2"/>
  <c r="G2288" i="2"/>
  <c r="H2288" i="2"/>
  <c r="J2288" i="2" s="1"/>
  <c r="F2289" i="2"/>
  <c r="G2289" i="2"/>
  <c r="H2289" i="2"/>
  <c r="J2289" i="2" s="1"/>
  <c r="F2290" i="2"/>
  <c r="G2290" i="2"/>
  <c r="H2290" i="2"/>
  <c r="J2290" i="2" s="1"/>
  <c r="F2291" i="2"/>
  <c r="G2291" i="2"/>
  <c r="H2291" i="2"/>
  <c r="J2291" i="2" s="1"/>
  <c r="F2292" i="2"/>
  <c r="G2292" i="2"/>
  <c r="H2292" i="2"/>
  <c r="J2292" i="2" s="1"/>
  <c r="F2293" i="2"/>
  <c r="G2293" i="2"/>
  <c r="H2293" i="2"/>
  <c r="J2293" i="2" s="1"/>
  <c r="F2294" i="2"/>
  <c r="G2294" i="2"/>
  <c r="H2294" i="2"/>
  <c r="J2294" i="2" s="1"/>
  <c r="F2295" i="2"/>
  <c r="G2295" i="2"/>
  <c r="H2295" i="2"/>
  <c r="J2295" i="2" s="1"/>
  <c r="F2296" i="2"/>
  <c r="G2296" i="2"/>
  <c r="H2296" i="2"/>
  <c r="J2296" i="2" s="1"/>
  <c r="F2297" i="2"/>
  <c r="G2297" i="2"/>
  <c r="H2297" i="2"/>
  <c r="J2297" i="2" s="1"/>
  <c r="F2298" i="2"/>
  <c r="G2298" i="2"/>
  <c r="H2298" i="2"/>
  <c r="J2298" i="2" s="1"/>
  <c r="F2299" i="2"/>
  <c r="G2299" i="2"/>
  <c r="H2299" i="2"/>
  <c r="J2299" i="2" s="1"/>
  <c r="F2300" i="2"/>
  <c r="G2300" i="2"/>
  <c r="H2300" i="2"/>
  <c r="J2300" i="2" s="1"/>
  <c r="F2301" i="2"/>
  <c r="G2301" i="2"/>
  <c r="H2301" i="2"/>
  <c r="J2301" i="2" s="1"/>
  <c r="F2302" i="2"/>
  <c r="G2302" i="2"/>
  <c r="H2302" i="2"/>
  <c r="J2302" i="2" s="1"/>
  <c r="F2303" i="2"/>
  <c r="G2303" i="2"/>
  <c r="H2303" i="2"/>
  <c r="J2303" i="2" s="1"/>
  <c r="F2304" i="2"/>
  <c r="G2304" i="2"/>
  <c r="H2304" i="2"/>
  <c r="J2304" i="2" s="1"/>
  <c r="F2305" i="2"/>
  <c r="G2305" i="2"/>
  <c r="H2305" i="2"/>
  <c r="J2305" i="2" s="1"/>
  <c r="F2306" i="2"/>
  <c r="G2306" i="2"/>
  <c r="H2306" i="2"/>
  <c r="J2306" i="2" s="1"/>
  <c r="F2307" i="2"/>
  <c r="G2307" i="2"/>
  <c r="H2307" i="2"/>
  <c r="J2307" i="2" s="1"/>
  <c r="F2308" i="2"/>
  <c r="G2308" i="2"/>
  <c r="H2308" i="2"/>
  <c r="J2308" i="2" s="1"/>
  <c r="F2309" i="2"/>
  <c r="G2309" i="2"/>
  <c r="H2309" i="2"/>
  <c r="J2309" i="2" s="1"/>
  <c r="F2310" i="2"/>
  <c r="G2310" i="2"/>
  <c r="H2310" i="2"/>
  <c r="J2310" i="2" s="1"/>
  <c r="F2311" i="2"/>
  <c r="G2311" i="2"/>
  <c r="H2311" i="2"/>
  <c r="J2311" i="2" s="1"/>
  <c r="F2312" i="2"/>
  <c r="G2312" i="2"/>
  <c r="H2312" i="2"/>
  <c r="J2312" i="2" s="1"/>
  <c r="F2313" i="2"/>
  <c r="G2313" i="2"/>
  <c r="H2313" i="2"/>
  <c r="J2313" i="2" s="1"/>
  <c r="F2314" i="2"/>
  <c r="G2314" i="2"/>
  <c r="H2314" i="2"/>
  <c r="J2314" i="2" s="1"/>
  <c r="F2315" i="2"/>
  <c r="G2315" i="2"/>
  <c r="H2315" i="2"/>
  <c r="J2315" i="2" s="1"/>
  <c r="F2316" i="2"/>
  <c r="G2316" i="2"/>
  <c r="H2316" i="2"/>
  <c r="J2316" i="2" s="1"/>
  <c r="F2317" i="2"/>
  <c r="G2317" i="2"/>
  <c r="H2317" i="2"/>
  <c r="J2317" i="2" s="1"/>
  <c r="F2318" i="2"/>
  <c r="G2318" i="2"/>
  <c r="H2318" i="2"/>
  <c r="J2318" i="2" s="1"/>
  <c r="F2319" i="2"/>
  <c r="G2319" i="2"/>
  <c r="H2319" i="2"/>
  <c r="J2319" i="2" s="1"/>
  <c r="F2320" i="2"/>
  <c r="G2320" i="2"/>
  <c r="H2320" i="2"/>
  <c r="J2320" i="2" s="1"/>
  <c r="F2321" i="2"/>
  <c r="G2321" i="2"/>
  <c r="H2321" i="2"/>
  <c r="J2321" i="2" s="1"/>
  <c r="F2322" i="2"/>
  <c r="G2322" i="2"/>
  <c r="H2322" i="2"/>
  <c r="J2322" i="2" s="1"/>
  <c r="F2323" i="2"/>
  <c r="G2323" i="2"/>
  <c r="H2323" i="2"/>
  <c r="J2323" i="2" s="1"/>
  <c r="F2324" i="2"/>
  <c r="G2324" i="2"/>
  <c r="H2324" i="2"/>
  <c r="J2324" i="2" s="1"/>
  <c r="F2325" i="2"/>
  <c r="G2325" i="2"/>
  <c r="H2325" i="2"/>
  <c r="J2325" i="2" s="1"/>
  <c r="F2326" i="2"/>
  <c r="G2326" i="2"/>
  <c r="H2326" i="2"/>
  <c r="J2326" i="2" s="1"/>
  <c r="F2327" i="2"/>
  <c r="G2327" i="2"/>
  <c r="H2327" i="2"/>
  <c r="J2327" i="2" s="1"/>
  <c r="F2328" i="2"/>
  <c r="G2328" i="2"/>
  <c r="H2328" i="2"/>
  <c r="J2328" i="2" s="1"/>
  <c r="F2329" i="2"/>
  <c r="G2329" i="2"/>
  <c r="H2329" i="2"/>
  <c r="J2329" i="2" s="1"/>
  <c r="F2330" i="2"/>
  <c r="G2330" i="2"/>
  <c r="H2330" i="2"/>
  <c r="J2330" i="2" s="1"/>
  <c r="F2341" i="2"/>
  <c r="G2341" i="2"/>
  <c r="H2341" i="2"/>
  <c r="J2341" i="2" s="1"/>
  <c r="F2331" i="2"/>
  <c r="G2331" i="2"/>
  <c r="H2331" i="2"/>
  <c r="J2331" i="2" s="1"/>
  <c r="F2332" i="2"/>
  <c r="G2332" i="2"/>
  <c r="H2332" i="2"/>
  <c r="J2332" i="2" s="1"/>
  <c r="F2333" i="2"/>
  <c r="G2333" i="2"/>
  <c r="H2333" i="2"/>
  <c r="J2333" i="2" s="1"/>
  <c r="F2334" i="2"/>
  <c r="G2334" i="2"/>
  <c r="H2334" i="2"/>
  <c r="J2334" i="2" s="1"/>
  <c r="F2335" i="2"/>
  <c r="G2335" i="2"/>
  <c r="H2335" i="2"/>
  <c r="J2335" i="2" s="1"/>
  <c r="F2336" i="2"/>
  <c r="G2336" i="2"/>
  <c r="H2336" i="2"/>
  <c r="J2336" i="2" s="1"/>
  <c r="F2337" i="2"/>
  <c r="G2337" i="2"/>
  <c r="H2337" i="2"/>
  <c r="J2337" i="2" s="1"/>
  <c r="F2338" i="2"/>
  <c r="G2338" i="2"/>
  <c r="H2338" i="2"/>
  <c r="J2338" i="2" s="1"/>
  <c r="F2339" i="2"/>
  <c r="G2339" i="2"/>
  <c r="H2339" i="2"/>
  <c r="J2339" i="2" s="1"/>
  <c r="F2340" i="2"/>
  <c r="G2340" i="2"/>
  <c r="H2340" i="2"/>
  <c r="J2340" i="2" s="1"/>
  <c r="F2342" i="2"/>
  <c r="G2342" i="2"/>
  <c r="H2342" i="2"/>
  <c r="J2342" i="2" s="1"/>
  <c r="F2343" i="2"/>
  <c r="G2343" i="2"/>
  <c r="H2343" i="2"/>
  <c r="J2343" i="2" s="1"/>
  <c r="F2344" i="2"/>
  <c r="G2344" i="2"/>
  <c r="H2344" i="2"/>
  <c r="J2344" i="2" s="1"/>
  <c r="F2345" i="2"/>
  <c r="G2345" i="2"/>
  <c r="H2345" i="2"/>
  <c r="J2345" i="2" s="1"/>
  <c r="F2346" i="2"/>
  <c r="G2346" i="2"/>
  <c r="H2346" i="2"/>
  <c r="J2346" i="2" s="1"/>
  <c r="F2347" i="2"/>
  <c r="G2347" i="2"/>
  <c r="H2347" i="2"/>
  <c r="J2347" i="2" s="1"/>
  <c r="F2348" i="2"/>
  <c r="G2348" i="2"/>
  <c r="H2348" i="2"/>
  <c r="J2348" i="2" s="1"/>
  <c r="F2349" i="2"/>
  <c r="G2349" i="2"/>
  <c r="H2349" i="2"/>
  <c r="J2349" i="2" s="1"/>
  <c r="F2350" i="2"/>
  <c r="G2350" i="2"/>
  <c r="H2350" i="2"/>
  <c r="J2350" i="2" s="1"/>
  <c r="F2351" i="2"/>
  <c r="G2351" i="2"/>
  <c r="H2351" i="2"/>
  <c r="J2351" i="2" s="1"/>
  <c r="F2352" i="2"/>
  <c r="G2352" i="2"/>
  <c r="H2352" i="2"/>
  <c r="J2352" i="2" s="1"/>
  <c r="F2353" i="2"/>
  <c r="G2353" i="2"/>
  <c r="H2353" i="2"/>
  <c r="J2353" i="2" s="1"/>
  <c r="F2354" i="2"/>
  <c r="G2354" i="2"/>
  <c r="H2354" i="2"/>
  <c r="J2354" i="2" s="1"/>
  <c r="F2355" i="2"/>
  <c r="G2355" i="2"/>
  <c r="H2355" i="2"/>
  <c r="J2355" i="2" s="1"/>
  <c r="F2356" i="2"/>
  <c r="G2356" i="2"/>
  <c r="H2356" i="2"/>
  <c r="J2356" i="2" s="1"/>
  <c r="F2357" i="2"/>
  <c r="G2357" i="2"/>
  <c r="H2357" i="2"/>
  <c r="J2357" i="2" s="1"/>
  <c r="F2358" i="2"/>
  <c r="G2358" i="2"/>
  <c r="H2358" i="2"/>
  <c r="J2358" i="2" s="1"/>
  <c r="F2359" i="2"/>
  <c r="G2359" i="2"/>
  <c r="H2359" i="2"/>
  <c r="J2359" i="2" s="1"/>
  <c r="F2360" i="2"/>
  <c r="G2360" i="2"/>
  <c r="H2360" i="2"/>
  <c r="J2360" i="2" s="1"/>
  <c r="F2361" i="2"/>
  <c r="G2361" i="2"/>
  <c r="H2361" i="2"/>
  <c r="J2361" i="2" s="1"/>
  <c r="F2362" i="2"/>
  <c r="G2362" i="2"/>
  <c r="H2362" i="2"/>
  <c r="J2362" i="2" s="1"/>
  <c r="F2363" i="2"/>
  <c r="G2363" i="2"/>
  <c r="H2363" i="2"/>
  <c r="J2363" i="2" s="1"/>
  <c r="F2364" i="2"/>
  <c r="G2364" i="2"/>
  <c r="H2364" i="2"/>
  <c r="J2364" i="2" s="1"/>
  <c r="F2365" i="2"/>
  <c r="G2365" i="2"/>
  <c r="H2365" i="2"/>
  <c r="J2365" i="2" s="1"/>
  <c r="F2366" i="2"/>
  <c r="G2366" i="2"/>
  <c r="H2366" i="2"/>
  <c r="J2366" i="2" s="1"/>
  <c r="F2367" i="2"/>
  <c r="G2367" i="2"/>
  <c r="H2367" i="2"/>
  <c r="J2367" i="2" s="1"/>
  <c r="F2368" i="2"/>
  <c r="G2368" i="2"/>
  <c r="H2368" i="2"/>
  <c r="J2368" i="2" s="1"/>
  <c r="F2369" i="2"/>
  <c r="G2369" i="2"/>
  <c r="H2369" i="2"/>
  <c r="J2369" i="2" s="1"/>
  <c r="F2370" i="2"/>
  <c r="G2370" i="2"/>
  <c r="H2370" i="2"/>
  <c r="J2370" i="2" s="1"/>
  <c r="F2371" i="2"/>
  <c r="G2371" i="2"/>
  <c r="H2371" i="2"/>
  <c r="J2371" i="2" s="1"/>
  <c r="F2372" i="2"/>
  <c r="G2372" i="2"/>
  <c r="H2372" i="2"/>
  <c r="J2372" i="2" s="1"/>
  <c r="F2373" i="2"/>
  <c r="G2373" i="2"/>
  <c r="H2373" i="2"/>
  <c r="J2373" i="2" s="1"/>
  <c r="F2374" i="2"/>
  <c r="G2374" i="2"/>
  <c r="H2374" i="2"/>
  <c r="J2374" i="2" s="1"/>
  <c r="F2375" i="2"/>
  <c r="G2375" i="2"/>
  <c r="H2375" i="2"/>
  <c r="J2375" i="2" s="1"/>
  <c r="F2376" i="2"/>
  <c r="G2376" i="2"/>
  <c r="H2376" i="2"/>
  <c r="J2376" i="2" s="1"/>
  <c r="F2377" i="2"/>
  <c r="G2377" i="2"/>
  <c r="H2377" i="2"/>
  <c r="J2377" i="2" s="1"/>
  <c r="F2378" i="2"/>
  <c r="G2378" i="2"/>
  <c r="H2378" i="2"/>
  <c r="J2378" i="2" s="1"/>
  <c r="F2379" i="2"/>
  <c r="G2379" i="2"/>
  <c r="H2379" i="2"/>
  <c r="J2379" i="2" s="1"/>
  <c r="F2380" i="2"/>
  <c r="G2380" i="2"/>
  <c r="H2380" i="2"/>
  <c r="J2380" i="2" s="1"/>
  <c r="F2381" i="2"/>
  <c r="G2381" i="2"/>
  <c r="H2381" i="2"/>
  <c r="J2381" i="2" s="1"/>
  <c r="F2382" i="2"/>
  <c r="G2382" i="2"/>
  <c r="H2382" i="2"/>
  <c r="J2382" i="2" s="1"/>
  <c r="F2383" i="2"/>
  <c r="G2383" i="2"/>
  <c r="H2383" i="2"/>
  <c r="J2383" i="2" s="1"/>
  <c r="F2384" i="2"/>
  <c r="G2384" i="2"/>
  <c r="H2384" i="2"/>
  <c r="J2384" i="2" s="1"/>
  <c r="F2385" i="2"/>
  <c r="G2385" i="2"/>
  <c r="H2385" i="2"/>
  <c r="J2385" i="2" s="1"/>
  <c r="F2386" i="2"/>
  <c r="G2386" i="2"/>
  <c r="H2386" i="2"/>
  <c r="J2386" i="2" s="1"/>
  <c r="F2387" i="2"/>
  <c r="G2387" i="2"/>
  <c r="H2387" i="2"/>
  <c r="J2387" i="2" s="1"/>
  <c r="F2388" i="2"/>
  <c r="G2388" i="2"/>
  <c r="H2388" i="2"/>
  <c r="J2388" i="2" s="1"/>
  <c r="F2389" i="2"/>
  <c r="G2389" i="2"/>
  <c r="H2389" i="2"/>
  <c r="J2389" i="2" s="1"/>
  <c r="F2390" i="2"/>
  <c r="G2390" i="2"/>
  <c r="H2390" i="2"/>
  <c r="J2390" i="2" s="1"/>
  <c r="F2391" i="2"/>
  <c r="G2391" i="2"/>
  <c r="H2391" i="2"/>
  <c r="J2391" i="2" s="1"/>
  <c r="F2392" i="2"/>
  <c r="G2392" i="2"/>
  <c r="H2392" i="2"/>
  <c r="J2392" i="2" s="1"/>
  <c r="F2393" i="2"/>
  <c r="G2393" i="2"/>
  <c r="H2393" i="2"/>
  <c r="J2393" i="2" s="1"/>
  <c r="F2394" i="2"/>
  <c r="G2394" i="2"/>
  <c r="H2394" i="2"/>
  <c r="J2394" i="2" s="1"/>
  <c r="F2395" i="2"/>
  <c r="G2395" i="2"/>
  <c r="H2395" i="2"/>
  <c r="J2395" i="2" s="1"/>
  <c r="F2396" i="2"/>
  <c r="G2396" i="2"/>
  <c r="H2396" i="2"/>
  <c r="J2396" i="2" s="1"/>
  <c r="F2397" i="2"/>
  <c r="G2397" i="2"/>
  <c r="H2397" i="2"/>
  <c r="J2397" i="2" s="1"/>
  <c r="F2398" i="2"/>
  <c r="G2398" i="2"/>
  <c r="H2398" i="2"/>
  <c r="J2398" i="2" s="1"/>
  <c r="F2399" i="2"/>
  <c r="G2399" i="2"/>
  <c r="H2399" i="2"/>
  <c r="J2399" i="2" s="1"/>
  <c r="F2400" i="2"/>
  <c r="G2400" i="2"/>
  <c r="H2400" i="2"/>
  <c r="J2400" i="2" s="1"/>
  <c r="F2401" i="2"/>
  <c r="G2401" i="2"/>
  <c r="H2401" i="2"/>
  <c r="J2401" i="2" s="1"/>
  <c r="F2402" i="2"/>
  <c r="G2402" i="2"/>
  <c r="H2402" i="2"/>
  <c r="J2402" i="2" s="1"/>
  <c r="F2403" i="2"/>
  <c r="G2403" i="2"/>
  <c r="H2403" i="2"/>
  <c r="J2403" i="2" s="1"/>
  <c r="F2404" i="2"/>
  <c r="G2404" i="2"/>
  <c r="H2404" i="2"/>
  <c r="J2404" i="2" s="1"/>
  <c r="F2405" i="2"/>
  <c r="G2405" i="2"/>
  <c r="H2405" i="2"/>
  <c r="J2405" i="2" s="1"/>
  <c r="F2406" i="2"/>
  <c r="G2406" i="2"/>
  <c r="H2406" i="2"/>
  <c r="J2406" i="2" s="1"/>
  <c r="F2407" i="2"/>
  <c r="G2407" i="2"/>
  <c r="H2407" i="2"/>
  <c r="J2407" i="2" s="1"/>
  <c r="F2408" i="2"/>
  <c r="G2408" i="2"/>
  <c r="H2408" i="2"/>
  <c r="J2408" i="2" s="1"/>
  <c r="F2409" i="2"/>
  <c r="G2409" i="2"/>
  <c r="H2409" i="2"/>
  <c r="J2409" i="2" s="1"/>
  <c r="F2410" i="2"/>
  <c r="G2410" i="2"/>
  <c r="H2410" i="2"/>
  <c r="J2410" i="2" s="1"/>
  <c r="F2411" i="2"/>
  <c r="G2411" i="2"/>
  <c r="H2411" i="2"/>
  <c r="J2411" i="2" s="1"/>
  <c r="F2412" i="2"/>
  <c r="G2412" i="2"/>
  <c r="H2412" i="2"/>
  <c r="J2412" i="2" s="1"/>
  <c r="F2413" i="2"/>
  <c r="G2413" i="2"/>
  <c r="H2413" i="2"/>
  <c r="J2413" i="2" s="1"/>
  <c r="F2414" i="2"/>
  <c r="G2414" i="2"/>
  <c r="H2414" i="2"/>
  <c r="J2414" i="2" s="1"/>
  <c r="F2415" i="2"/>
  <c r="G2415" i="2"/>
  <c r="H2415" i="2"/>
  <c r="J2415" i="2" s="1"/>
  <c r="F2416" i="2"/>
  <c r="G2416" i="2"/>
  <c r="H2416" i="2"/>
  <c r="J2416" i="2" s="1"/>
  <c r="F2417" i="2"/>
  <c r="G2417" i="2"/>
  <c r="H2417" i="2"/>
  <c r="J2417" i="2" s="1"/>
  <c r="F2418" i="2"/>
  <c r="G2418" i="2"/>
  <c r="H2418" i="2"/>
  <c r="J2418" i="2" s="1"/>
  <c r="F2419" i="2"/>
  <c r="G2419" i="2"/>
  <c r="H2419" i="2"/>
  <c r="J2419" i="2" s="1"/>
  <c r="F2420" i="2"/>
  <c r="G2420" i="2"/>
  <c r="H2420" i="2"/>
  <c r="J2420" i="2" s="1"/>
  <c r="F2421" i="2"/>
  <c r="G2421" i="2"/>
  <c r="H2421" i="2"/>
  <c r="J2421" i="2" s="1"/>
  <c r="F2422" i="2"/>
  <c r="G2422" i="2"/>
  <c r="H2422" i="2"/>
  <c r="J2422" i="2" s="1"/>
  <c r="F2423" i="2"/>
  <c r="G2423" i="2"/>
  <c r="H2423" i="2"/>
  <c r="J2423" i="2" s="1"/>
  <c r="F2424" i="2"/>
  <c r="G2424" i="2"/>
  <c r="H2424" i="2"/>
  <c r="J2424" i="2" s="1"/>
  <c r="F2425" i="2"/>
  <c r="G2425" i="2"/>
  <c r="H2425" i="2"/>
  <c r="J2425" i="2" s="1"/>
  <c r="F2426" i="2"/>
  <c r="G2426" i="2"/>
  <c r="H2426" i="2"/>
  <c r="J2426" i="2" s="1"/>
  <c r="F2427" i="2"/>
  <c r="G2427" i="2"/>
  <c r="H2427" i="2"/>
  <c r="J2427" i="2" s="1"/>
  <c r="F2428" i="2"/>
  <c r="G2428" i="2"/>
  <c r="H2428" i="2"/>
  <c r="J2428" i="2" s="1"/>
  <c r="F2429" i="2"/>
  <c r="G2429" i="2"/>
  <c r="H2429" i="2"/>
  <c r="J2429" i="2" s="1"/>
  <c r="F2430" i="2"/>
  <c r="G2430" i="2"/>
  <c r="H2430" i="2"/>
  <c r="J2430" i="2" s="1"/>
  <c r="F2431" i="2"/>
  <c r="G2431" i="2"/>
  <c r="H2431" i="2"/>
  <c r="J2431" i="2" s="1"/>
  <c r="F2432" i="2"/>
  <c r="G2432" i="2"/>
  <c r="H2432" i="2"/>
  <c r="J2432" i="2" s="1"/>
  <c r="F2433" i="2"/>
  <c r="G2433" i="2"/>
  <c r="H2433" i="2"/>
  <c r="J2433" i="2" s="1"/>
  <c r="F2434" i="2"/>
  <c r="G2434" i="2"/>
  <c r="H2434" i="2"/>
  <c r="J2434" i="2" s="1"/>
  <c r="F2435" i="2"/>
  <c r="G2435" i="2"/>
  <c r="H2435" i="2"/>
  <c r="J2435" i="2" s="1"/>
  <c r="F2436" i="2"/>
  <c r="G2436" i="2"/>
  <c r="H2436" i="2"/>
  <c r="J2436" i="2" s="1"/>
  <c r="F2437" i="2"/>
  <c r="G2437" i="2"/>
  <c r="H2437" i="2"/>
  <c r="J2437" i="2" s="1"/>
  <c r="F2438" i="2"/>
  <c r="G2438" i="2"/>
  <c r="H2438" i="2"/>
  <c r="J2438" i="2" s="1"/>
  <c r="F2439" i="2"/>
  <c r="G2439" i="2"/>
  <c r="H2439" i="2"/>
  <c r="J2439" i="2" s="1"/>
  <c r="F2440" i="2"/>
  <c r="G2440" i="2"/>
  <c r="H2440" i="2"/>
  <c r="J2440" i="2" s="1"/>
  <c r="F2441" i="2"/>
  <c r="G2441" i="2"/>
  <c r="H2441" i="2"/>
  <c r="J2441" i="2" s="1"/>
  <c r="F2442" i="2"/>
  <c r="G2442" i="2"/>
  <c r="H2442" i="2"/>
  <c r="J2442" i="2" s="1"/>
  <c r="F2443" i="2"/>
  <c r="G2443" i="2"/>
  <c r="H2443" i="2"/>
  <c r="J2443" i="2" s="1"/>
  <c r="F2444" i="2"/>
  <c r="G2444" i="2"/>
  <c r="H2444" i="2"/>
  <c r="J2444" i="2" s="1"/>
  <c r="F2445" i="2"/>
  <c r="G2445" i="2"/>
  <c r="H2445" i="2"/>
  <c r="J2445" i="2" s="1"/>
  <c r="F2446" i="2"/>
  <c r="G2446" i="2"/>
  <c r="H2446" i="2"/>
  <c r="J2446" i="2" s="1"/>
  <c r="F2447" i="2"/>
  <c r="G2447" i="2"/>
  <c r="H2447" i="2"/>
  <c r="J2447" i="2" s="1"/>
  <c r="F2448" i="2"/>
  <c r="G2448" i="2"/>
  <c r="H2448" i="2"/>
  <c r="J2448" i="2" s="1"/>
  <c r="F2449" i="2"/>
  <c r="G2449" i="2"/>
  <c r="H2449" i="2"/>
  <c r="J2449" i="2" s="1"/>
  <c r="F2450" i="2"/>
  <c r="G2450" i="2"/>
  <c r="H2450" i="2"/>
  <c r="J2450" i="2" s="1"/>
  <c r="F2451" i="2"/>
  <c r="G2451" i="2"/>
  <c r="H2451" i="2"/>
  <c r="J2451" i="2" s="1"/>
  <c r="F2452" i="2"/>
  <c r="G2452" i="2"/>
  <c r="H2452" i="2"/>
  <c r="J2452" i="2" s="1"/>
  <c r="F2453" i="2"/>
  <c r="G2453" i="2"/>
  <c r="H2453" i="2"/>
  <c r="J2453" i="2" s="1"/>
  <c r="F2454" i="2"/>
  <c r="G2454" i="2"/>
  <c r="H2454" i="2"/>
  <c r="J2454" i="2" s="1"/>
  <c r="F2455" i="2"/>
  <c r="G2455" i="2"/>
  <c r="H2455" i="2"/>
  <c r="J2455" i="2" s="1"/>
  <c r="F2456" i="2"/>
  <c r="G2456" i="2"/>
  <c r="H2456" i="2"/>
  <c r="J2456" i="2" s="1"/>
  <c r="F2457" i="2"/>
  <c r="G2457" i="2"/>
  <c r="H2457" i="2"/>
  <c r="J2457" i="2" s="1"/>
  <c r="F2458" i="2"/>
  <c r="G2458" i="2"/>
  <c r="H2458" i="2"/>
  <c r="J2458" i="2" s="1"/>
  <c r="F2459" i="2"/>
  <c r="G2459" i="2"/>
  <c r="H2459" i="2"/>
  <c r="J2459" i="2" s="1"/>
  <c r="F2460" i="2"/>
  <c r="G2460" i="2"/>
  <c r="H2460" i="2"/>
  <c r="J2460" i="2" s="1"/>
  <c r="F2461" i="2"/>
  <c r="G2461" i="2"/>
  <c r="H2461" i="2"/>
  <c r="J2461" i="2" s="1"/>
  <c r="F2462" i="2"/>
  <c r="G2462" i="2"/>
  <c r="H2462" i="2"/>
  <c r="J2462" i="2" s="1"/>
  <c r="F2463" i="2"/>
  <c r="G2463" i="2"/>
  <c r="H2463" i="2"/>
  <c r="J2463" i="2" s="1"/>
  <c r="F2464" i="2"/>
  <c r="G2464" i="2"/>
  <c r="H2464" i="2"/>
  <c r="J2464" i="2" s="1"/>
  <c r="F2465" i="2"/>
  <c r="G2465" i="2"/>
  <c r="H2465" i="2"/>
  <c r="J2465" i="2" s="1"/>
  <c r="F2466" i="2"/>
  <c r="G2466" i="2"/>
  <c r="H2466" i="2"/>
  <c r="J2466" i="2" s="1"/>
  <c r="F2467" i="2"/>
  <c r="G2467" i="2"/>
  <c r="H2467" i="2"/>
  <c r="J2467" i="2" s="1"/>
  <c r="F2468" i="2"/>
  <c r="G2468" i="2"/>
  <c r="H2468" i="2"/>
  <c r="J2468" i="2" s="1"/>
  <c r="F2469" i="2"/>
  <c r="G2469" i="2"/>
  <c r="H2469" i="2"/>
  <c r="J2469" i="2" s="1"/>
  <c r="F2470" i="2"/>
  <c r="G2470" i="2"/>
  <c r="H2470" i="2"/>
  <c r="J2470" i="2" s="1"/>
  <c r="F2471" i="2"/>
  <c r="G2471" i="2"/>
  <c r="H2471" i="2"/>
  <c r="J2471" i="2" s="1"/>
  <c r="F2472" i="2"/>
  <c r="G2472" i="2"/>
  <c r="H2472" i="2"/>
  <c r="J2472" i="2" s="1"/>
  <c r="F2473" i="2"/>
  <c r="G2473" i="2"/>
  <c r="H2473" i="2"/>
  <c r="J2473" i="2" s="1"/>
  <c r="F2474" i="2"/>
  <c r="G2474" i="2"/>
  <c r="H2474" i="2"/>
  <c r="J2474" i="2" s="1"/>
  <c r="F2475" i="2"/>
  <c r="G2475" i="2"/>
  <c r="H2475" i="2"/>
  <c r="J2475" i="2" s="1"/>
  <c r="F2476" i="2"/>
  <c r="G2476" i="2"/>
  <c r="H2476" i="2"/>
  <c r="J2476" i="2" s="1"/>
  <c r="F2477" i="2"/>
  <c r="G2477" i="2"/>
  <c r="H2477" i="2"/>
  <c r="J2477" i="2" s="1"/>
  <c r="F2478" i="2"/>
  <c r="G2478" i="2"/>
  <c r="H2478" i="2"/>
  <c r="J2478" i="2" s="1"/>
  <c r="F2479" i="2"/>
  <c r="G2479" i="2"/>
  <c r="H2479" i="2"/>
  <c r="J2479" i="2" s="1"/>
  <c r="F2480" i="2"/>
  <c r="G2480" i="2"/>
  <c r="H2480" i="2"/>
  <c r="J2480" i="2" s="1"/>
  <c r="F2481" i="2"/>
  <c r="G2481" i="2"/>
  <c r="H2481" i="2"/>
  <c r="J2481" i="2" s="1"/>
  <c r="F2482" i="2"/>
  <c r="G2482" i="2"/>
  <c r="H2482" i="2"/>
  <c r="J2482" i="2" s="1"/>
  <c r="F2483" i="2"/>
  <c r="G2483" i="2"/>
  <c r="H2483" i="2"/>
  <c r="J2483" i="2" s="1"/>
  <c r="P159" i="3"/>
  <c r="P158" i="3"/>
  <c r="G46" i="2"/>
  <c r="G43" i="2"/>
  <c r="G44" i="2"/>
  <c r="G129" i="2"/>
  <c r="G68" i="2"/>
  <c r="G135" i="2"/>
  <c r="G14" i="2"/>
  <c r="G4" i="2"/>
  <c r="G65" i="2"/>
  <c r="G136" i="2"/>
  <c r="G121" i="2"/>
  <c r="G123" i="2"/>
  <c r="G132" i="2"/>
  <c r="G15" i="2"/>
  <c r="G16" i="2"/>
  <c r="G47" i="2"/>
  <c r="G17" i="2"/>
  <c r="G18" i="2"/>
  <c r="G19" i="2"/>
  <c r="G20" i="2"/>
  <c r="G21" i="2"/>
  <c r="G22" i="2"/>
  <c r="G23" i="2"/>
  <c r="G41" i="2"/>
  <c r="G66" i="2"/>
  <c r="G69" i="2"/>
  <c r="G71" i="2"/>
  <c r="G78" i="2"/>
  <c r="G80" i="2"/>
  <c r="G92" i="2"/>
  <c r="G95" i="2"/>
  <c r="G97" i="2"/>
  <c r="G99" i="2"/>
  <c r="G101" i="2"/>
  <c r="G105" i="2"/>
  <c r="G107" i="2"/>
  <c r="G109" i="2"/>
  <c r="G111" i="2"/>
  <c r="G113" i="2"/>
  <c r="G115" i="2"/>
  <c r="G117" i="2"/>
  <c r="G119" i="2"/>
  <c r="G125" i="2"/>
  <c r="G127" i="2"/>
  <c r="G133" i="2"/>
  <c r="G130" i="2"/>
  <c r="G24" i="2"/>
  <c r="G25" i="2"/>
  <c r="G26" i="2"/>
  <c r="G27" i="2"/>
  <c r="G28" i="2"/>
  <c r="G29" i="2"/>
  <c r="G42" i="2"/>
  <c r="G67" i="2"/>
  <c r="G70" i="2"/>
  <c r="G72" i="2"/>
  <c r="G79" i="2"/>
  <c r="G81" i="2"/>
  <c r="G93" i="2"/>
  <c r="G96" i="2"/>
  <c r="G98" i="2"/>
  <c r="G100" i="2"/>
  <c r="G102" i="2"/>
  <c r="G106" i="2"/>
  <c r="G108" i="2"/>
  <c r="G110" i="2"/>
  <c r="G112" i="2"/>
  <c r="G114" i="2"/>
  <c r="G116" i="2"/>
  <c r="G118" i="2"/>
  <c r="G120" i="2"/>
  <c r="G122" i="2"/>
  <c r="G124" i="2"/>
  <c r="G126" i="2"/>
  <c r="G128" i="2"/>
  <c r="G134" i="2"/>
  <c r="G131" i="2"/>
  <c r="G30" i="2"/>
  <c r="G31" i="2"/>
  <c r="G32" i="2"/>
  <c r="G103" i="2"/>
  <c r="G48" i="2"/>
  <c r="G33" i="2"/>
  <c r="G104" i="2"/>
  <c r="G34" i="2"/>
  <c r="G35" i="2"/>
  <c r="G73" i="2"/>
  <c r="G49" i="2"/>
  <c r="G36" i="2"/>
  <c r="G74" i="2"/>
  <c r="G50" i="2"/>
  <c r="G37" i="2"/>
  <c r="G75" i="2"/>
  <c r="G51" i="2"/>
  <c r="G38" i="2"/>
  <c r="G76" i="2"/>
  <c r="G52" i="2"/>
  <c r="G39" i="2"/>
  <c r="G77" i="2"/>
  <c r="G53" i="2"/>
  <c r="G94" i="2"/>
  <c r="G54" i="2"/>
  <c r="G40" i="2"/>
  <c r="G82" i="2"/>
  <c r="G55" i="2"/>
  <c r="G83" i="2"/>
  <c r="G56" i="2"/>
  <c r="G5" i="2"/>
  <c r="G84" i="2"/>
  <c r="G57" i="2"/>
  <c r="G6" i="2"/>
  <c r="G85" i="2"/>
  <c r="G58" i="2"/>
  <c r="G7" i="2"/>
  <c r="G86" i="2"/>
  <c r="G59" i="2"/>
  <c r="G8" i="2"/>
  <c r="G87" i="2"/>
  <c r="G60" i="2"/>
  <c r="G9" i="2"/>
  <c r="G88" i="2"/>
  <c r="G61" i="2"/>
  <c r="G10" i="2"/>
  <c r="G89" i="2"/>
  <c r="G62" i="2"/>
  <c r="G11" i="2"/>
  <c r="G90" i="2"/>
  <c r="G63" i="2"/>
  <c r="G12" i="2"/>
  <c r="G91" i="2"/>
  <c r="G64" i="2"/>
  <c r="G13" i="2"/>
  <c r="G2" i="2"/>
  <c r="G3" i="2"/>
  <c r="G158" i="2"/>
  <c r="G180" i="2"/>
  <c r="G146" i="2"/>
  <c r="G178" i="2"/>
  <c r="G165" i="2"/>
  <c r="G174" i="2"/>
  <c r="G166" i="2"/>
  <c r="G162" i="2"/>
  <c r="G163" i="2"/>
  <c r="G164" i="2"/>
  <c r="G147" i="2"/>
  <c r="G148" i="2"/>
  <c r="G159" i="2"/>
  <c r="G179" i="2"/>
  <c r="G167" i="2"/>
  <c r="G160" i="2"/>
  <c r="G171" i="2"/>
  <c r="G168" i="2"/>
  <c r="G177" i="2"/>
  <c r="G172" i="2"/>
  <c r="G176" i="2"/>
  <c r="G161" i="2"/>
  <c r="G175" i="2"/>
  <c r="G169" i="2"/>
  <c r="G181" i="2"/>
  <c r="G149" i="2"/>
  <c r="G182" i="2"/>
  <c r="G150" i="2"/>
  <c r="G183" i="2"/>
  <c r="G151" i="2"/>
  <c r="G173" i="2"/>
  <c r="G170" i="2"/>
  <c r="G152" i="2"/>
  <c r="G153" i="2"/>
  <c r="G154" i="2"/>
  <c r="G155" i="2"/>
  <c r="G156" i="2"/>
  <c r="G184" i="2"/>
  <c r="G157" i="2"/>
  <c r="G137" i="2"/>
  <c r="G138" i="2"/>
  <c r="G139" i="2"/>
  <c r="G140" i="2"/>
  <c r="G141" i="2"/>
  <c r="G142" i="2"/>
  <c r="G143" i="2"/>
  <c r="G144" i="2"/>
  <c r="G145" i="2"/>
  <c r="G197" i="2"/>
  <c r="G193" i="2"/>
  <c r="G190" i="2"/>
  <c r="G200" i="2"/>
  <c r="G194" i="2"/>
  <c r="G191" i="2"/>
  <c r="G192" i="2"/>
  <c r="G188" i="2"/>
  <c r="G199" i="2"/>
  <c r="G201" i="2"/>
  <c r="G195" i="2"/>
  <c r="G202" i="2"/>
  <c r="G206" i="2"/>
  <c r="G205" i="2"/>
  <c r="G204" i="2"/>
  <c r="G203" i="2"/>
  <c r="G198" i="2"/>
  <c r="G196" i="2"/>
  <c r="G189" i="2"/>
  <c r="G185" i="2"/>
  <c r="G186" i="2"/>
  <c r="G187" i="2"/>
  <c r="G210" i="2"/>
  <c r="G209" i="2"/>
  <c r="G207" i="2"/>
  <c r="G208" i="2"/>
  <c r="G215" i="2"/>
  <c r="G212" i="2"/>
  <c r="G217" i="2"/>
  <c r="G223" i="2"/>
  <c r="G216" i="2"/>
  <c r="G222" i="2"/>
  <c r="G213" i="2"/>
  <c r="G220" i="2"/>
  <c r="G218" i="2"/>
  <c r="G214" i="2"/>
  <c r="G221" i="2"/>
  <c r="G219" i="2"/>
  <c r="G211" i="2"/>
  <c r="G259" i="2"/>
  <c r="G260" i="2"/>
  <c r="G277" i="2"/>
  <c r="G264" i="2"/>
  <c r="G280" i="2"/>
  <c r="G265" i="2"/>
  <c r="G224" i="2"/>
  <c r="G225" i="2"/>
  <c r="G281" i="2"/>
  <c r="G266" i="2"/>
  <c r="G282" i="2"/>
  <c r="G267" i="2"/>
  <c r="G283" i="2"/>
  <c r="G268" i="2"/>
  <c r="G284" i="2"/>
  <c r="G269" i="2"/>
  <c r="G226" i="2"/>
  <c r="G278" i="2"/>
  <c r="G270" i="2"/>
  <c r="G285" i="2"/>
  <c r="G271" i="2"/>
  <c r="G286" i="2"/>
  <c r="G272" i="2"/>
  <c r="G227" i="2"/>
  <c r="G287" i="2"/>
  <c r="G273" i="2"/>
  <c r="G228" i="2"/>
  <c r="G288" i="2"/>
  <c r="G274" i="2"/>
  <c r="G229" i="2"/>
  <c r="G230" i="2"/>
  <c r="G289" i="2"/>
  <c r="G279" i="2"/>
  <c r="G275" i="2"/>
  <c r="G276" i="2"/>
  <c r="G290" i="2"/>
  <c r="G251" i="2"/>
  <c r="G231" i="2"/>
  <c r="G232" i="2"/>
  <c r="G262" i="2"/>
  <c r="G233" i="2"/>
  <c r="G256" i="2"/>
  <c r="G234" i="2"/>
  <c r="G252" i="2"/>
  <c r="G235" i="2"/>
  <c r="G236" i="2"/>
  <c r="G257" i="2"/>
  <c r="G237" i="2"/>
  <c r="G238" i="2"/>
  <c r="G239" i="2"/>
  <c r="G240" i="2"/>
  <c r="G263" i="2"/>
  <c r="G241" i="2"/>
  <c r="G242" i="2"/>
  <c r="G258" i="2"/>
  <c r="G243" i="2"/>
  <c r="G244" i="2"/>
  <c r="G253" i="2"/>
  <c r="G245" i="2"/>
  <c r="G246" i="2"/>
  <c r="G254" i="2"/>
  <c r="G247" i="2"/>
  <c r="G248" i="2"/>
  <c r="G255" i="2"/>
  <c r="G249" i="2"/>
  <c r="G250" i="2"/>
  <c r="G261" i="2"/>
  <c r="G310" i="2"/>
  <c r="G316" i="2"/>
  <c r="G304" i="2"/>
  <c r="G311" i="2"/>
  <c r="G305" i="2"/>
  <c r="G317" i="2"/>
  <c r="G314" i="2"/>
  <c r="G306" i="2"/>
  <c r="G307" i="2"/>
  <c r="G300" i="2"/>
  <c r="G301" i="2"/>
  <c r="G302" i="2"/>
  <c r="G303" i="2"/>
  <c r="G296" i="2"/>
  <c r="G297" i="2"/>
  <c r="G315" i="2"/>
  <c r="G308" i="2"/>
  <c r="G313" i="2"/>
  <c r="G298" i="2"/>
  <c r="G312" i="2"/>
  <c r="G309" i="2"/>
  <c r="G318" i="2"/>
  <c r="G299" i="2"/>
  <c r="G291" i="2"/>
  <c r="G292" i="2"/>
  <c r="G293" i="2"/>
  <c r="G294" i="2"/>
  <c r="G295" i="2"/>
  <c r="G320" i="2"/>
  <c r="G319" i="2"/>
  <c r="G323" i="2"/>
  <c r="G324" i="2"/>
  <c r="G321" i="2"/>
  <c r="G322" i="2"/>
  <c r="G334" i="2"/>
  <c r="G335" i="2"/>
  <c r="G329" i="2"/>
  <c r="G336" i="2"/>
  <c r="G330" i="2"/>
  <c r="G331" i="2"/>
  <c r="G332" i="2"/>
  <c r="G333" i="2"/>
  <c r="G325" i="2"/>
  <c r="G326" i="2"/>
  <c r="G327" i="2"/>
  <c r="G328" i="2"/>
  <c r="G342" i="2"/>
  <c r="G339" i="2"/>
  <c r="G340" i="2"/>
  <c r="G341" i="2"/>
  <c r="G337" i="2"/>
  <c r="G338" i="2"/>
  <c r="G385" i="2"/>
  <c r="G386" i="2"/>
  <c r="G387" i="2"/>
  <c r="G406" i="2"/>
  <c r="G388" i="2"/>
  <c r="G344" i="2"/>
  <c r="G389" i="2"/>
  <c r="G425" i="2"/>
  <c r="G390" i="2"/>
  <c r="G413" i="2"/>
  <c r="G345" i="2"/>
  <c r="G346" i="2"/>
  <c r="G414" i="2"/>
  <c r="G347" i="2"/>
  <c r="G415" i="2"/>
  <c r="G391" i="2"/>
  <c r="G407" i="2"/>
  <c r="G392" i="2"/>
  <c r="G348" i="2"/>
  <c r="G416" i="2"/>
  <c r="G393" i="2"/>
  <c r="G349" i="2"/>
  <c r="G394" i="2"/>
  <c r="G417" i="2"/>
  <c r="G395" i="2"/>
  <c r="G410" i="2"/>
  <c r="G396" i="2"/>
  <c r="G418" i="2"/>
  <c r="G397" i="2"/>
  <c r="G350" i="2"/>
  <c r="G419" i="2"/>
  <c r="G398" i="2"/>
  <c r="G411" i="2"/>
  <c r="G408" i="2"/>
  <c r="G399" i="2"/>
  <c r="G351" i="2"/>
  <c r="G420" i="2"/>
  <c r="G400" i="2"/>
  <c r="G352" i="2"/>
  <c r="G421" i="2"/>
  <c r="G401" i="2"/>
  <c r="G422" i="2"/>
  <c r="G402" i="2"/>
  <c r="G423" i="2"/>
  <c r="G403" i="2"/>
  <c r="G353" i="2"/>
  <c r="G426" i="2"/>
  <c r="G430" i="2"/>
  <c r="G429" i="2"/>
  <c r="G428" i="2"/>
  <c r="G427" i="2"/>
  <c r="G424" i="2"/>
  <c r="G404" i="2"/>
  <c r="G409" i="2"/>
  <c r="G405" i="2"/>
  <c r="G354" i="2"/>
  <c r="G412" i="2"/>
  <c r="G375" i="2"/>
  <c r="G355" i="2"/>
  <c r="G356" i="2"/>
  <c r="G357" i="2"/>
  <c r="G378" i="2"/>
  <c r="G358" i="2"/>
  <c r="G379" i="2"/>
  <c r="G359" i="2"/>
  <c r="G376" i="2"/>
  <c r="G360" i="2"/>
  <c r="G377" i="2"/>
  <c r="G361" i="2"/>
  <c r="G362" i="2"/>
  <c r="G380" i="2"/>
  <c r="G363" i="2"/>
  <c r="G381" i="2"/>
  <c r="G364" i="2"/>
  <c r="G365" i="2"/>
  <c r="G382" i="2"/>
  <c r="G366" i="2"/>
  <c r="G383" i="2"/>
  <c r="G367" i="2"/>
  <c r="G384" i="2"/>
  <c r="G368" i="2"/>
  <c r="G369" i="2"/>
  <c r="G370" i="2"/>
  <c r="G371" i="2"/>
  <c r="G372" i="2"/>
  <c r="G373" i="2"/>
  <c r="G374" i="2"/>
  <c r="G343" i="2"/>
  <c r="G444" i="2"/>
  <c r="G439" i="2"/>
  <c r="G445" i="2"/>
  <c r="G440" i="2"/>
  <c r="G448" i="2"/>
  <c r="G441" i="2"/>
  <c r="G437" i="2"/>
  <c r="G446" i="2"/>
  <c r="G442" i="2"/>
  <c r="G438" i="2"/>
  <c r="G447" i="2"/>
  <c r="G443" i="2"/>
  <c r="G449" i="2"/>
  <c r="G435" i="2"/>
  <c r="G436" i="2"/>
  <c r="G431" i="2"/>
  <c r="G432" i="2"/>
  <c r="G433" i="2"/>
  <c r="G434" i="2"/>
  <c r="G451" i="2"/>
  <c r="G453" i="2"/>
  <c r="G454" i="2"/>
  <c r="G452" i="2"/>
  <c r="G450" i="2"/>
  <c r="G465" i="2"/>
  <c r="G458" i="2"/>
  <c r="G463" i="2"/>
  <c r="G462" i="2"/>
  <c r="G459" i="2"/>
  <c r="G461" i="2"/>
  <c r="G460" i="2"/>
  <c r="G464" i="2"/>
  <c r="G455" i="2"/>
  <c r="G456" i="2"/>
  <c r="G457" i="2"/>
  <c r="G477" i="2"/>
  <c r="G470" i="2"/>
  <c r="G472" i="2"/>
  <c r="G473" i="2"/>
  <c r="G471" i="2"/>
  <c r="G480" i="2"/>
  <c r="G474" i="2"/>
  <c r="G479" i="2"/>
  <c r="G475" i="2"/>
  <c r="G478" i="2"/>
  <c r="G476" i="2"/>
  <c r="G466" i="2"/>
  <c r="G467" i="2"/>
  <c r="G468" i="2"/>
  <c r="G469" i="2"/>
  <c r="G498" i="2"/>
  <c r="G495" i="2"/>
  <c r="G499" i="2"/>
  <c r="G496" i="2"/>
  <c r="G501" i="2"/>
  <c r="G497" i="2"/>
  <c r="G488" i="2"/>
  <c r="G491" i="2"/>
  <c r="G492" i="2"/>
  <c r="G493" i="2"/>
  <c r="G494" i="2"/>
  <c r="G489" i="2"/>
  <c r="G490" i="2"/>
  <c r="G500" i="2"/>
  <c r="G481" i="2"/>
  <c r="G482" i="2"/>
  <c r="G483" i="2"/>
  <c r="G484" i="2"/>
  <c r="G485" i="2"/>
  <c r="G486" i="2"/>
  <c r="G487" i="2"/>
  <c r="G609" i="2"/>
  <c r="G576" i="2"/>
  <c r="G577" i="2"/>
  <c r="G610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620" i="2"/>
  <c r="G578" i="2"/>
  <c r="G503" i="2"/>
  <c r="G611" i="2"/>
  <c r="G579" i="2"/>
  <c r="G644" i="2"/>
  <c r="G621" i="2"/>
  <c r="G504" i="2"/>
  <c r="G505" i="2"/>
  <c r="G622" i="2"/>
  <c r="G580" i="2"/>
  <c r="G623" i="2"/>
  <c r="G581" i="2"/>
  <c r="G612" i="2"/>
  <c r="G582" i="2"/>
  <c r="G506" i="2"/>
  <c r="G583" i="2"/>
  <c r="G613" i="2"/>
  <c r="G507" i="2"/>
  <c r="G614" i="2"/>
  <c r="G584" i="2"/>
  <c r="G508" i="2"/>
  <c r="G642" i="2"/>
  <c r="G509" i="2"/>
  <c r="G585" i="2"/>
  <c r="G624" i="2"/>
  <c r="G625" i="2"/>
  <c r="G510" i="2"/>
  <c r="G615" i="2"/>
  <c r="G586" i="2"/>
  <c r="G616" i="2"/>
  <c r="G587" i="2"/>
  <c r="G511" i="2"/>
  <c r="G617" i="2"/>
  <c r="G588" i="2"/>
  <c r="G512" i="2"/>
  <c r="G626" i="2"/>
  <c r="G589" i="2"/>
  <c r="G590" i="2"/>
  <c r="G627" i="2"/>
  <c r="G513" i="2"/>
  <c r="G643" i="2"/>
  <c r="G45" i="2"/>
  <c r="I14" i="2"/>
  <c r="I4" i="2"/>
  <c r="I15" i="2"/>
  <c r="I5" i="2"/>
  <c r="I6" i="2"/>
  <c r="I7" i="2"/>
  <c r="I8" i="2"/>
  <c r="I9" i="2"/>
  <c r="I10" i="2"/>
  <c r="I11" i="2"/>
  <c r="I12" i="2"/>
  <c r="I13" i="2"/>
  <c r="I2" i="2"/>
  <c r="I3" i="2"/>
  <c r="H43" i="2"/>
  <c r="J43" i="2" s="1"/>
  <c r="H44" i="2"/>
  <c r="J44" i="2" s="1"/>
  <c r="H45" i="2"/>
  <c r="J45" i="2" s="1"/>
  <c r="H129" i="2"/>
  <c r="J129" i="2" s="1"/>
  <c r="H68" i="2"/>
  <c r="J68" i="2" s="1"/>
  <c r="H135" i="2"/>
  <c r="J135" i="2" s="1"/>
  <c r="H14" i="2"/>
  <c r="J14" i="2" s="1"/>
  <c r="H4" i="2"/>
  <c r="J4" i="2" s="1"/>
  <c r="H65" i="2"/>
  <c r="J65" i="2" s="1"/>
  <c r="H136" i="2"/>
  <c r="J136" i="2" s="1"/>
  <c r="H121" i="2"/>
  <c r="J121" i="2" s="1"/>
  <c r="H123" i="2"/>
  <c r="J123" i="2" s="1"/>
  <c r="H132" i="2"/>
  <c r="J132" i="2" s="1"/>
  <c r="H15" i="2"/>
  <c r="J15" i="2" s="1"/>
  <c r="H16" i="2"/>
  <c r="J16" i="2" s="1"/>
  <c r="H47" i="2"/>
  <c r="J47" i="2" s="1"/>
  <c r="H17" i="2"/>
  <c r="J17" i="2" s="1"/>
  <c r="H18" i="2"/>
  <c r="J18" i="2" s="1"/>
  <c r="H19" i="2"/>
  <c r="J19" i="2" s="1"/>
  <c r="H20" i="2"/>
  <c r="J20" i="2" s="1"/>
  <c r="H21" i="2"/>
  <c r="J21" i="2" s="1"/>
  <c r="H22" i="2"/>
  <c r="J22" i="2" s="1"/>
  <c r="H23" i="2"/>
  <c r="J23" i="2" s="1"/>
  <c r="H41" i="2"/>
  <c r="J41" i="2" s="1"/>
  <c r="H66" i="2"/>
  <c r="J66" i="2" s="1"/>
  <c r="H69" i="2"/>
  <c r="J69" i="2" s="1"/>
  <c r="H71" i="2"/>
  <c r="J71" i="2" s="1"/>
  <c r="H78" i="2"/>
  <c r="J78" i="2" s="1"/>
  <c r="H80" i="2"/>
  <c r="J80" i="2" s="1"/>
  <c r="H92" i="2"/>
  <c r="J92" i="2" s="1"/>
  <c r="H95" i="2"/>
  <c r="J95" i="2" s="1"/>
  <c r="H97" i="2"/>
  <c r="J97" i="2" s="1"/>
  <c r="H99" i="2"/>
  <c r="J99" i="2" s="1"/>
  <c r="H101" i="2"/>
  <c r="J101" i="2" s="1"/>
  <c r="H105" i="2"/>
  <c r="J105" i="2" s="1"/>
  <c r="H107" i="2"/>
  <c r="J107" i="2" s="1"/>
  <c r="H109" i="2"/>
  <c r="J109" i="2" s="1"/>
  <c r="H111" i="2"/>
  <c r="J111" i="2" s="1"/>
  <c r="H113" i="2"/>
  <c r="J113" i="2" s="1"/>
  <c r="H115" i="2"/>
  <c r="J115" i="2" s="1"/>
  <c r="H117" i="2"/>
  <c r="J117" i="2" s="1"/>
  <c r="H119" i="2"/>
  <c r="J119" i="2" s="1"/>
  <c r="H125" i="2"/>
  <c r="J125" i="2" s="1"/>
  <c r="H127" i="2"/>
  <c r="J127" i="2" s="1"/>
  <c r="H133" i="2"/>
  <c r="J133" i="2" s="1"/>
  <c r="H130" i="2"/>
  <c r="J130" i="2" s="1"/>
  <c r="H24" i="2"/>
  <c r="J24" i="2" s="1"/>
  <c r="H25" i="2"/>
  <c r="J25" i="2" s="1"/>
  <c r="H26" i="2"/>
  <c r="J26" i="2" s="1"/>
  <c r="H27" i="2"/>
  <c r="J27" i="2" s="1"/>
  <c r="H28" i="2"/>
  <c r="J28" i="2" s="1"/>
  <c r="H29" i="2"/>
  <c r="J29" i="2" s="1"/>
  <c r="H42" i="2"/>
  <c r="J42" i="2" s="1"/>
  <c r="H67" i="2"/>
  <c r="J67" i="2" s="1"/>
  <c r="H70" i="2"/>
  <c r="J70" i="2" s="1"/>
  <c r="H72" i="2"/>
  <c r="J72" i="2" s="1"/>
  <c r="H79" i="2"/>
  <c r="J79" i="2" s="1"/>
  <c r="H81" i="2"/>
  <c r="J81" i="2" s="1"/>
  <c r="H93" i="2"/>
  <c r="J93" i="2" s="1"/>
  <c r="H96" i="2"/>
  <c r="J96" i="2" s="1"/>
  <c r="H98" i="2"/>
  <c r="J98" i="2" s="1"/>
  <c r="H100" i="2"/>
  <c r="J100" i="2" s="1"/>
  <c r="H102" i="2"/>
  <c r="J102" i="2" s="1"/>
  <c r="H106" i="2"/>
  <c r="J106" i="2" s="1"/>
  <c r="H108" i="2"/>
  <c r="J108" i="2" s="1"/>
  <c r="H110" i="2"/>
  <c r="J110" i="2" s="1"/>
  <c r="H112" i="2"/>
  <c r="J112" i="2" s="1"/>
  <c r="H114" i="2"/>
  <c r="J114" i="2" s="1"/>
  <c r="H116" i="2"/>
  <c r="J116" i="2" s="1"/>
  <c r="H118" i="2"/>
  <c r="J118" i="2" s="1"/>
  <c r="H120" i="2"/>
  <c r="J120" i="2" s="1"/>
  <c r="H122" i="2"/>
  <c r="J122" i="2" s="1"/>
  <c r="H124" i="2"/>
  <c r="J124" i="2" s="1"/>
  <c r="H126" i="2"/>
  <c r="J126" i="2" s="1"/>
  <c r="H128" i="2"/>
  <c r="J128" i="2" s="1"/>
  <c r="H134" i="2"/>
  <c r="J134" i="2" s="1"/>
  <c r="H131" i="2"/>
  <c r="J131" i="2" s="1"/>
  <c r="H30" i="2"/>
  <c r="J30" i="2" s="1"/>
  <c r="H31" i="2"/>
  <c r="J31" i="2" s="1"/>
  <c r="H32" i="2"/>
  <c r="J32" i="2" s="1"/>
  <c r="H103" i="2"/>
  <c r="J103" i="2" s="1"/>
  <c r="H48" i="2"/>
  <c r="J48" i="2" s="1"/>
  <c r="H33" i="2"/>
  <c r="J33" i="2" s="1"/>
  <c r="H104" i="2"/>
  <c r="J104" i="2" s="1"/>
  <c r="H34" i="2"/>
  <c r="J34" i="2" s="1"/>
  <c r="H35" i="2"/>
  <c r="J35" i="2" s="1"/>
  <c r="H73" i="2"/>
  <c r="J73" i="2" s="1"/>
  <c r="H49" i="2"/>
  <c r="J49" i="2" s="1"/>
  <c r="H36" i="2"/>
  <c r="J36" i="2" s="1"/>
  <c r="H74" i="2"/>
  <c r="J74" i="2" s="1"/>
  <c r="H50" i="2"/>
  <c r="J50" i="2" s="1"/>
  <c r="H37" i="2"/>
  <c r="J37" i="2" s="1"/>
  <c r="H75" i="2"/>
  <c r="J75" i="2" s="1"/>
  <c r="H51" i="2"/>
  <c r="J51" i="2" s="1"/>
  <c r="H38" i="2"/>
  <c r="J38" i="2" s="1"/>
  <c r="H76" i="2"/>
  <c r="J76" i="2" s="1"/>
  <c r="H52" i="2"/>
  <c r="J52" i="2" s="1"/>
  <c r="H39" i="2"/>
  <c r="J39" i="2" s="1"/>
  <c r="H77" i="2"/>
  <c r="J77" i="2" s="1"/>
  <c r="H53" i="2"/>
  <c r="J53" i="2" s="1"/>
  <c r="H94" i="2"/>
  <c r="J94" i="2" s="1"/>
  <c r="H54" i="2"/>
  <c r="J54" i="2" s="1"/>
  <c r="H40" i="2"/>
  <c r="J40" i="2" s="1"/>
  <c r="H82" i="2"/>
  <c r="J82" i="2" s="1"/>
  <c r="H55" i="2"/>
  <c r="J55" i="2" s="1"/>
  <c r="H83" i="2"/>
  <c r="J83" i="2" s="1"/>
  <c r="H56" i="2"/>
  <c r="J56" i="2" s="1"/>
  <c r="H5" i="2"/>
  <c r="J5" i="2" s="1"/>
  <c r="H84" i="2"/>
  <c r="J84" i="2" s="1"/>
  <c r="H57" i="2"/>
  <c r="J57" i="2" s="1"/>
  <c r="H6" i="2"/>
  <c r="J6" i="2" s="1"/>
  <c r="H85" i="2"/>
  <c r="J85" i="2" s="1"/>
  <c r="H58" i="2"/>
  <c r="J58" i="2" s="1"/>
  <c r="H7" i="2"/>
  <c r="J7" i="2" s="1"/>
  <c r="H86" i="2"/>
  <c r="J86" i="2" s="1"/>
  <c r="H59" i="2"/>
  <c r="J59" i="2" s="1"/>
  <c r="H8" i="2"/>
  <c r="J8" i="2" s="1"/>
  <c r="H87" i="2"/>
  <c r="J87" i="2" s="1"/>
  <c r="H60" i="2"/>
  <c r="J60" i="2" s="1"/>
  <c r="H9" i="2"/>
  <c r="J9" i="2" s="1"/>
  <c r="H88" i="2"/>
  <c r="J88" i="2" s="1"/>
  <c r="H61" i="2"/>
  <c r="J61" i="2" s="1"/>
  <c r="H10" i="2"/>
  <c r="J10" i="2" s="1"/>
  <c r="H89" i="2"/>
  <c r="J89" i="2" s="1"/>
  <c r="H62" i="2"/>
  <c r="J62" i="2" s="1"/>
  <c r="H11" i="2"/>
  <c r="J11" i="2" s="1"/>
  <c r="H90" i="2"/>
  <c r="J90" i="2" s="1"/>
  <c r="H63" i="2"/>
  <c r="J63" i="2" s="1"/>
  <c r="H12" i="2"/>
  <c r="J12" i="2" s="1"/>
  <c r="H91" i="2"/>
  <c r="J91" i="2" s="1"/>
  <c r="H64" i="2"/>
  <c r="J64" i="2" s="1"/>
  <c r="H13" i="2"/>
  <c r="J13" i="2" s="1"/>
  <c r="H2" i="2"/>
  <c r="H3" i="2"/>
  <c r="J3" i="2" s="1"/>
  <c r="H158" i="2"/>
  <c r="J158" i="2" s="1"/>
  <c r="H180" i="2"/>
  <c r="J180" i="2" s="1"/>
  <c r="H146" i="2"/>
  <c r="J146" i="2" s="1"/>
  <c r="H178" i="2"/>
  <c r="J178" i="2" s="1"/>
  <c r="H165" i="2"/>
  <c r="J165" i="2" s="1"/>
  <c r="H174" i="2"/>
  <c r="J174" i="2" s="1"/>
  <c r="H166" i="2"/>
  <c r="J166" i="2" s="1"/>
  <c r="H162" i="2"/>
  <c r="J162" i="2" s="1"/>
  <c r="H163" i="2"/>
  <c r="J163" i="2" s="1"/>
  <c r="H164" i="2"/>
  <c r="J164" i="2" s="1"/>
  <c r="H147" i="2"/>
  <c r="J147" i="2" s="1"/>
  <c r="H148" i="2"/>
  <c r="J148" i="2" s="1"/>
  <c r="H159" i="2"/>
  <c r="J159" i="2" s="1"/>
  <c r="H179" i="2"/>
  <c r="J179" i="2" s="1"/>
  <c r="H167" i="2"/>
  <c r="J167" i="2" s="1"/>
  <c r="H160" i="2"/>
  <c r="J160" i="2" s="1"/>
  <c r="H171" i="2"/>
  <c r="J171" i="2" s="1"/>
  <c r="H168" i="2"/>
  <c r="J168" i="2" s="1"/>
  <c r="H177" i="2"/>
  <c r="J177" i="2" s="1"/>
  <c r="H172" i="2"/>
  <c r="J172" i="2" s="1"/>
  <c r="H176" i="2"/>
  <c r="J176" i="2" s="1"/>
  <c r="H161" i="2"/>
  <c r="J161" i="2" s="1"/>
  <c r="H175" i="2"/>
  <c r="J175" i="2" s="1"/>
  <c r="H169" i="2"/>
  <c r="J169" i="2" s="1"/>
  <c r="H181" i="2"/>
  <c r="J181" i="2" s="1"/>
  <c r="H149" i="2"/>
  <c r="J149" i="2" s="1"/>
  <c r="H182" i="2"/>
  <c r="J182" i="2" s="1"/>
  <c r="H150" i="2"/>
  <c r="J150" i="2" s="1"/>
  <c r="H183" i="2"/>
  <c r="J183" i="2" s="1"/>
  <c r="H151" i="2"/>
  <c r="J151" i="2" s="1"/>
  <c r="H173" i="2"/>
  <c r="J173" i="2" s="1"/>
  <c r="H170" i="2"/>
  <c r="J170" i="2" s="1"/>
  <c r="H152" i="2"/>
  <c r="J152" i="2" s="1"/>
  <c r="H153" i="2"/>
  <c r="J153" i="2" s="1"/>
  <c r="H154" i="2"/>
  <c r="J154" i="2" s="1"/>
  <c r="H155" i="2"/>
  <c r="J155" i="2" s="1"/>
  <c r="H156" i="2"/>
  <c r="J156" i="2" s="1"/>
  <c r="H184" i="2"/>
  <c r="J184" i="2" s="1"/>
  <c r="H157" i="2"/>
  <c r="J157" i="2" s="1"/>
  <c r="H137" i="2"/>
  <c r="J137" i="2" s="1"/>
  <c r="H138" i="2"/>
  <c r="J138" i="2" s="1"/>
  <c r="H139" i="2"/>
  <c r="J139" i="2" s="1"/>
  <c r="H140" i="2"/>
  <c r="J140" i="2" s="1"/>
  <c r="H141" i="2"/>
  <c r="J141" i="2" s="1"/>
  <c r="H142" i="2"/>
  <c r="J142" i="2" s="1"/>
  <c r="H143" i="2"/>
  <c r="J143" i="2" s="1"/>
  <c r="H144" i="2"/>
  <c r="J144" i="2" s="1"/>
  <c r="H145" i="2"/>
  <c r="J145" i="2" s="1"/>
  <c r="H197" i="2"/>
  <c r="J197" i="2" s="1"/>
  <c r="H193" i="2"/>
  <c r="J193" i="2" s="1"/>
  <c r="H190" i="2"/>
  <c r="J190" i="2" s="1"/>
  <c r="H200" i="2"/>
  <c r="J200" i="2" s="1"/>
  <c r="H194" i="2"/>
  <c r="J194" i="2" s="1"/>
  <c r="H191" i="2"/>
  <c r="J191" i="2" s="1"/>
  <c r="H192" i="2"/>
  <c r="J192" i="2" s="1"/>
  <c r="H188" i="2"/>
  <c r="J188" i="2" s="1"/>
  <c r="H199" i="2"/>
  <c r="J199" i="2" s="1"/>
  <c r="H201" i="2"/>
  <c r="J201" i="2" s="1"/>
  <c r="H195" i="2"/>
  <c r="J195" i="2" s="1"/>
  <c r="H202" i="2"/>
  <c r="J202" i="2" s="1"/>
  <c r="H206" i="2"/>
  <c r="J206" i="2" s="1"/>
  <c r="H205" i="2"/>
  <c r="J205" i="2" s="1"/>
  <c r="H204" i="2"/>
  <c r="J204" i="2" s="1"/>
  <c r="H203" i="2"/>
  <c r="J203" i="2" s="1"/>
  <c r="H198" i="2"/>
  <c r="J198" i="2" s="1"/>
  <c r="H196" i="2"/>
  <c r="J196" i="2" s="1"/>
  <c r="H189" i="2"/>
  <c r="J189" i="2" s="1"/>
  <c r="H185" i="2"/>
  <c r="J185" i="2" s="1"/>
  <c r="H186" i="2"/>
  <c r="J186" i="2" s="1"/>
  <c r="H187" i="2"/>
  <c r="J187" i="2" s="1"/>
  <c r="H210" i="2"/>
  <c r="J210" i="2" s="1"/>
  <c r="H209" i="2"/>
  <c r="J209" i="2" s="1"/>
  <c r="H207" i="2"/>
  <c r="J207" i="2" s="1"/>
  <c r="H208" i="2"/>
  <c r="J208" i="2" s="1"/>
  <c r="H215" i="2"/>
  <c r="J215" i="2" s="1"/>
  <c r="H212" i="2"/>
  <c r="J212" i="2" s="1"/>
  <c r="H217" i="2"/>
  <c r="J217" i="2" s="1"/>
  <c r="H223" i="2"/>
  <c r="J223" i="2" s="1"/>
  <c r="H216" i="2"/>
  <c r="J216" i="2" s="1"/>
  <c r="H222" i="2"/>
  <c r="J222" i="2" s="1"/>
  <c r="H213" i="2"/>
  <c r="J213" i="2" s="1"/>
  <c r="H220" i="2"/>
  <c r="J220" i="2" s="1"/>
  <c r="H218" i="2"/>
  <c r="J218" i="2" s="1"/>
  <c r="H214" i="2"/>
  <c r="J214" i="2" s="1"/>
  <c r="H221" i="2"/>
  <c r="J221" i="2" s="1"/>
  <c r="H219" i="2"/>
  <c r="J219" i="2" s="1"/>
  <c r="H211" i="2"/>
  <c r="J211" i="2" s="1"/>
  <c r="H259" i="2"/>
  <c r="J259" i="2" s="1"/>
  <c r="H260" i="2"/>
  <c r="J260" i="2" s="1"/>
  <c r="H277" i="2"/>
  <c r="J277" i="2" s="1"/>
  <c r="H264" i="2"/>
  <c r="J264" i="2" s="1"/>
  <c r="H280" i="2"/>
  <c r="J280" i="2" s="1"/>
  <c r="H265" i="2"/>
  <c r="J265" i="2" s="1"/>
  <c r="H224" i="2"/>
  <c r="J224" i="2" s="1"/>
  <c r="H225" i="2"/>
  <c r="J225" i="2" s="1"/>
  <c r="H281" i="2"/>
  <c r="J281" i="2" s="1"/>
  <c r="H266" i="2"/>
  <c r="J266" i="2" s="1"/>
  <c r="H282" i="2"/>
  <c r="J282" i="2" s="1"/>
  <c r="H267" i="2"/>
  <c r="J267" i="2" s="1"/>
  <c r="H283" i="2"/>
  <c r="J283" i="2" s="1"/>
  <c r="H268" i="2"/>
  <c r="J268" i="2" s="1"/>
  <c r="H284" i="2"/>
  <c r="J284" i="2" s="1"/>
  <c r="H269" i="2"/>
  <c r="J269" i="2" s="1"/>
  <c r="H226" i="2"/>
  <c r="J226" i="2" s="1"/>
  <c r="H278" i="2"/>
  <c r="J278" i="2" s="1"/>
  <c r="H270" i="2"/>
  <c r="J270" i="2" s="1"/>
  <c r="H285" i="2"/>
  <c r="J285" i="2" s="1"/>
  <c r="H271" i="2"/>
  <c r="J271" i="2" s="1"/>
  <c r="H286" i="2"/>
  <c r="J286" i="2" s="1"/>
  <c r="H272" i="2"/>
  <c r="J272" i="2" s="1"/>
  <c r="H227" i="2"/>
  <c r="J227" i="2" s="1"/>
  <c r="H287" i="2"/>
  <c r="J287" i="2" s="1"/>
  <c r="H273" i="2"/>
  <c r="J273" i="2" s="1"/>
  <c r="H228" i="2"/>
  <c r="J228" i="2" s="1"/>
  <c r="H288" i="2"/>
  <c r="J288" i="2" s="1"/>
  <c r="H274" i="2"/>
  <c r="J274" i="2" s="1"/>
  <c r="H229" i="2"/>
  <c r="J229" i="2" s="1"/>
  <c r="H230" i="2"/>
  <c r="J230" i="2" s="1"/>
  <c r="H289" i="2"/>
  <c r="J289" i="2" s="1"/>
  <c r="H279" i="2"/>
  <c r="J279" i="2" s="1"/>
  <c r="H275" i="2"/>
  <c r="J275" i="2" s="1"/>
  <c r="H276" i="2"/>
  <c r="J276" i="2" s="1"/>
  <c r="H290" i="2"/>
  <c r="J290" i="2" s="1"/>
  <c r="H251" i="2"/>
  <c r="J251" i="2" s="1"/>
  <c r="H231" i="2"/>
  <c r="J231" i="2" s="1"/>
  <c r="H232" i="2"/>
  <c r="J232" i="2" s="1"/>
  <c r="H262" i="2"/>
  <c r="J262" i="2" s="1"/>
  <c r="H233" i="2"/>
  <c r="J233" i="2" s="1"/>
  <c r="H256" i="2"/>
  <c r="J256" i="2" s="1"/>
  <c r="H234" i="2"/>
  <c r="J234" i="2" s="1"/>
  <c r="H252" i="2"/>
  <c r="J252" i="2" s="1"/>
  <c r="H235" i="2"/>
  <c r="J235" i="2" s="1"/>
  <c r="H236" i="2"/>
  <c r="J236" i="2" s="1"/>
  <c r="H257" i="2"/>
  <c r="J257" i="2" s="1"/>
  <c r="H237" i="2"/>
  <c r="J237" i="2" s="1"/>
  <c r="H238" i="2"/>
  <c r="J238" i="2" s="1"/>
  <c r="H239" i="2"/>
  <c r="J239" i="2" s="1"/>
  <c r="H240" i="2"/>
  <c r="J240" i="2" s="1"/>
  <c r="H263" i="2"/>
  <c r="J263" i="2" s="1"/>
  <c r="H241" i="2"/>
  <c r="J241" i="2" s="1"/>
  <c r="H242" i="2"/>
  <c r="J242" i="2" s="1"/>
  <c r="H258" i="2"/>
  <c r="J258" i="2" s="1"/>
  <c r="H243" i="2"/>
  <c r="J243" i="2" s="1"/>
  <c r="H244" i="2"/>
  <c r="J244" i="2" s="1"/>
  <c r="H253" i="2"/>
  <c r="J253" i="2" s="1"/>
  <c r="H245" i="2"/>
  <c r="J245" i="2" s="1"/>
  <c r="H246" i="2"/>
  <c r="J246" i="2" s="1"/>
  <c r="H254" i="2"/>
  <c r="J254" i="2" s="1"/>
  <c r="H247" i="2"/>
  <c r="J247" i="2" s="1"/>
  <c r="H248" i="2"/>
  <c r="J248" i="2" s="1"/>
  <c r="H255" i="2"/>
  <c r="J255" i="2" s="1"/>
  <c r="H249" i="2"/>
  <c r="J249" i="2" s="1"/>
  <c r="H250" i="2"/>
  <c r="J250" i="2" s="1"/>
  <c r="H261" i="2"/>
  <c r="J261" i="2" s="1"/>
  <c r="H310" i="2"/>
  <c r="J310" i="2" s="1"/>
  <c r="H316" i="2"/>
  <c r="J316" i="2" s="1"/>
  <c r="H304" i="2"/>
  <c r="J304" i="2" s="1"/>
  <c r="H311" i="2"/>
  <c r="J311" i="2" s="1"/>
  <c r="H305" i="2"/>
  <c r="J305" i="2" s="1"/>
  <c r="H317" i="2"/>
  <c r="J317" i="2" s="1"/>
  <c r="H314" i="2"/>
  <c r="J314" i="2" s="1"/>
  <c r="H306" i="2"/>
  <c r="J306" i="2" s="1"/>
  <c r="H307" i="2"/>
  <c r="J307" i="2" s="1"/>
  <c r="H300" i="2"/>
  <c r="J300" i="2" s="1"/>
  <c r="H301" i="2"/>
  <c r="J301" i="2" s="1"/>
  <c r="H302" i="2"/>
  <c r="J302" i="2" s="1"/>
  <c r="H303" i="2"/>
  <c r="J303" i="2" s="1"/>
  <c r="H296" i="2"/>
  <c r="J296" i="2" s="1"/>
  <c r="H297" i="2"/>
  <c r="J297" i="2" s="1"/>
  <c r="H315" i="2"/>
  <c r="J315" i="2" s="1"/>
  <c r="H308" i="2"/>
  <c r="J308" i="2" s="1"/>
  <c r="H313" i="2"/>
  <c r="J313" i="2" s="1"/>
  <c r="H298" i="2"/>
  <c r="J298" i="2" s="1"/>
  <c r="H312" i="2"/>
  <c r="J312" i="2" s="1"/>
  <c r="H309" i="2"/>
  <c r="J309" i="2" s="1"/>
  <c r="H318" i="2"/>
  <c r="J318" i="2" s="1"/>
  <c r="H299" i="2"/>
  <c r="J299" i="2" s="1"/>
  <c r="H291" i="2"/>
  <c r="J291" i="2" s="1"/>
  <c r="H292" i="2"/>
  <c r="J292" i="2" s="1"/>
  <c r="H293" i="2"/>
  <c r="J293" i="2" s="1"/>
  <c r="H294" i="2"/>
  <c r="J294" i="2" s="1"/>
  <c r="H295" i="2"/>
  <c r="J295" i="2" s="1"/>
  <c r="H320" i="2"/>
  <c r="J320" i="2" s="1"/>
  <c r="H319" i="2"/>
  <c r="J319" i="2" s="1"/>
  <c r="H323" i="2"/>
  <c r="J323" i="2" s="1"/>
  <c r="H324" i="2"/>
  <c r="J324" i="2" s="1"/>
  <c r="H321" i="2"/>
  <c r="J321" i="2" s="1"/>
  <c r="H322" i="2"/>
  <c r="J322" i="2" s="1"/>
  <c r="H334" i="2"/>
  <c r="J334" i="2" s="1"/>
  <c r="H335" i="2"/>
  <c r="J335" i="2" s="1"/>
  <c r="H329" i="2"/>
  <c r="J329" i="2" s="1"/>
  <c r="H336" i="2"/>
  <c r="J336" i="2" s="1"/>
  <c r="H330" i="2"/>
  <c r="J330" i="2" s="1"/>
  <c r="H331" i="2"/>
  <c r="J331" i="2" s="1"/>
  <c r="H332" i="2"/>
  <c r="J332" i="2" s="1"/>
  <c r="H333" i="2"/>
  <c r="J333" i="2" s="1"/>
  <c r="H325" i="2"/>
  <c r="J325" i="2" s="1"/>
  <c r="H326" i="2"/>
  <c r="J326" i="2" s="1"/>
  <c r="H327" i="2"/>
  <c r="J327" i="2" s="1"/>
  <c r="H328" i="2"/>
  <c r="J328" i="2" s="1"/>
  <c r="H342" i="2"/>
  <c r="J342" i="2" s="1"/>
  <c r="H339" i="2"/>
  <c r="J339" i="2" s="1"/>
  <c r="H340" i="2"/>
  <c r="J340" i="2" s="1"/>
  <c r="H341" i="2"/>
  <c r="J341" i="2" s="1"/>
  <c r="H337" i="2"/>
  <c r="J337" i="2" s="1"/>
  <c r="H338" i="2"/>
  <c r="J338" i="2" s="1"/>
  <c r="H385" i="2"/>
  <c r="J385" i="2" s="1"/>
  <c r="H386" i="2"/>
  <c r="J386" i="2" s="1"/>
  <c r="H387" i="2"/>
  <c r="J387" i="2" s="1"/>
  <c r="H406" i="2"/>
  <c r="J406" i="2" s="1"/>
  <c r="H388" i="2"/>
  <c r="J388" i="2" s="1"/>
  <c r="H344" i="2"/>
  <c r="J344" i="2" s="1"/>
  <c r="H389" i="2"/>
  <c r="J389" i="2" s="1"/>
  <c r="H425" i="2"/>
  <c r="J425" i="2" s="1"/>
  <c r="H390" i="2"/>
  <c r="J390" i="2" s="1"/>
  <c r="H413" i="2"/>
  <c r="J413" i="2" s="1"/>
  <c r="H345" i="2"/>
  <c r="J345" i="2" s="1"/>
  <c r="H346" i="2"/>
  <c r="J346" i="2" s="1"/>
  <c r="H414" i="2"/>
  <c r="J414" i="2" s="1"/>
  <c r="H347" i="2"/>
  <c r="J347" i="2" s="1"/>
  <c r="H415" i="2"/>
  <c r="J415" i="2" s="1"/>
  <c r="H391" i="2"/>
  <c r="J391" i="2" s="1"/>
  <c r="H407" i="2"/>
  <c r="J407" i="2" s="1"/>
  <c r="H392" i="2"/>
  <c r="J392" i="2" s="1"/>
  <c r="H348" i="2"/>
  <c r="J348" i="2" s="1"/>
  <c r="H416" i="2"/>
  <c r="J416" i="2" s="1"/>
  <c r="H393" i="2"/>
  <c r="J393" i="2" s="1"/>
  <c r="H349" i="2"/>
  <c r="J349" i="2" s="1"/>
  <c r="H394" i="2"/>
  <c r="J394" i="2" s="1"/>
  <c r="H417" i="2"/>
  <c r="J417" i="2" s="1"/>
  <c r="H395" i="2"/>
  <c r="J395" i="2" s="1"/>
  <c r="H410" i="2"/>
  <c r="J410" i="2" s="1"/>
  <c r="H396" i="2"/>
  <c r="J396" i="2" s="1"/>
  <c r="H418" i="2"/>
  <c r="J418" i="2" s="1"/>
  <c r="H397" i="2"/>
  <c r="J397" i="2" s="1"/>
  <c r="H350" i="2"/>
  <c r="J350" i="2" s="1"/>
  <c r="H419" i="2"/>
  <c r="J419" i="2" s="1"/>
  <c r="H398" i="2"/>
  <c r="J398" i="2" s="1"/>
  <c r="H411" i="2"/>
  <c r="J411" i="2" s="1"/>
  <c r="H408" i="2"/>
  <c r="J408" i="2" s="1"/>
  <c r="H399" i="2"/>
  <c r="J399" i="2" s="1"/>
  <c r="H351" i="2"/>
  <c r="J351" i="2" s="1"/>
  <c r="H420" i="2"/>
  <c r="J420" i="2" s="1"/>
  <c r="H400" i="2"/>
  <c r="J400" i="2" s="1"/>
  <c r="H352" i="2"/>
  <c r="J352" i="2" s="1"/>
  <c r="H421" i="2"/>
  <c r="J421" i="2" s="1"/>
  <c r="H401" i="2"/>
  <c r="J401" i="2" s="1"/>
  <c r="H422" i="2"/>
  <c r="J422" i="2" s="1"/>
  <c r="H402" i="2"/>
  <c r="J402" i="2" s="1"/>
  <c r="H423" i="2"/>
  <c r="J423" i="2" s="1"/>
  <c r="H403" i="2"/>
  <c r="J403" i="2" s="1"/>
  <c r="H353" i="2"/>
  <c r="J353" i="2" s="1"/>
  <c r="H426" i="2"/>
  <c r="J426" i="2" s="1"/>
  <c r="H430" i="2"/>
  <c r="J430" i="2" s="1"/>
  <c r="H429" i="2"/>
  <c r="J429" i="2" s="1"/>
  <c r="H428" i="2"/>
  <c r="J428" i="2" s="1"/>
  <c r="H427" i="2"/>
  <c r="J427" i="2" s="1"/>
  <c r="H424" i="2"/>
  <c r="J424" i="2" s="1"/>
  <c r="H404" i="2"/>
  <c r="J404" i="2" s="1"/>
  <c r="H409" i="2"/>
  <c r="J409" i="2" s="1"/>
  <c r="H405" i="2"/>
  <c r="J405" i="2" s="1"/>
  <c r="H354" i="2"/>
  <c r="J354" i="2" s="1"/>
  <c r="H412" i="2"/>
  <c r="J412" i="2" s="1"/>
  <c r="H375" i="2"/>
  <c r="J375" i="2" s="1"/>
  <c r="H355" i="2"/>
  <c r="J355" i="2" s="1"/>
  <c r="H356" i="2"/>
  <c r="J356" i="2" s="1"/>
  <c r="H357" i="2"/>
  <c r="J357" i="2" s="1"/>
  <c r="H378" i="2"/>
  <c r="J378" i="2" s="1"/>
  <c r="H358" i="2"/>
  <c r="J358" i="2" s="1"/>
  <c r="H379" i="2"/>
  <c r="J379" i="2" s="1"/>
  <c r="H359" i="2"/>
  <c r="J359" i="2" s="1"/>
  <c r="H376" i="2"/>
  <c r="J376" i="2" s="1"/>
  <c r="H360" i="2"/>
  <c r="J360" i="2" s="1"/>
  <c r="H377" i="2"/>
  <c r="J377" i="2" s="1"/>
  <c r="H361" i="2"/>
  <c r="J361" i="2" s="1"/>
  <c r="H362" i="2"/>
  <c r="J362" i="2" s="1"/>
  <c r="H380" i="2"/>
  <c r="J380" i="2" s="1"/>
  <c r="H363" i="2"/>
  <c r="J363" i="2" s="1"/>
  <c r="H381" i="2"/>
  <c r="J381" i="2" s="1"/>
  <c r="H364" i="2"/>
  <c r="J364" i="2" s="1"/>
  <c r="H365" i="2"/>
  <c r="J365" i="2" s="1"/>
  <c r="H382" i="2"/>
  <c r="J382" i="2" s="1"/>
  <c r="H366" i="2"/>
  <c r="J366" i="2" s="1"/>
  <c r="H383" i="2"/>
  <c r="J383" i="2" s="1"/>
  <c r="H367" i="2"/>
  <c r="J367" i="2" s="1"/>
  <c r="H384" i="2"/>
  <c r="J384" i="2" s="1"/>
  <c r="H368" i="2"/>
  <c r="J368" i="2" s="1"/>
  <c r="H369" i="2"/>
  <c r="J369" i="2" s="1"/>
  <c r="H370" i="2"/>
  <c r="J370" i="2" s="1"/>
  <c r="H371" i="2"/>
  <c r="J371" i="2" s="1"/>
  <c r="H372" i="2"/>
  <c r="J372" i="2" s="1"/>
  <c r="H373" i="2"/>
  <c r="J373" i="2" s="1"/>
  <c r="H374" i="2"/>
  <c r="J374" i="2" s="1"/>
  <c r="H343" i="2"/>
  <c r="J343" i="2" s="1"/>
  <c r="H444" i="2"/>
  <c r="J444" i="2" s="1"/>
  <c r="H439" i="2"/>
  <c r="J439" i="2" s="1"/>
  <c r="H445" i="2"/>
  <c r="J445" i="2" s="1"/>
  <c r="H440" i="2"/>
  <c r="J440" i="2" s="1"/>
  <c r="H448" i="2"/>
  <c r="J448" i="2" s="1"/>
  <c r="H441" i="2"/>
  <c r="J441" i="2" s="1"/>
  <c r="H437" i="2"/>
  <c r="J437" i="2" s="1"/>
  <c r="H446" i="2"/>
  <c r="J446" i="2" s="1"/>
  <c r="H442" i="2"/>
  <c r="J442" i="2" s="1"/>
  <c r="H438" i="2"/>
  <c r="J438" i="2" s="1"/>
  <c r="H447" i="2"/>
  <c r="J447" i="2" s="1"/>
  <c r="H443" i="2"/>
  <c r="J443" i="2" s="1"/>
  <c r="H449" i="2"/>
  <c r="J449" i="2" s="1"/>
  <c r="H435" i="2"/>
  <c r="J435" i="2" s="1"/>
  <c r="H436" i="2"/>
  <c r="J436" i="2" s="1"/>
  <c r="H431" i="2"/>
  <c r="J431" i="2" s="1"/>
  <c r="H432" i="2"/>
  <c r="J432" i="2" s="1"/>
  <c r="H433" i="2"/>
  <c r="J433" i="2" s="1"/>
  <c r="H434" i="2"/>
  <c r="J434" i="2" s="1"/>
  <c r="H451" i="2"/>
  <c r="J451" i="2" s="1"/>
  <c r="H453" i="2"/>
  <c r="J453" i="2" s="1"/>
  <c r="H454" i="2"/>
  <c r="J454" i="2" s="1"/>
  <c r="H452" i="2"/>
  <c r="J452" i="2" s="1"/>
  <c r="H450" i="2"/>
  <c r="J450" i="2" s="1"/>
  <c r="H465" i="2"/>
  <c r="J465" i="2" s="1"/>
  <c r="H458" i="2"/>
  <c r="J458" i="2" s="1"/>
  <c r="H463" i="2"/>
  <c r="J463" i="2" s="1"/>
  <c r="H462" i="2"/>
  <c r="J462" i="2" s="1"/>
  <c r="H459" i="2"/>
  <c r="J459" i="2" s="1"/>
  <c r="H461" i="2"/>
  <c r="J461" i="2" s="1"/>
  <c r="H460" i="2"/>
  <c r="J460" i="2" s="1"/>
  <c r="H464" i="2"/>
  <c r="J464" i="2" s="1"/>
  <c r="H455" i="2"/>
  <c r="J455" i="2" s="1"/>
  <c r="H456" i="2"/>
  <c r="J456" i="2" s="1"/>
  <c r="H457" i="2"/>
  <c r="J457" i="2" s="1"/>
  <c r="H477" i="2"/>
  <c r="J477" i="2" s="1"/>
  <c r="H470" i="2"/>
  <c r="J470" i="2" s="1"/>
  <c r="H472" i="2"/>
  <c r="J472" i="2" s="1"/>
  <c r="H473" i="2"/>
  <c r="J473" i="2" s="1"/>
  <c r="H471" i="2"/>
  <c r="J471" i="2" s="1"/>
  <c r="H480" i="2"/>
  <c r="J480" i="2" s="1"/>
  <c r="H474" i="2"/>
  <c r="J474" i="2" s="1"/>
  <c r="H479" i="2"/>
  <c r="J479" i="2" s="1"/>
  <c r="H475" i="2"/>
  <c r="J475" i="2" s="1"/>
  <c r="H478" i="2"/>
  <c r="J478" i="2" s="1"/>
  <c r="H476" i="2"/>
  <c r="J476" i="2" s="1"/>
  <c r="H466" i="2"/>
  <c r="J466" i="2" s="1"/>
  <c r="H467" i="2"/>
  <c r="J467" i="2" s="1"/>
  <c r="H468" i="2"/>
  <c r="J468" i="2" s="1"/>
  <c r="H469" i="2"/>
  <c r="J469" i="2" s="1"/>
  <c r="H498" i="2"/>
  <c r="J498" i="2" s="1"/>
  <c r="H495" i="2"/>
  <c r="J495" i="2" s="1"/>
  <c r="H499" i="2"/>
  <c r="J499" i="2" s="1"/>
  <c r="H496" i="2"/>
  <c r="J496" i="2" s="1"/>
  <c r="H501" i="2"/>
  <c r="J501" i="2" s="1"/>
  <c r="H497" i="2"/>
  <c r="J497" i="2" s="1"/>
  <c r="H488" i="2"/>
  <c r="J488" i="2" s="1"/>
  <c r="H491" i="2"/>
  <c r="J491" i="2" s="1"/>
  <c r="H492" i="2"/>
  <c r="J492" i="2" s="1"/>
  <c r="H493" i="2"/>
  <c r="J493" i="2" s="1"/>
  <c r="H494" i="2"/>
  <c r="J494" i="2" s="1"/>
  <c r="H489" i="2"/>
  <c r="J489" i="2" s="1"/>
  <c r="H490" i="2"/>
  <c r="J490" i="2" s="1"/>
  <c r="H500" i="2"/>
  <c r="J500" i="2" s="1"/>
  <c r="H481" i="2"/>
  <c r="J481" i="2" s="1"/>
  <c r="H482" i="2"/>
  <c r="J482" i="2" s="1"/>
  <c r="H483" i="2"/>
  <c r="J483" i="2" s="1"/>
  <c r="H484" i="2"/>
  <c r="J484" i="2" s="1"/>
  <c r="H485" i="2"/>
  <c r="J485" i="2" s="1"/>
  <c r="H486" i="2"/>
  <c r="J486" i="2" s="1"/>
  <c r="H487" i="2"/>
  <c r="J487" i="2" s="1"/>
  <c r="H609" i="2"/>
  <c r="J609" i="2" s="1"/>
  <c r="H576" i="2"/>
  <c r="J576" i="2" s="1"/>
  <c r="H577" i="2"/>
  <c r="J577" i="2" s="1"/>
  <c r="H610" i="2"/>
  <c r="J610" i="2" s="1"/>
  <c r="H562" i="2"/>
  <c r="J562" i="2" s="1"/>
  <c r="H563" i="2"/>
  <c r="J563" i="2" s="1"/>
  <c r="H564" i="2"/>
  <c r="J564" i="2" s="1"/>
  <c r="H565" i="2"/>
  <c r="J565" i="2" s="1"/>
  <c r="H566" i="2"/>
  <c r="J566" i="2" s="1"/>
  <c r="H567" i="2"/>
  <c r="J567" i="2" s="1"/>
  <c r="H568" i="2"/>
  <c r="J568" i="2" s="1"/>
  <c r="H569" i="2"/>
  <c r="J569" i="2" s="1"/>
  <c r="H570" i="2"/>
  <c r="J570" i="2" s="1"/>
  <c r="H571" i="2"/>
  <c r="J571" i="2" s="1"/>
  <c r="H572" i="2"/>
  <c r="J572" i="2" s="1"/>
  <c r="H573" i="2"/>
  <c r="J573" i="2" s="1"/>
  <c r="H574" i="2"/>
  <c r="J574" i="2" s="1"/>
  <c r="H620" i="2"/>
  <c r="J620" i="2" s="1"/>
  <c r="H578" i="2"/>
  <c r="J578" i="2" s="1"/>
  <c r="H503" i="2"/>
  <c r="J503" i="2" s="1"/>
  <c r="H611" i="2"/>
  <c r="J611" i="2" s="1"/>
  <c r="H579" i="2"/>
  <c r="J579" i="2" s="1"/>
  <c r="H644" i="2"/>
  <c r="J644" i="2" s="1"/>
  <c r="H621" i="2"/>
  <c r="J621" i="2" s="1"/>
  <c r="H504" i="2"/>
  <c r="J504" i="2" s="1"/>
  <c r="H505" i="2"/>
  <c r="J505" i="2" s="1"/>
  <c r="H622" i="2"/>
  <c r="J622" i="2" s="1"/>
  <c r="H580" i="2"/>
  <c r="J580" i="2" s="1"/>
  <c r="H623" i="2"/>
  <c r="J623" i="2" s="1"/>
  <c r="H581" i="2"/>
  <c r="J581" i="2" s="1"/>
  <c r="H612" i="2"/>
  <c r="J612" i="2" s="1"/>
  <c r="H582" i="2"/>
  <c r="J582" i="2" s="1"/>
  <c r="H506" i="2"/>
  <c r="J506" i="2" s="1"/>
  <c r="H583" i="2"/>
  <c r="J583" i="2" s="1"/>
  <c r="H613" i="2"/>
  <c r="J613" i="2" s="1"/>
  <c r="H507" i="2"/>
  <c r="J507" i="2" s="1"/>
  <c r="H614" i="2"/>
  <c r="J614" i="2" s="1"/>
  <c r="H584" i="2"/>
  <c r="J584" i="2" s="1"/>
  <c r="H508" i="2"/>
  <c r="J508" i="2" s="1"/>
  <c r="H642" i="2"/>
  <c r="J642" i="2" s="1"/>
  <c r="H509" i="2"/>
  <c r="J509" i="2" s="1"/>
  <c r="H585" i="2"/>
  <c r="J585" i="2" s="1"/>
  <c r="H624" i="2"/>
  <c r="J624" i="2" s="1"/>
  <c r="H625" i="2"/>
  <c r="J625" i="2" s="1"/>
  <c r="H510" i="2"/>
  <c r="J510" i="2" s="1"/>
  <c r="H615" i="2"/>
  <c r="J615" i="2" s="1"/>
  <c r="H586" i="2"/>
  <c r="J586" i="2" s="1"/>
  <c r="H616" i="2"/>
  <c r="J616" i="2" s="1"/>
  <c r="H587" i="2"/>
  <c r="J587" i="2" s="1"/>
  <c r="H511" i="2"/>
  <c r="J511" i="2" s="1"/>
  <c r="H617" i="2"/>
  <c r="J617" i="2" s="1"/>
  <c r="H588" i="2"/>
  <c r="J588" i="2" s="1"/>
  <c r="H512" i="2"/>
  <c r="J512" i="2" s="1"/>
  <c r="H626" i="2"/>
  <c r="J626" i="2" s="1"/>
  <c r="H589" i="2"/>
  <c r="J589" i="2" s="1"/>
  <c r="H590" i="2"/>
  <c r="J590" i="2" s="1"/>
  <c r="H627" i="2"/>
  <c r="J627" i="2" s="1"/>
  <c r="H513" i="2"/>
  <c r="J513" i="2" s="1"/>
  <c r="H643" i="2"/>
  <c r="J643" i="2" s="1"/>
  <c r="H46" i="2"/>
  <c r="J46" i="2" s="1"/>
  <c r="AE101" i="3" l="1"/>
  <c r="B250" i="3"/>
  <c r="B249" i="3"/>
  <c r="B49" i="3"/>
  <c r="B99" i="3"/>
  <c r="B65" i="3"/>
  <c r="B264" i="3"/>
  <c r="B163" i="3"/>
  <c r="B63" i="3"/>
  <c r="B261" i="3"/>
  <c r="B91" i="3"/>
  <c r="B73" i="3"/>
  <c r="B83" i="3"/>
  <c r="B87" i="3"/>
  <c r="B85" i="3"/>
  <c r="B225" i="3"/>
  <c r="B93" i="3"/>
  <c r="B179" i="3"/>
  <c r="B130" i="3"/>
  <c r="B92" i="3"/>
  <c r="B59" i="3"/>
  <c r="B24" i="3"/>
  <c r="B98" i="3"/>
  <c r="B88" i="3"/>
  <c r="B84" i="3"/>
  <c r="B254" i="3"/>
  <c r="F43" i="2"/>
  <c r="F44" i="2"/>
  <c r="F45" i="2"/>
  <c r="F129" i="2"/>
  <c r="F68" i="2"/>
  <c r="F135" i="2"/>
  <c r="F14" i="2"/>
  <c r="F4" i="2"/>
  <c r="F65" i="2"/>
  <c r="F136" i="2"/>
  <c r="F121" i="2"/>
  <c r="F123" i="2"/>
  <c r="F132" i="2"/>
  <c r="F15" i="2"/>
  <c r="F16" i="2"/>
  <c r="F47" i="2"/>
  <c r="F17" i="2"/>
  <c r="F18" i="2"/>
  <c r="F19" i="2"/>
  <c r="F20" i="2"/>
  <c r="F21" i="2"/>
  <c r="F22" i="2"/>
  <c r="F23" i="2"/>
  <c r="F41" i="2"/>
  <c r="F66" i="2"/>
  <c r="F69" i="2"/>
  <c r="F71" i="2"/>
  <c r="F78" i="2"/>
  <c r="F80" i="2"/>
  <c r="F92" i="2"/>
  <c r="F95" i="2"/>
  <c r="F97" i="2"/>
  <c r="F99" i="2"/>
  <c r="F101" i="2"/>
  <c r="F105" i="2"/>
  <c r="F107" i="2"/>
  <c r="F109" i="2"/>
  <c r="F111" i="2"/>
  <c r="F113" i="2"/>
  <c r="F115" i="2"/>
  <c r="F117" i="2"/>
  <c r="F119" i="2"/>
  <c r="F125" i="2"/>
  <c r="F127" i="2"/>
  <c r="F133" i="2"/>
  <c r="F130" i="2"/>
  <c r="F24" i="2"/>
  <c r="F25" i="2"/>
  <c r="F26" i="2"/>
  <c r="F27" i="2"/>
  <c r="F28" i="2"/>
  <c r="F29" i="2"/>
  <c r="F42" i="2"/>
  <c r="F67" i="2"/>
  <c r="F70" i="2"/>
  <c r="F72" i="2"/>
  <c r="F79" i="2"/>
  <c r="F81" i="2"/>
  <c r="F93" i="2"/>
  <c r="F96" i="2"/>
  <c r="F98" i="2"/>
  <c r="F100" i="2"/>
  <c r="F102" i="2"/>
  <c r="F106" i="2"/>
  <c r="F108" i="2"/>
  <c r="F110" i="2"/>
  <c r="F112" i="2"/>
  <c r="F114" i="2"/>
  <c r="F116" i="2"/>
  <c r="F118" i="2"/>
  <c r="F120" i="2"/>
  <c r="F122" i="2"/>
  <c r="F124" i="2"/>
  <c r="F126" i="2"/>
  <c r="F128" i="2"/>
  <c r="F134" i="2"/>
  <c r="F131" i="2"/>
  <c r="F30" i="2"/>
  <c r="F31" i="2"/>
  <c r="F32" i="2"/>
  <c r="F103" i="2"/>
  <c r="F48" i="2"/>
  <c r="F33" i="2"/>
  <c r="F104" i="2"/>
  <c r="F34" i="2"/>
  <c r="F35" i="2"/>
  <c r="F73" i="2"/>
  <c r="F49" i="2"/>
  <c r="F36" i="2"/>
  <c r="F74" i="2"/>
  <c r="F50" i="2"/>
  <c r="F37" i="2"/>
  <c r="F75" i="2"/>
  <c r="F51" i="2"/>
  <c r="F38" i="2"/>
  <c r="F76" i="2"/>
  <c r="F52" i="2"/>
  <c r="F39" i="2"/>
  <c r="F77" i="2"/>
  <c r="F53" i="2"/>
  <c r="F94" i="2"/>
  <c r="F54" i="2"/>
  <c r="F40" i="2"/>
  <c r="F82" i="2"/>
  <c r="F55" i="2"/>
  <c r="F83" i="2"/>
  <c r="F56" i="2"/>
  <c r="F5" i="2"/>
  <c r="F84" i="2"/>
  <c r="F57" i="2"/>
  <c r="F6" i="2"/>
  <c r="F85" i="2"/>
  <c r="F58" i="2"/>
  <c r="F7" i="2"/>
  <c r="F86" i="2"/>
  <c r="F59" i="2"/>
  <c r="F8" i="2"/>
  <c r="F87" i="2"/>
  <c r="F60" i="2"/>
  <c r="F9" i="2"/>
  <c r="F88" i="2"/>
  <c r="F61" i="2"/>
  <c r="F10" i="2"/>
  <c r="F89" i="2"/>
  <c r="F62" i="2"/>
  <c r="F11" i="2"/>
  <c r="F90" i="2"/>
  <c r="F63" i="2"/>
  <c r="F12" i="2"/>
  <c r="F91" i="2"/>
  <c r="F64" i="2"/>
  <c r="F13" i="2"/>
  <c r="F2" i="2"/>
  <c r="F3" i="2"/>
  <c r="F158" i="2"/>
  <c r="F180" i="2"/>
  <c r="F146" i="2"/>
  <c r="F178" i="2"/>
  <c r="F165" i="2"/>
  <c r="F174" i="2"/>
  <c r="F166" i="2"/>
  <c r="F162" i="2"/>
  <c r="F163" i="2"/>
  <c r="F164" i="2"/>
  <c r="F147" i="2"/>
  <c r="F148" i="2"/>
  <c r="F159" i="2"/>
  <c r="F179" i="2"/>
  <c r="F167" i="2"/>
  <c r="F160" i="2"/>
  <c r="F171" i="2"/>
  <c r="F168" i="2"/>
  <c r="F177" i="2"/>
  <c r="F172" i="2"/>
  <c r="F176" i="2"/>
  <c r="F161" i="2"/>
  <c r="F175" i="2"/>
  <c r="F169" i="2"/>
  <c r="F181" i="2"/>
  <c r="F149" i="2"/>
  <c r="F182" i="2"/>
  <c r="F150" i="2"/>
  <c r="F183" i="2"/>
  <c r="F151" i="2"/>
  <c r="F173" i="2"/>
  <c r="F170" i="2"/>
  <c r="F152" i="2"/>
  <c r="F153" i="2"/>
  <c r="F154" i="2"/>
  <c r="F155" i="2"/>
  <c r="F156" i="2"/>
  <c r="F184" i="2"/>
  <c r="F157" i="2"/>
  <c r="F137" i="2"/>
  <c r="F138" i="2"/>
  <c r="F139" i="2"/>
  <c r="F140" i="2"/>
  <c r="F141" i="2"/>
  <c r="F142" i="2"/>
  <c r="F143" i="2"/>
  <c r="F144" i="2"/>
  <c r="F145" i="2"/>
  <c r="F197" i="2"/>
  <c r="F193" i="2"/>
  <c r="F190" i="2"/>
  <c r="F200" i="2"/>
  <c r="F194" i="2"/>
  <c r="F191" i="2"/>
  <c r="F192" i="2"/>
  <c r="F188" i="2"/>
  <c r="F199" i="2"/>
  <c r="F201" i="2"/>
  <c r="F195" i="2"/>
  <c r="F202" i="2"/>
  <c r="F206" i="2"/>
  <c r="F205" i="2"/>
  <c r="F204" i="2"/>
  <c r="F203" i="2"/>
  <c r="F198" i="2"/>
  <c r="F196" i="2"/>
  <c r="F189" i="2"/>
  <c r="F185" i="2"/>
  <c r="F186" i="2"/>
  <c r="F187" i="2"/>
  <c r="F210" i="2"/>
  <c r="F209" i="2"/>
  <c r="F207" i="2"/>
  <c r="F208" i="2"/>
  <c r="F215" i="2"/>
  <c r="F212" i="2"/>
  <c r="F217" i="2"/>
  <c r="F223" i="2"/>
  <c r="F216" i="2"/>
  <c r="F222" i="2"/>
  <c r="F213" i="2"/>
  <c r="F220" i="2"/>
  <c r="F218" i="2"/>
  <c r="F214" i="2"/>
  <c r="F221" i="2"/>
  <c r="F219" i="2"/>
  <c r="F211" i="2"/>
  <c r="F259" i="2"/>
  <c r="F260" i="2"/>
  <c r="F277" i="2"/>
  <c r="F264" i="2"/>
  <c r="F280" i="2"/>
  <c r="F265" i="2"/>
  <c r="F224" i="2"/>
  <c r="F225" i="2"/>
  <c r="F281" i="2"/>
  <c r="F266" i="2"/>
  <c r="F282" i="2"/>
  <c r="F267" i="2"/>
  <c r="F283" i="2"/>
  <c r="F268" i="2"/>
  <c r="F284" i="2"/>
  <c r="F269" i="2"/>
  <c r="F226" i="2"/>
  <c r="F278" i="2"/>
  <c r="F270" i="2"/>
  <c r="F285" i="2"/>
  <c r="F271" i="2"/>
  <c r="F286" i="2"/>
  <c r="F272" i="2"/>
  <c r="F227" i="2"/>
  <c r="F287" i="2"/>
  <c r="F273" i="2"/>
  <c r="F228" i="2"/>
  <c r="F288" i="2"/>
  <c r="F274" i="2"/>
  <c r="F229" i="2"/>
  <c r="F230" i="2"/>
  <c r="F289" i="2"/>
  <c r="F279" i="2"/>
  <c r="F275" i="2"/>
  <c r="F276" i="2"/>
  <c r="F290" i="2"/>
  <c r="F251" i="2"/>
  <c r="F231" i="2"/>
  <c r="F232" i="2"/>
  <c r="F262" i="2"/>
  <c r="F233" i="2"/>
  <c r="F256" i="2"/>
  <c r="F234" i="2"/>
  <c r="F252" i="2"/>
  <c r="F235" i="2"/>
  <c r="F236" i="2"/>
  <c r="F257" i="2"/>
  <c r="F237" i="2"/>
  <c r="F238" i="2"/>
  <c r="F239" i="2"/>
  <c r="F240" i="2"/>
  <c r="F263" i="2"/>
  <c r="F241" i="2"/>
  <c r="F242" i="2"/>
  <c r="F258" i="2"/>
  <c r="F243" i="2"/>
  <c r="F244" i="2"/>
  <c r="F253" i="2"/>
  <c r="F245" i="2"/>
  <c r="F246" i="2"/>
  <c r="F254" i="2"/>
  <c r="F247" i="2"/>
  <c r="F248" i="2"/>
  <c r="F255" i="2"/>
  <c r="F249" i="2"/>
  <c r="F250" i="2"/>
  <c r="F261" i="2"/>
  <c r="F310" i="2"/>
  <c r="F316" i="2"/>
  <c r="F304" i="2"/>
  <c r="F311" i="2"/>
  <c r="F305" i="2"/>
  <c r="F317" i="2"/>
  <c r="F314" i="2"/>
  <c r="F306" i="2"/>
  <c r="F307" i="2"/>
  <c r="F300" i="2"/>
  <c r="F301" i="2"/>
  <c r="F302" i="2"/>
  <c r="F303" i="2"/>
  <c r="F296" i="2"/>
  <c r="F297" i="2"/>
  <c r="F315" i="2"/>
  <c r="F308" i="2"/>
  <c r="F313" i="2"/>
  <c r="F298" i="2"/>
  <c r="F312" i="2"/>
  <c r="F309" i="2"/>
  <c r="F318" i="2"/>
  <c r="F299" i="2"/>
  <c r="F291" i="2"/>
  <c r="F292" i="2"/>
  <c r="F293" i="2"/>
  <c r="F294" i="2"/>
  <c r="F295" i="2"/>
  <c r="F320" i="2"/>
  <c r="F319" i="2"/>
  <c r="F323" i="2"/>
  <c r="F324" i="2"/>
  <c r="F321" i="2"/>
  <c r="F322" i="2"/>
  <c r="F334" i="2"/>
  <c r="F335" i="2"/>
  <c r="F329" i="2"/>
  <c r="F336" i="2"/>
  <c r="F330" i="2"/>
  <c r="F331" i="2"/>
  <c r="F332" i="2"/>
  <c r="F333" i="2"/>
  <c r="F325" i="2"/>
  <c r="F326" i="2"/>
  <c r="F327" i="2"/>
  <c r="F328" i="2"/>
  <c r="F342" i="2"/>
  <c r="F339" i="2"/>
  <c r="F340" i="2"/>
  <c r="F341" i="2"/>
  <c r="F337" i="2"/>
  <c r="F338" i="2"/>
  <c r="F385" i="2"/>
  <c r="F386" i="2"/>
  <c r="F387" i="2"/>
  <c r="F406" i="2"/>
  <c r="F388" i="2"/>
  <c r="F344" i="2"/>
  <c r="F389" i="2"/>
  <c r="F425" i="2"/>
  <c r="F390" i="2"/>
  <c r="F413" i="2"/>
  <c r="F345" i="2"/>
  <c r="F346" i="2"/>
  <c r="F414" i="2"/>
  <c r="F347" i="2"/>
  <c r="F415" i="2"/>
  <c r="F391" i="2"/>
  <c r="F407" i="2"/>
  <c r="F392" i="2"/>
  <c r="F348" i="2"/>
  <c r="F416" i="2"/>
  <c r="F393" i="2"/>
  <c r="F349" i="2"/>
  <c r="F394" i="2"/>
  <c r="F417" i="2"/>
  <c r="F395" i="2"/>
  <c r="F410" i="2"/>
  <c r="F396" i="2"/>
  <c r="F418" i="2"/>
  <c r="F397" i="2"/>
  <c r="F350" i="2"/>
  <c r="F419" i="2"/>
  <c r="F398" i="2"/>
  <c r="F411" i="2"/>
  <c r="F408" i="2"/>
  <c r="F399" i="2"/>
  <c r="F351" i="2"/>
  <c r="F420" i="2"/>
  <c r="F400" i="2"/>
  <c r="F352" i="2"/>
  <c r="F421" i="2"/>
  <c r="F401" i="2"/>
  <c r="F422" i="2"/>
  <c r="F402" i="2"/>
  <c r="F423" i="2"/>
  <c r="F403" i="2"/>
  <c r="F353" i="2"/>
  <c r="F426" i="2"/>
  <c r="F430" i="2"/>
  <c r="F429" i="2"/>
  <c r="F428" i="2"/>
  <c r="F427" i="2"/>
  <c r="F424" i="2"/>
  <c r="F404" i="2"/>
  <c r="F409" i="2"/>
  <c r="F405" i="2"/>
  <c r="F354" i="2"/>
  <c r="F412" i="2"/>
  <c r="F375" i="2"/>
  <c r="F355" i="2"/>
  <c r="F356" i="2"/>
  <c r="F357" i="2"/>
  <c r="F378" i="2"/>
  <c r="F358" i="2"/>
  <c r="F379" i="2"/>
  <c r="F359" i="2"/>
  <c r="F376" i="2"/>
  <c r="F360" i="2"/>
  <c r="F377" i="2"/>
  <c r="F361" i="2"/>
  <c r="F362" i="2"/>
  <c r="F380" i="2"/>
  <c r="F363" i="2"/>
  <c r="F381" i="2"/>
  <c r="F364" i="2"/>
  <c r="F365" i="2"/>
  <c r="F382" i="2"/>
  <c r="F366" i="2"/>
  <c r="F383" i="2"/>
  <c r="F367" i="2"/>
  <c r="F384" i="2"/>
  <c r="F368" i="2"/>
  <c r="F369" i="2"/>
  <c r="F370" i="2"/>
  <c r="F371" i="2"/>
  <c r="F372" i="2"/>
  <c r="F373" i="2"/>
  <c r="F374" i="2"/>
  <c r="F343" i="2"/>
  <c r="F444" i="2"/>
  <c r="F439" i="2"/>
  <c r="F445" i="2"/>
  <c r="F440" i="2"/>
  <c r="F448" i="2"/>
  <c r="F441" i="2"/>
  <c r="F437" i="2"/>
  <c r="F446" i="2"/>
  <c r="F442" i="2"/>
  <c r="F438" i="2"/>
  <c r="F447" i="2"/>
  <c r="F443" i="2"/>
  <c r="F449" i="2"/>
  <c r="F435" i="2"/>
  <c r="F436" i="2"/>
  <c r="F431" i="2"/>
  <c r="F432" i="2"/>
  <c r="F433" i="2"/>
  <c r="F434" i="2"/>
  <c r="F451" i="2"/>
  <c r="F453" i="2"/>
  <c r="F454" i="2"/>
  <c r="F452" i="2"/>
  <c r="F450" i="2"/>
  <c r="F465" i="2"/>
  <c r="F458" i="2"/>
  <c r="F463" i="2"/>
  <c r="F462" i="2"/>
  <c r="F459" i="2"/>
  <c r="F461" i="2"/>
  <c r="F460" i="2"/>
  <c r="F464" i="2"/>
  <c r="F455" i="2"/>
  <c r="F456" i="2"/>
  <c r="F457" i="2"/>
  <c r="F477" i="2"/>
  <c r="F470" i="2"/>
  <c r="F472" i="2"/>
  <c r="F473" i="2"/>
  <c r="F471" i="2"/>
  <c r="F480" i="2"/>
  <c r="F474" i="2"/>
  <c r="F479" i="2"/>
  <c r="F475" i="2"/>
  <c r="F478" i="2"/>
  <c r="F476" i="2"/>
  <c r="F466" i="2"/>
  <c r="F467" i="2"/>
  <c r="F468" i="2"/>
  <c r="F469" i="2"/>
  <c r="F498" i="2"/>
  <c r="F495" i="2"/>
  <c r="F499" i="2"/>
  <c r="F496" i="2"/>
  <c r="F501" i="2"/>
  <c r="F497" i="2"/>
  <c r="F488" i="2"/>
  <c r="F491" i="2"/>
  <c r="F492" i="2"/>
  <c r="F493" i="2"/>
  <c r="F494" i="2"/>
  <c r="F489" i="2"/>
  <c r="F490" i="2"/>
  <c r="F500" i="2"/>
  <c r="F481" i="2"/>
  <c r="F482" i="2"/>
  <c r="F483" i="2"/>
  <c r="F484" i="2"/>
  <c r="F485" i="2"/>
  <c r="F486" i="2"/>
  <c r="F487" i="2"/>
  <c r="F609" i="2"/>
  <c r="F576" i="2"/>
  <c r="F577" i="2"/>
  <c r="F610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620" i="2"/>
  <c r="F578" i="2"/>
  <c r="F503" i="2"/>
  <c r="F611" i="2"/>
  <c r="F579" i="2"/>
  <c r="F644" i="2"/>
  <c r="F621" i="2"/>
  <c r="F504" i="2"/>
  <c r="F505" i="2"/>
  <c r="F622" i="2"/>
  <c r="F580" i="2"/>
  <c r="F623" i="2"/>
  <c r="F581" i="2"/>
  <c r="F612" i="2"/>
  <c r="F582" i="2"/>
  <c r="F506" i="2"/>
  <c r="F583" i="2"/>
  <c r="F613" i="2"/>
  <c r="F507" i="2"/>
  <c r="F614" i="2"/>
  <c r="F584" i="2"/>
  <c r="F508" i="2"/>
  <c r="F642" i="2"/>
  <c r="F509" i="2"/>
  <c r="F585" i="2"/>
  <c r="F624" i="2"/>
  <c r="F625" i="2"/>
  <c r="F510" i="2"/>
  <c r="F615" i="2"/>
  <c r="F586" i="2"/>
  <c r="F616" i="2"/>
  <c r="F587" i="2"/>
  <c r="F511" i="2"/>
  <c r="F617" i="2"/>
  <c r="F588" i="2"/>
  <c r="F512" i="2"/>
  <c r="F626" i="2"/>
  <c r="F589" i="2"/>
  <c r="F590" i="2"/>
  <c r="F627" i="2"/>
  <c r="F513" i="2"/>
  <c r="F643" i="2"/>
  <c r="F46" i="2"/>
  <c r="AE159" i="3"/>
  <c r="AC159" i="3"/>
  <c r="AB159" i="3"/>
  <c r="AA159" i="3"/>
  <c r="Z159" i="3"/>
  <c r="Y159" i="3"/>
  <c r="X159" i="3"/>
  <c r="W159" i="3"/>
  <c r="V159" i="3"/>
  <c r="U159" i="3"/>
  <c r="T159" i="3"/>
  <c r="S159" i="3"/>
  <c r="R159" i="3"/>
  <c r="Q159" i="3"/>
  <c r="AG158" i="3"/>
  <c r="AE158" i="3"/>
  <c r="AC158" i="3"/>
  <c r="AB158" i="3"/>
  <c r="AA158" i="3"/>
  <c r="Z158" i="3"/>
  <c r="Y158" i="3"/>
  <c r="X158" i="3"/>
  <c r="W158" i="3"/>
  <c r="V158" i="3"/>
  <c r="U158" i="3"/>
  <c r="T158" i="3"/>
  <c r="S158" i="3"/>
  <c r="R158" i="3"/>
  <c r="Q158" i="3"/>
  <c r="J2" i="2" l="1"/>
  <c r="W187" i="3" l="1" a="1"/>
  <c r="W187" i="3" s="1"/>
  <c r="X187" i="3" a="1"/>
  <c r="X187" i="3" s="1"/>
  <c r="Q187" i="3" a="1"/>
  <c r="Q187" i="3" s="1"/>
  <c r="Y187" i="3" a="1"/>
  <c r="Y187" i="3" s="1"/>
  <c r="R187" i="3" a="1"/>
  <c r="R187" i="3" s="1"/>
  <c r="Z187" i="3" a="1"/>
  <c r="Z187" i="3" s="1"/>
  <c r="S187" i="3" a="1"/>
  <c r="S187" i="3" s="1"/>
  <c r="AA187" i="3" a="1"/>
  <c r="AA187" i="3" s="1"/>
  <c r="T187" i="3" a="1"/>
  <c r="T187" i="3" s="1"/>
  <c r="AB187" i="3" a="1"/>
  <c r="AB187" i="3" s="1"/>
  <c r="U187" i="3" a="1"/>
  <c r="U187" i="3" s="1"/>
  <c r="V187" i="3" a="1"/>
  <c r="V187" i="3" s="1"/>
  <c r="AB99" i="3" a="1"/>
  <c r="AB99" i="3" s="1"/>
  <c r="W10" i="3" a="1"/>
  <c r="W10" i="3" s="1"/>
  <c r="T62" i="3" a="1"/>
  <c r="T62" i="3" s="1"/>
  <c r="AB66" i="3" a="1"/>
  <c r="AB66" i="3" s="1"/>
  <c r="S64" i="3" a="1"/>
  <c r="S64" i="3" s="1"/>
  <c r="S59" i="3" a="1"/>
  <c r="S59" i="3" s="1"/>
  <c r="X38" i="3" a="1"/>
  <c r="X38" i="3" s="1"/>
  <c r="U23" i="3" a="1"/>
  <c r="U23" i="3" s="1"/>
  <c r="AA131" i="3" a="1"/>
  <c r="AA131" i="3" s="1"/>
  <c r="R94" i="3" a="1"/>
  <c r="R94" i="3" s="1"/>
  <c r="Q33" i="3" a="1"/>
  <c r="Q33" i="3" s="1"/>
  <c r="T38" i="3" a="1"/>
  <c r="T38" i="3" s="1"/>
  <c r="Y52" i="3" a="1"/>
  <c r="Y52" i="3" s="1"/>
  <c r="R41" i="3" a="1"/>
  <c r="R41" i="3" s="1"/>
  <c r="S33" i="3" a="1"/>
  <c r="S33" i="3" s="1"/>
  <c r="R133" i="3" a="1"/>
  <c r="R133" i="3" s="1"/>
  <c r="W95" i="3" a="1"/>
  <c r="W95" i="3" s="1"/>
  <c r="W92" i="3" a="1"/>
  <c r="W92" i="3" s="1"/>
  <c r="Q85" i="3" a="1"/>
  <c r="Q85" i="3" s="1"/>
  <c r="S86" i="3" a="1"/>
  <c r="S86" i="3" s="1"/>
  <c r="W37" i="3" a="1"/>
  <c r="W37" i="3" s="1"/>
  <c r="T53" i="3" a="1"/>
  <c r="T53" i="3" s="1"/>
  <c r="X63" i="3" a="1"/>
  <c r="X63" i="3" s="1"/>
  <c r="R59" i="3" a="1"/>
  <c r="R59" i="3" s="1"/>
  <c r="S50" i="3" a="1"/>
  <c r="S50" i="3" s="1"/>
  <c r="X24" i="3" a="1"/>
  <c r="X24" i="3" s="1"/>
  <c r="T131" i="3" a="1"/>
  <c r="T131" i="3" s="1"/>
  <c r="S98" i="3" a="1"/>
  <c r="S98" i="3" s="1"/>
  <c r="W90" i="3" a="1"/>
  <c r="W90" i="3" s="1"/>
  <c r="X93" i="3" a="1"/>
  <c r="X93" i="3" s="1"/>
  <c r="Z8" i="3" a="1"/>
  <c r="Z8" i="3" s="1"/>
  <c r="Q64" i="3" a="1"/>
  <c r="Q64" i="3" s="1"/>
  <c r="X73" i="3" a="1"/>
  <c r="X73" i="3" s="1"/>
  <c r="AA65" i="3" a="1"/>
  <c r="AA65" i="3" s="1"/>
  <c r="S61" i="3" a="1"/>
  <c r="S61" i="3" s="1"/>
  <c r="X49" i="3" a="1"/>
  <c r="X49" i="3" s="1"/>
  <c r="U33" i="3" a="1"/>
  <c r="U33" i="3" s="1"/>
  <c r="Y135" i="3" a="1"/>
  <c r="Y135" i="3" s="1"/>
  <c r="T97" i="3" a="1"/>
  <c r="T97" i="3" s="1"/>
  <c r="AA34" i="3" a="1"/>
  <c r="AA34" i="3" s="1"/>
  <c r="T86" i="3" a="1"/>
  <c r="T86" i="3" s="1"/>
  <c r="Y90" i="3" a="1"/>
  <c r="Y90" i="3" s="1"/>
  <c r="R88" i="3" a="1"/>
  <c r="R88" i="3" s="1"/>
  <c r="Y83" i="3" a="1"/>
  <c r="Y83" i="3" s="1"/>
  <c r="V65" i="3" a="1"/>
  <c r="V65" i="3" s="1"/>
  <c r="Y60" i="3" a="1"/>
  <c r="Y60" i="3" s="1"/>
  <c r="Z49" i="3" a="1"/>
  <c r="Z49" i="3" s="1"/>
  <c r="W50" i="3" a="1"/>
  <c r="W50" i="3" s="1"/>
  <c r="T17" i="3" a="1"/>
  <c r="T17" i="3" s="1"/>
  <c r="S24" i="3" a="1"/>
  <c r="S24" i="3" s="1"/>
  <c r="W88" i="3" a="1"/>
  <c r="W88" i="3" s="1"/>
  <c r="S91" i="3" a="1"/>
  <c r="S91" i="3" s="1"/>
  <c r="Y88" i="3" a="1"/>
  <c r="Y88" i="3" s="1"/>
  <c r="S84" i="3" a="1"/>
  <c r="S84" i="3" s="1"/>
  <c r="Q66" i="3" a="1"/>
  <c r="Q66" i="3" s="1"/>
  <c r="U61" i="3" a="1"/>
  <c r="U61" i="3" s="1"/>
  <c r="V50" i="3" a="1"/>
  <c r="V50" i="3" s="1"/>
  <c r="S51" i="3" a="1"/>
  <c r="S51" i="3" s="1"/>
  <c r="Q12" i="3" a="1"/>
  <c r="Q12" i="3" s="1"/>
  <c r="AB60" i="3" a="1"/>
  <c r="AB60" i="3" s="1"/>
  <c r="Z65" i="3" a="1"/>
  <c r="Z65" i="3" s="1"/>
  <c r="Z61" i="3" a="1"/>
  <c r="Z61" i="3" s="1"/>
  <c r="AA52" i="3" a="1"/>
  <c r="AA52" i="3" s="1"/>
  <c r="T37" i="3" a="1"/>
  <c r="T37" i="3" s="1"/>
  <c r="S134" i="3" a="1"/>
  <c r="S134" i="3" s="1"/>
  <c r="Z130" i="3" a="1"/>
  <c r="Z130" i="3" s="1"/>
  <c r="R93" i="3" a="1"/>
  <c r="R93" i="3" s="1"/>
  <c r="Q7" i="3" a="1"/>
  <c r="Q7" i="3" s="1"/>
  <c r="Y180" i="3" a="1"/>
  <c r="Y180" i="3" s="1"/>
  <c r="Q224" i="3" a="1"/>
  <c r="Q224" i="3" s="1"/>
  <c r="T240" i="3" a="1"/>
  <c r="T240" i="3" s="1"/>
  <c r="S254" i="3" a="1"/>
  <c r="S254" i="3" s="1"/>
  <c r="V164" i="3" a="1"/>
  <c r="V164" i="3" s="1"/>
  <c r="Y183" i="3" a="1"/>
  <c r="Y183" i="3" s="1"/>
  <c r="Q225" i="3" a="1"/>
  <c r="Q225" i="3" s="1"/>
  <c r="AB239" i="3" a="1"/>
  <c r="AB239" i="3" s="1"/>
  <c r="AA251" i="3" a="1"/>
  <c r="AA251" i="3" s="1"/>
  <c r="R138" i="3" a="1"/>
  <c r="R138" i="3" s="1"/>
  <c r="V238" i="3" a="1"/>
  <c r="V238" i="3" s="1"/>
  <c r="W12" i="3" a="1"/>
  <c r="W12" i="3" s="1"/>
  <c r="AA17" i="3" a="1"/>
  <c r="AA17" i="3" s="1"/>
  <c r="W73" i="3" a="1"/>
  <c r="W73" i="3" s="1"/>
  <c r="R84" i="3" a="1"/>
  <c r="R84" i="3" s="1"/>
  <c r="Y73" i="3" a="1"/>
  <c r="Y73" i="3" s="1"/>
  <c r="T64" i="3" a="1"/>
  <c r="T64" i="3" s="1"/>
  <c r="AB52" i="3" a="1"/>
  <c r="AB52" i="3" s="1"/>
  <c r="Y38" i="3" a="1"/>
  <c r="Y38" i="3" s="1"/>
  <c r="Z17" i="3" a="1"/>
  <c r="Z17" i="3" s="1"/>
  <c r="AA99" i="3" a="1"/>
  <c r="AA99" i="3" s="1"/>
  <c r="T8" i="3" a="1"/>
  <c r="T8" i="3" s="1"/>
  <c r="X52" i="3" a="1"/>
  <c r="X52" i="3" s="1"/>
  <c r="Q63" i="3" a="1"/>
  <c r="Q63" i="3" s="1"/>
  <c r="V53" i="3" a="1"/>
  <c r="V53" i="3" s="1"/>
  <c r="W49" i="3" a="1"/>
  <c r="W49" i="3" s="1"/>
  <c r="AB23" i="3" a="1"/>
  <c r="AB23" i="3" s="1"/>
  <c r="S130" i="3" a="1"/>
  <c r="S130" i="3" s="1"/>
  <c r="Y97" i="3" a="1"/>
  <c r="Y97" i="3" s="1"/>
  <c r="V89" i="3" a="1"/>
  <c r="V89" i="3" s="1"/>
  <c r="S93" i="3" a="1"/>
  <c r="S93" i="3" s="1"/>
  <c r="U9" i="3" a="1"/>
  <c r="U9" i="3" s="1"/>
  <c r="W63" i="3" a="1"/>
  <c r="W63" i="3" s="1"/>
  <c r="Q73" i="3" a="1"/>
  <c r="Q73" i="3" s="1"/>
  <c r="T65" i="3" a="1"/>
  <c r="T65" i="3" s="1"/>
  <c r="W60" i="3" a="1"/>
  <c r="W60" i="3" s="1"/>
  <c r="AB41" i="3" a="1"/>
  <c r="AB41" i="3" s="1"/>
  <c r="Y24" i="3" a="1"/>
  <c r="Y24" i="3" s="1"/>
  <c r="T134" i="3" a="1"/>
  <c r="T134" i="3" s="1"/>
  <c r="Y95" i="3" a="1"/>
  <c r="Y95" i="3" s="1"/>
  <c r="T10" i="3" a="1"/>
  <c r="T10" i="3" s="1"/>
  <c r="R11" i="3" a="1"/>
  <c r="R11" i="3" s="1"/>
  <c r="T81" i="3" a="1"/>
  <c r="T81" i="3" s="1"/>
  <c r="Z85" i="3" a="1"/>
  <c r="Z85" i="3" s="1"/>
  <c r="U81" i="3" a="1"/>
  <c r="U81" i="3" s="1"/>
  <c r="AB65" i="3" a="1"/>
  <c r="AB65" i="3" s="1"/>
  <c r="AB59" i="3" a="1"/>
  <c r="AB59" i="3" s="1"/>
  <c r="Y49" i="3" a="1"/>
  <c r="Y49" i="3" s="1"/>
  <c r="Z24" i="3" a="1"/>
  <c r="Z24" i="3" s="1"/>
  <c r="V131" i="3" a="1"/>
  <c r="V131" i="3" s="1"/>
  <c r="X8" i="3" a="1"/>
  <c r="X8" i="3" s="1"/>
  <c r="Y93" i="3" a="1"/>
  <c r="Y93" i="3" s="1"/>
  <c r="U96" i="3" a="1"/>
  <c r="U96" i="3" s="1"/>
  <c r="Z92" i="3" a="1"/>
  <c r="Z92" i="3" s="1"/>
  <c r="T89" i="3" a="1"/>
  <c r="T89" i="3" s="1"/>
  <c r="AB80" i="3" a="1"/>
  <c r="AB80" i="3" s="1"/>
  <c r="S67" i="3" a="1"/>
  <c r="S67" i="3" s="1"/>
  <c r="R60" i="3" a="1"/>
  <c r="R60" i="3" s="1"/>
  <c r="AA60" i="3" a="1"/>
  <c r="AA60" i="3" s="1"/>
  <c r="S7" i="3" a="1"/>
  <c r="S7" i="3" s="1"/>
  <c r="Q8" i="3" a="1"/>
  <c r="Q8" i="3" s="1"/>
  <c r="S94" i="3" a="1"/>
  <c r="S94" i="3" s="1"/>
  <c r="AA96" i="3" a="1"/>
  <c r="AA96" i="3" s="1"/>
  <c r="U93" i="3" a="1"/>
  <c r="U93" i="3" s="1"/>
  <c r="Z89" i="3" a="1"/>
  <c r="Z89" i="3" s="1"/>
  <c r="S83" i="3" a="1"/>
  <c r="S83" i="3" s="1"/>
  <c r="Z67" i="3" a="1"/>
  <c r="Z67" i="3" s="1"/>
  <c r="Z60" i="3" a="1"/>
  <c r="Z60" i="3" s="1"/>
  <c r="W61" i="3" a="1"/>
  <c r="W61" i="3" s="1"/>
  <c r="Q37" i="3" a="1"/>
  <c r="Q37" i="3" s="1"/>
  <c r="V67" i="3" a="1"/>
  <c r="V67" i="3" s="1"/>
  <c r="AB82" i="3" a="1"/>
  <c r="AB82" i="3" s="1"/>
  <c r="X67" i="3" a="1"/>
  <c r="X67" i="3" s="1"/>
  <c r="R63" i="3" a="1"/>
  <c r="R63" i="3" s="1"/>
  <c r="X51" i="3" a="1"/>
  <c r="X51" i="3" s="1"/>
  <c r="U37" i="3" a="1"/>
  <c r="U37" i="3" s="1"/>
  <c r="V12" i="3" a="1"/>
  <c r="V12" i="3" s="1"/>
  <c r="Z98" i="3" a="1"/>
  <c r="Z98" i="3" s="1"/>
  <c r="R261" i="3" a="1"/>
  <c r="R261" i="3" s="1"/>
  <c r="U170" i="3" a="1"/>
  <c r="U170" i="3" s="1"/>
  <c r="X186" i="3" a="1"/>
  <c r="X186" i="3" s="1"/>
  <c r="AB234" i="3" a="1"/>
  <c r="AB234" i="3" s="1"/>
  <c r="AA248" i="3" a="1"/>
  <c r="AA248" i="3" s="1"/>
  <c r="R264" i="3" a="1"/>
  <c r="R264" i="3" s="1"/>
  <c r="U178" i="3" a="1"/>
  <c r="U178" i="3" s="1"/>
  <c r="Y188" i="3" a="1"/>
  <c r="Y188" i="3" s="1"/>
  <c r="X234" i="3" a="1"/>
  <c r="X234" i="3" s="1"/>
  <c r="W246" i="3" a="1"/>
  <c r="W246" i="3" s="1"/>
  <c r="W131" i="3" a="1"/>
  <c r="W131" i="3" s="1"/>
  <c r="R233" i="3" a="1"/>
  <c r="R233" i="3" s="1"/>
  <c r="U244" i="3" a="1"/>
  <c r="U244" i="3" s="1"/>
  <c r="X261" i="3" a="1"/>
  <c r="X261" i="3" s="1"/>
  <c r="AA170" i="3" a="1"/>
  <c r="AA170" i="3" s="1"/>
  <c r="Y6" i="3" a="1"/>
  <c r="Y6" i="3" s="1"/>
  <c r="R8" i="3" a="1"/>
  <c r="R8" i="3" s="1"/>
  <c r="Q84" i="3" a="1"/>
  <c r="Q84" i="3" s="1"/>
  <c r="X88" i="3" a="1"/>
  <c r="X88" i="3" s="1"/>
  <c r="AA85" i="3" a="1"/>
  <c r="AA85" i="3" s="1"/>
  <c r="V81" i="3" a="1"/>
  <c r="V81" i="3" s="1"/>
  <c r="S63" i="3" a="1"/>
  <c r="S63" i="3" s="1"/>
  <c r="Q53" i="3" a="1"/>
  <c r="Q53" i="3" s="1"/>
  <c r="R38" i="3" a="1"/>
  <c r="R38" i="3" s="1"/>
  <c r="AA38" i="3" a="1"/>
  <c r="AA38" i="3" s="1"/>
  <c r="AB9" i="3" a="1"/>
  <c r="AB9" i="3" s="1"/>
  <c r="AB62" i="3" a="1"/>
  <c r="AB62" i="3" s="1"/>
  <c r="W67" i="3" a="1"/>
  <c r="W67" i="3" s="1"/>
  <c r="Z64" i="3" a="1"/>
  <c r="Z64" i="3" s="1"/>
  <c r="AA59" i="3" a="1"/>
  <c r="AA59" i="3" s="1"/>
  <c r="T41" i="3" a="1"/>
  <c r="T41" i="3" s="1"/>
  <c r="Q24" i="3" a="1"/>
  <c r="Q24" i="3" s="1"/>
  <c r="U133" i="3" a="1"/>
  <c r="U133" i="3" s="1"/>
  <c r="S95" i="3" a="1"/>
  <c r="S95" i="3" s="1"/>
  <c r="AA10" i="3" a="1"/>
  <c r="AA10" i="3" s="1"/>
  <c r="AB11" i="3" a="1"/>
  <c r="AB11" i="3" s="1"/>
  <c r="Y80" i="3" a="1"/>
  <c r="Y80" i="3" s="1"/>
  <c r="T85" i="3" a="1"/>
  <c r="T85" i="3" s="1"/>
  <c r="Z80" i="3" a="1"/>
  <c r="Z80" i="3" s="1"/>
  <c r="U65" i="3" a="1"/>
  <c r="U65" i="3" s="1"/>
  <c r="T59" i="3" a="1"/>
  <c r="T59" i="3" s="1"/>
  <c r="Q49" i="3" a="1"/>
  <c r="Q49" i="3" s="1"/>
  <c r="R24" i="3" a="1"/>
  <c r="R24" i="3" s="1"/>
  <c r="AA130" i="3" a="1"/>
  <c r="AA130" i="3" s="1"/>
  <c r="Y33" i="3" a="1"/>
  <c r="Y33" i="3" s="1"/>
  <c r="U6" i="3" a="1"/>
  <c r="U6" i="3" s="1"/>
  <c r="Y85" i="3" a="1"/>
  <c r="Y85" i="3" s="1"/>
  <c r="R90" i="3" a="1"/>
  <c r="R90" i="3" s="1"/>
  <c r="W87" i="3" a="1"/>
  <c r="W87" i="3" s="1"/>
  <c r="R83" i="3" a="1"/>
  <c r="R83" i="3" s="1"/>
  <c r="AB64" i="3" a="1"/>
  <c r="AB64" i="3" s="1"/>
  <c r="Q60" i="3" a="1"/>
  <c r="Q60" i="3" s="1"/>
  <c r="R49" i="3" a="1"/>
  <c r="R49" i="3" s="1"/>
  <c r="AA49" i="3" a="1"/>
  <c r="AA49" i="3" s="1"/>
  <c r="U10" i="3" a="1"/>
  <c r="U10" i="3" s="1"/>
  <c r="AA98" i="3" a="1"/>
  <c r="AA98" i="3" s="1"/>
  <c r="X131" i="3" a="1"/>
  <c r="X131" i="3" s="1"/>
  <c r="X98" i="3" a="1"/>
  <c r="X98" i="3" s="1"/>
  <c r="AB93" i="3" a="1"/>
  <c r="AB93" i="3" s="1"/>
  <c r="R87" i="3" a="1"/>
  <c r="R87" i="3" s="1"/>
  <c r="Y82" i="3" a="1"/>
  <c r="Y82" i="3" s="1"/>
  <c r="Q65" i="3" a="1"/>
  <c r="Q65" i="3" s="1"/>
  <c r="Y65" i="3" a="1"/>
  <c r="Y65" i="3" s="1"/>
  <c r="S12" i="3" a="1"/>
  <c r="S12" i="3" s="1"/>
  <c r="R9" i="3" a="1"/>
  <c r="R9" i="3" s="1"/>
  <c r="V99" i="3" a="1"/>
  <c r="V99" i="3" s="1"/>
  <c r="U132" i="3" a="1"/>
  <c r="U132" i="3" s="1"/>
  <c r="Q99" i="3" a="1"/>
  <c r="Q99" i="3" s="1"/>
  <c r="V94" i="3" a="1"/>
  <c r="V94" i="3" s="1"/>
  <c r="Y87" i="3" a="1"/>
  <c r="Y87" i="3" s="1"/>
  <c r="T83" i="3" a="1"/>
  <c r="T83" i="3" s="1"/>
  <c r="X65" i="3" a="1"/>
  <c r="X65" i="3" s="1"/>
  <c r="T66" i="3" a="1"/>
  <c r="T66" i="3" s="1"/>
  <c r="T9" i="3" a="1"/>
  <c r="T9" i="3" s="1"/>
  <c r="AA82" i="3" a="1"/>
  <c r="AA82" i="3" s="1"/>
  <c r="V87" i="3" a="1"/>
  <c r="V87" i="3" s="1"/>
  <c r="Q83" i="3" a="1"/>
  <c r="Q83" i="3" s="1"/>
  <c r="T80" i="3" a="1"/>
  <c r="T80" i="3" s="1"/>
  <c r="AB61" i="3" a="1"/>
  <c r="AB61" i="3" s="1"/>
  <c r="Y51" i="3" a="1"/>
  <c r="Y51" i="3" s="1"/>
  <c r="Z34" i="3" a="1"/>
  <c r="Z34" i="3" s="1"/>
  <c r="V133" i="3" a="1"/>
  <c r="V133" i="3" s="1"/>
  <c r="Z249" i="3" a="1"/>
  <c r="Z249" i="3" s="1"/>
  <c r="Q136" i="3" a="1"/>
  <c r="Q136" i="3" s="1"/>
  <c r="T181" i="3" a="1"/>
  <c r="T181" i="3" s="1"/>
  <c r="X224" i="3" a="1"/>
  <c r="X224" i="3" s="1"/>
  <c r="W243" i="3" a="1"/>
  <c r="W243" i="3" s="1"/>
  <c r="Z252" i="3" a="1"/>
  <c r="Z252" i="3" s="1"/>
  <c r="Q163" i="3" a="1"/>
  <c r="Q163" i="3" s="1"/>
  <c r="T182" i="3" a="1"/>
  <c r="T182" i="3" s="1"/>
  <c r="T224" i="3" a="1"/>
  <c r="T224" i="3" s="1"/>
  <c r="S241" i="3" a="1"/>
  <c r="S241" i="3" s="1"/>
  <c r="Z95" i="3" a="1"/>
  <c r="Z95" i="3" s="1"/>
  <c r="Z216" i="3" a="1"/>
  <c r="Z216" i="3" s="1"/>
  <c r="Q239" i="3" a="1"/>
  <c r="Q239" i="3" s="1"/>
  <c r="T250" i="3" a="1"/>
  <c r="T250" i="3" s="1"/>
  <c r="W136" i="3" a="1"/>
  <c r="W136" i="3" s="1"/>
  <c r="V184" i="3" a="1"/>
  <c r="V184" i="3" s="1"/>
  <c r="Z10" i="3" a="1"/>
  <c r="Z10" i="3" s="1"/>
  <c r="AA11" i="3" a="1"/>
  <c r="AA11" i="3" s="1"/>
  <c r="R91" i="3" a="1"/>
  <c r="R91" i="3" s="1"/>
  <c r="Z93" i="3" a="1"/>
  <c r="Z93" i="3" s="1"/>
  <c r="S90" i="3" a="1"/>
  <c r="S90" i="3" s="1"/>
  <c r="AB85" i="3" a="1"/>
  <c r="AB85" i="3" s="1"/>
  <c r="Y67" i="3" a="1"/>
  <c r="Y67" i="3" s="1"/>
  <c r="T63" i="3" a="1"/>
  <c r="T63" i="3" s="1"/>
  <c r="V52" i="3" a="1"/>
  <c r="V52" i="3" s="1"/>
  <c r="S53" i="3" a="1"/>
  <c r="S53" i="3" s="1"/>
  <c r="Z12" i="3" a="1"/>
  <c r="Z12" i="3" s="1"/>
  <c r="R80" i="3" a="1"/>
  <c r="R80" i="3" s="1"/>
  <c r="Y84" i="3" a="1"/>
  <c r="Y84" i="3" s="1"/>
  <c r="S80" i="3" a="1"/>
  <c r="S80" i="3" s="1"/>
  <c r="AA64" i="3" a="1"/>
  <c r="AA64" i="3" s="1"/>
  <c r="X53" i="3" a="1"/>
  <c r="X53" i="3" s="1"/>
  <c r="U41" i="3" a="1"/>
  <c r="U41" i="3" s="1"/>
  <c r="V23" i="3" a="1"/>
  <c r="V23" i="3" s="1"/>
  <c r="U130" i="3" a="1"/>
  <c r="U130" i="3" s="1"/>
  <c r="U38" i="3" a="1"/>
  <c r="U38" i="3" s="1"/>
  <c r="AB6" i="3" a="1"/>
  <c r="AB6" i="3" s="1"/>
  <c r="S85" i="3" a="1"/>
  <c r="S85" i="3" s="1"/>
  <c r="X89" i="3" a="1"/>
  <c r="X89" i="3" s="1"/>
  <c r="AB86" i="3" a="1"/>
  <c r="AB86" i="3" s="1"/>
  <c r="X82" i="3" a="1"/>
  <c r="X82" i="3" s="1"/>
  <c r="U64" i="3" a="1"/>
  <c r="U64" i="3" s="1"/>
  <c r="U59" i="3" a="1"/>
  <c r="U59" i="3" s="1"/>
  <c r="V41" i="3" a="1"/>
  <c r="V41" i="3" s="1"/>
  <c r="S49" i="3" a="1"/>
  <c r="S49" i="3" s="1"/>
  <c r="Q9" i="3" a="1"/>
  <c r="Q9" i="3" s="1"/>
  <c r="S9" i="3" a="1"/>
  <c r="S9" i="3" s="1"/>
  <c r="T93" i="3" a="1"/>
  <c r="T93" i="3" s="1"/>
  <c r="AB95" i="3" a="1"/>
  <c r="AB95" i="3" s="1"/>
  <c r="T92" i="3" a="1"/>
  <c r="T92" i="3" s="1"/>
  <c r="X87" i="3" a="1"/>
  <c r="X87" i="3" s="1"/>
  <c r="U80" i="3" a="1"/>
  <c r="U80" i="3" s="1"/>
  <c r="X66" i="3" a="1"/>
  <c r="X66" i="3" s="1"/>
  <c r="V59" i="3" a="1"/>
  <c r="V59" i="3" s="1"/>
  <c r="S60" i="3" a="1"/>
  <c r="S60" i="3" s="1"/>
  <c r="AB24" i="3" a="1"/>
  <c r="AB24" i="3" s="1"/>
  <c r="U49" i="3" a="1"/>
  <c r="U49" i="3" s="1"/>
  <c r="Z33" i="3" a="1"/>
  <c r="Z33" i="3" s="1"/>
  <c r="AB134" i="3" a="1"/>
  <c r="AB134" i="3" s="1"/>
  <c r="R99" i="3" a="1"/>
  <c r="R99" i="3" s="1"/>
  <c r="AB92" i="3" a="1"/>
  <c r="AB92" i="3" s="1"/>
  <c r="U89" i="3" a="1"/>
  <c r="U89" i="3" s="1"/>
  <c r="S82" i="3" a="1"/>
  <c r="S82" i="3" s="1"/>
  <c r="S81" i="3" a="1"/>
  <c r="S81" i="3" s="1"/>
  <c r="W6" i="3" a="1"/>
  <c r="W6" i="3" s="1"/>
  <c r="X33" i="3" a="1"/>
  <c r="X33" i="3" s="1"/>
  <c r="Q50" i="3" a="1"/>
  <c r="Q50" i="3" s="1"/>
  <c r="V34" i="3" a="1"/>
  <c r="V34" i="3" s="1"/>
  <c r="W17" i="3" a="1"/>
  <c r="W17" i="3" s="1"/>
  <c r="X99" i="3" a="1"/>
  <c r="X99" i="3" s="1"/>
  <c r="V93" i="3" a="1"/>
  <c r="V93" i="3" s="1"/>
  <c r="AB89" i="3" a="1"/>
  <c r="AB89" i="3" s="1"/>
  <c r="Z82" i="3" a="1"/>
  <c r="Z82" i="3" s="1"/>
  <c r="Y81" i="3" a="1"/>
  <c r="Y81" i="3" s="1"/>
  <c r="Y17" i="3" a="1"/>
  <c r="Y17" i="3" s="1"/>
  <c r="Q89" i="3" a="1"/>
  <c r="Q89" i="3" s="1"/>
  <c r="Y91" i="3" a="1"/>
  <c r="Y91" i="3" s="1"/>
  <c r="S89" i="3" a="1"/>
  <c r="S89" i="3" s="1"/>
  <c r="Z84" i="3" a="1"/>
  <c r="Z84" i="3" s="1"/>
  <c r="W66" i="3" a="1"/>
  <c r="W66" i="3" s="1"/>
  <c r="Q62" i="3" a="1"/>
  <c r="Q62" i="3" s="1"/>
  <c r="R51" i="3" a="1"/>
  <c r="R51" i="3" s="1"/>
  <c r="AA51" i="3" a="1"/>
  <c r="AA51" i="3" s="1"/>
  <c r="V244" i="3" a="1"/>
  <c r="V244" i="3" s="1"/>
  <c r="Y261" i="3" a="1"/>
  <c r="Y261" i="3" s="1"/>
  <c r="AB170" i="3" a="1"/>
  <c r="AB170" i="3" s="1"/>
  <c r="T188" i="3" a="1"/>
  <c r="T188" i="3" s="1"/>
  <c r="S238" i="3" a="1"/>
  <c r="S238" i="3" s="1"/>
  <c r="V247" i="3" a="1"/>
  <c r="V247" i="3" s="1"/>
  <c r="Y262" i="3" a="1"/>
  <c r="Y262" i="3" s="1"/>
  <c r="AB171" i="3" a="1"/>
  <c r="AB171" i="3" s="1"/>
  <c r="AA186" i="3" a="1"/>
  <c r="AA186" i="3" s="1"/>
  <c r="AA235" i="3" a="1"/>
  <c r="AA235" i="3" s="1"/>
  <c r="X90" i="3" a="1"/>
  <c r="X90" i="3" s="1"/>
  <c r="U185" i="3" a="1"/>
  <c r="U185" i="3" s="1"/>
  <c r="Y233" i="3" a="1"/>
  <c r="Y233" i="3" s="1"/>
  <c r="AB244" i="3" a="1"/>
  <c r="AB244" i="3" s="1"/>
  <c r="AA264" i="3" a="1"/>
  <c r="AA264" i="3" s="1"/>
  <c r="R179" i="3" a="1"/>
  <c r="R179" i="3" s="1"/>
  <c r="V214" i="3" a="1"/>
  <c r="V214" i="3" s="1"/>
  <c r="Y234" i="3" a="1"/>
  <c r="Y234" i="3" s="1"/>
  <c r="V6" i="3" a="1"/>
  <c r="V6" i="3" s="1"/>
  <c r="Y23" i="3" a="1"/>
  <c r="Y23" i="3" s="1"/>
  <c r="T96" i="3" a="1"/>
  <c r="T96" i="3" s="1"/>
  <c r="AB98" i="3" a="1"/>
  <c r="AB98" i="3" s="1"/>
  <c r="AA94" i="3" a="1"/>
  <c r="AA94" i="3" s="1"/>
  <c r="U91" i="3" a="1"/>
  <c r="U91" i="3" s="1"/>
  <c r="AA84" i="3" a="1"/>
  <c r="AA84" i="3" s="1"/>
  <c r="V80" i="3" a="1"/>
  <c r="V80" i="3" s="1"/>
  <c r="Z62" i="3" a="1"/>
  <c r="Z62" i="3" s="1"/>
  <c r="V63" i="3" a="1"/>
  <c r="V63" i="3" s="1"/>
  <c r="W7" i="3" a="1"/>
  <c r="W7" i="3" s="1"/>
  <c r="X84" i="3" a="1"/>
  <c r="X84" i="3" s="1"/>
  <c r="R89" i="3" a="1"/>
  <c r="R89" i="3" s="1"/>
  <c r="V86" i="3" a="1"/>
  <c r="V86" i="3" s="1"/>
  <c r="Q82" i="3" a="1"/>
  <c r="Q82" i="3" s="1"/>
  <c r="Z63" i="3" a="1"/>
  <c r="Z63" i="3" s="1"/>
  <c r="Y53" i="3" a="1"/>
  <c r="Y53" i="3" s="1"/>
  <c r="Z38" i="3" a="1"/>
  <c r="Z38" i="3" s="1"/>
  <c r="W41" i="3" a="1"/>
  <c r="W41" i="3" s="1"/>
  <c r="X9" i="3" a="1"/>
  <c r="X9" i="3" s="1"/>
  <c r="Z9" i="3" a="1"/>
  <c r="Z9" i="3" s="1"/>
  <c r="Y92" i="3" a="1"/>
  <c r="Y92" i="3" s="1"/>
  <c r="U95" i="3" a="1"/>
  <c r="U95" i="3" s="1"/>
  <c r="Z91" i="3" a="1"/>
  <c r="Z91" i="3" s="1"/>
  <c r="Q87" i="3" a="1"/>
  <c r="Q87" i="3" s="1"/>
  <c r="AA73" i="3" a="1"/>
  <c r="AA73" i="3" s="1"/>
  <c r="R66" i="3" a="1"/>
  <c r="R66" i="3" s="1"/>
  <c r="Z53" i="3" a="1"/>
  <c r="Z53" i="3" s="1"/>
  <c r="W59" i="3" a="1"/>
  <c r="W59" i="3" s="1"/>
  <c r="R23" i="3" a="1"/>
  <c r="R23" i="3" s="1"/>
  <c r="AB10" i="3" a="1"/>
  <c r="AB10" i="3" s="1"/>
  <c r="V98" i="3" a="1"/>
  <c r="V98" i="3" s="1"/>
  <c r="R131" i="3" a="1"/>
  <c r="R131" i="3" s="1"/>
  <c r="Q98" i="3" a="1"/>
  <c r="Q98" i="3" s="1"/>
  <c r="AA92" i="3" a="1"/>
  <c r="AA92" i="3" s="1"/>
  <c r="X86" i="3" a="1"/>
  <c r="X86" i="3" s="1"/>
  <c r="R82" i="3" a="1"/>
  <c r="R82" i="3" s="1"/>
  <c r="V64" i="3" a="1"/>
  <c r="V64" i="3" s="1"/>
  <c r="R65" i="3" a="1"/>
  <c r="R65" i="3" s="1"/>
  <c r="T49" i="3" a="1"/>
  <c r="T49" i="3" s="1"/>
  <c r="Y59" i="3" a="1"/>
  <c r="Y59" i="3" s="1"/>
  <c r="R50" i="3" a="1"/>
  <c r="R50" i="3" s="1"/>
  <c r="S37" i="3" a="1"/>
  <c r="S37" i="3" s="1"/>
  <c r="Y11" i="3" a="1"/>
  <c r="Y11" i="3" s="1"/>
  <c r="X97" i="3" a="1"/>
  <c r="X97" i="3" s="1"/>
  <c r="R95" i="3" a="1"/>
  <c r="R95" i="3" s="1"/>
  <c r="Y86" i="3" a="1"/>
  <c r="Y86" i="3" s="1"/>
  <c r="AB87" i="3" a="1"/>
  <c r="AB87" i="3" s="1"/>
  <c r="U11" i="3" a="1"/>
  <c r="U11" i="3" s="1"/>
  <c r="AB49" i="3" a="1"/>
  <c r="AB49" i="3" s="1"/>
  <c r="U60" i="3" a="1"/>
  <c r="U60" i="3" s="1"/>
  <c r="Z50" i="3" a="1"/>
  <c r="Z50" i="3" s="1"/>
  <c r="AA37" i="3" a="1"/>
  <c r="AA37" i="3" s="1"/>
  <c r="AA39" i="3" s="1"/>
  <c r="T12" i="3" a="1"/>
  <c r="T12" i="3" s="1"/>
  <c r="R98" i="3" a="1"/>
  <c r="R98" i="3" s="1"/>
  <c r="X95" i="3" a="1"/>
  <c r="X95" i="3" s="1"/>
  <c r="T87" i="3" a="1"/>
  <c r="T87" i="3" s="1"/>
  <c r="V88" i="3" a="1"/>
  <c r="V88" i="3" s="1"/>
  <c r="V7" i="3" a="1"/>
  <c r="V7" i="3" s="1"/>
  <c r="Z94" i="3" a="1"/>
  <c r="Z94" i="3" s="1"/>
  <c r="V97" i="3" a="1"/>
  <c r="V97" i="3" s="1"/>
  <c r="AA93" i="3" a="1"/>
  <c r="AA93" i="3" s="1"/>
  <c r="T90" i="3" a="1"/>
  <c r="T90" i="3" s="1"/>
  <c r="Z83" i="3" a="1"/>
  <c r="Z83" i="3" s="1"/>
  <c r="U73" i="3" a="1"/>
  <c r="U73" i="3" s="1"/>
  <c r="V61" i="3" a="1"/>
  <c r="V61" i="3" s="1"/>
  <c r="S62" i="3" a="1"/>
  <c r="S62" i="3" s="1"/>
  <c r="R239" i="3" a="1"/>
  <c r="R239" i="3" s="1"/>
  <c r="U250" i="3" a="1"/>
  <c r="U250" i="3" s="1"/>
  <c r="X136" i="3" a="1"/>
  <c r="X136" i="3" s="1"/>
  <c r="AA181" i="3" a="1"/>
  <c r="AA181" i="3" s="1"/>
  <c r="AA232" i="3" a="1"/>
  <c r="AA232" i="3" s="1"/>
  <c r="R242" i="3" a="1"/>
  <c r="R242" i="3" s="1"/>
  <c r="U251" i="3" a="1"/>
  <c r="U251" i="3" s="1"/>
  <c r="X137" i="3" a="1"/>
  <c r="X137" i="3" s="1"/>
  <c r="W181" i="3" a="1"/>
  <c r="W181" i="3" s="1"/>
  <c r="W225" i="3" a="1"/>
  <c r="W225" i="3" s="1"/>
  <c r="T6" i="3" a="1"/>
  <c r="T6" i="3" s="1"/>
  <c r="Q180" i="3" a="1"/>
  <c r="Q180" i="3" s="1"/>
  <c r="U217" i="3" a="1"/>
  <c r="U217" i="3" s="1"/>
  <c r="X239" i="3" a="1"/>
  <c r="X239" i="3" s="1"/>
  <c r="W253" i="3" a="1"/>
  <c r="W253" i="3" s="1"/>
  <c r="Z163" i="3" a="1"/>
  <c r="Z163" i="3" s="1"/>
  <c r="Q183" i="3" a="1"/>
  <c r="Q183" i="3" s="1"/>
  <c r="R10" i="3" a="1"/>
  <c r="R10" i="3" s="1"/>
  <c r="U7" i="3" a="1"/>
  <c r="U7" i="3" s="1"/>
  <c r="S132" i="3" a="1"/>
  <c r="S132" i="3" s="1"/>
  <c r="AA134" i="3" a="1"/>
  <c r="AA134" i="3" s="1"/>
  <c r="S131" i="3" a="1"/>
  <c r="S131" i="3" s="1"/>
  <c r="Q96" i="3" a="1"/>
  <c r="Q96" i="3" s="1"/>
  <c r="AA89" i="3" a="1"/>
  <c r="AA89" i="3" s="1"/>
  <c r="AB84" i="3" a="1"/>
  <c r="AB84" i="3" s="1"/>
  <c r="T67" i="3" a="1"/>
  <c r="T67" i="3" s="1"/>
  <c r="AA67" i="3" a="1"/>
  <c r="AA67" i="3" s="1"/>
  <c r="Q11" i="3" a="1"/>
  <c r="Q11" i="3" s="1"/>
  <c r="X91" i="3" a="1"/>
  <c r="X91" i="3" s="1"/>
  <c r="T94" i="3" a="1"/>
  <c r="T94" i="3" s="1"/>
  <c r="T91" i="3" a="1"/>
  <c r="T91" i="3" s="1"/>
  <c r="W86" i="3" a="1"/>
  <c r="W86" i="3" s="1"/>
  <c r="T73" i="3" a="1"/>
  <c r="T73" i="3" s="1"/>
  <c r="W65" i="3" a="1"/>
  <c r="W65" i="3" s="1"/>
  <c r="R53" i="3" a="1"/>
  <c r="R53" i="3" s="1"/>
  <c r="AA53" i="3" a="1"/>
  <c r="AA53" i="3" s="1"/>
  <c r="W33" i="3" a="1"/>
  <c r="W33" i="3" s="1"/>
  <c r="X12" i="3" a="1"/>
  <c r="X12" i="3" s="1"/>
  <c r="AB97" i="3" a="1"/>
  <c r="AB97" i="3" s="1"/>
  <c r="X130" i="3" a="1"/>
  <c r="X130" i="3" s="1"/>
  <c r="AB96" i="3" a="1"/>
  <c r="AB96" i="3" s="1"/>
  <c r="U92" i="3" a="1"/>
  <c r="U92" i="3" s="1"/>
  <c r="Q86" i="3" a="1"/>
  <c r="Q86" i="3" s="1"/>
  <c r="W81" i="3" a="1"/>
  <c r="W81" i="3" s="1"/>
  <c r="AA63" i="3" a="1"/>
  <c r="AA63" i="3" s="1"/>
  <c r="W64" i="3" a="1"/>
  <c r="W64" i="3" s="1"/>
  <c r="U8" i="3" a="1"/>
  <c r="U8" i="3" s="1"/>
  <c r="T24" i="3" a="1"/>
  <c r="T24" i="3" s="1"/>
  <c r="Y41" i="3" a="1"/>
  <c r="Y41" i="3" s="1"/>
  <c r="R33" i="3" a="1"/>
  <c r="R33" i="3" s="1"/>
  <c r="AA133" i="3" a="1"/>
  <c r="AA133" i="3" s="1"/>
  <c r="W97" i="3" a="1"/>
  <c r="W97" i="3" s="1"/>
  <c r="V92" i="3" a="1"/>
  <c r="V92" i="3" s="1"/>
  <c r="T88" i="3" a="1"/>
  <c r="T88" i="3" s="1"/>
  <c r="X81" i="3" a="1"/>
  <c r="X81" i="3" s="1"/>
  <c r="X80" i="3" a="1"/>
  <c r="X80" i="3" s="1"/>
  <c r="X59" i="3" a="1"/>
  <c r="X59" i="3" s="1"/>
  <c r="Y64" i="3" a="1"/>
  <c r="Y64" i="3" s="1"/>
  <c r="V60" i="3" a="1"/>
  <c r="V60" i="3" s="1"/>
  <c r="W51" i="3" a="1"/>
  <c r="W51" i="3" s="1"/>
  <c r="AB33" i="3" a="1"/>
  <c r="AB33" i="3" s="1"/>
  <c r="X132" i="3" a="1"/>
  <c r="X132" i="3" s="1"/>
  <c r="Z99" i="3" a="1"/>
  <c r="Z99" i="3" s="1"/>
  <c r="Q92" i="3" a="1"/>
  <c r="Q92" i="3" s="1"/>
  <c r="Z96" i="3" a="1"/>
  <c r="Z96" i="3" s="1"/>
  <c r="AA12" i="3" a="1"/>
  <c r="AA12" i="3" s="1"/>
  <c r="T60" i="3" a="1"/>
  <c r="T60" i="3" s="1"/>
  <c r="S65" i="3" a="1"/>
  <c r="S65" i="3" s="1"/>
  <c r="R61" i="3" a="1"/>
  <c r="R61" i="3" s="1"/>
  <c r="S52" i="3" a="1"/>
  <c r="S52" i="3" s="1"/>
  <c r="X34" i="3" a="1"/>
  <c r="X34" i="3" s="1"/>
  <c r="S133" i="3" a="1"/>
  <c r="S133" i="3" s="1"/>
  <c r="T130" i="3" a="1"/>
  <c r="T130" i="3" s="1"/>
  <c r="X92" i="3" a="1"/>
  <c r="X92" i="3" s="1"/>
  <c r="U98" i="3" a="1"/>
  <c r="U98" i="3" s="1"/>
  <c r="W8" i="3" a="1"/>
  <c r="W8" i="3" s="1"/>
  <c r="W130" i="3" a="1"/>
  <c r="W130" i="3" s="1"/>
  <c r="AB132" i="3" a="1"/>
  <c r="AB132" i="3" s="1"/>
  <c r="W99" i="3" a="1"/>
  <c r="W99" i="3" s="1"/>
  <c r="AB94" i="3" a="1"/>
  <c r="AB94" i="3" s="1"/>
  <c r="S88" i="3" a="1"/>
  <c r="S88" i="3" s="1"/>
  <c r="AA83" i="3" a="1"/>
  <c r="AA83" i="3" s="1"/>
  <c r="S66" i="3" a="1"/>
  <c r="S66" i="3" s="1"/>
  <c r="Z66" i="3" a="1"/>
  <c r="Z66" i="3" s="1"/>
  <c r="Z233" i="3" a="1"/>
  <c r="Z233" i="3" s="1"/>
  <c r="Q245" i="3" a="1"/>
  <c r="Q245" i="3" s="1"/>
  <c r="T262" i="3" a="1"/>
  <c r="T262" i="3" s="1"/>
  <c r="W171" i="3" a="1"/>
  <c r="W171" i="3" s="1"/>
  <c r="W216" i="3" a="1"/>
  <c r="W216" i="3" s="1"/>
  <c r="Z236" i="3" a="1"/>
  <c r="Z236" i="3" s="1"/>
  <c r="Q246" i="3" a="1"/>
  <c r="Q246" i="3" s="1"/>
  <c r="AB261" i="3" a="1"/>
  <c r="AB261" i="3" s="1"/>
  <c r="S171" i="3" a="1"/>
  <c r="S171" i="3" s="1"/>
  <c r="S214" i="3" a="1"/>
  <c r="S214" i="3" s="1"/>
  <c r="V254" i="3" a="1"/>
  <c r="V254" i="3" s="1"/>
  <c r="Y164" i="3" a="1"/>
  <c r="Y164" i="3" s="1"/>
  <c r="AB185" i="3" a="1"/>
  <c r="AB185" i="3" s="1"/>
  <c r="T234" i="3" a="1"/>
  <c r="T234" i="3" s="1"/>
  <c r="S248" i="3" a="1"/>
  <c r="S248" i="3" s="1"/>
  <c r="V263" i="3" a="1"/>
  <c r="V263" i="3" s="1"/>
  <c r="Y37" i="3" a="1"/>
  <c r="Y37" i="3" s="1"/>
  <c r="Y39" i="3" s="1"/>
  <c r="X37" i="3" a="1"/>
  <c r="X37" i="3" s="1"/>
  <c r="X39" i="3" s="1"/>
  <c r="Q52" i="3" a="1"/>
  <c r="Q52" i="3" s="1"/>
  <c r="V38" i="3" a="1"/>
  <c r="V38" i="3" s="1"/>
  <c r="W24" i="3" a="1"/>
  <c r="W24" i="3" s="1"/>
  <c r="W132" i="3" a="1"/>
  <c r="W132" i="3" s="1"/>
  <c r="Q95" i="3" a="1"/>
  <c r="Q95" i="3" s="1"/>
  <c r="V91" i="3" a="1"/>
  <c r="V91" i="3" s="1"/>
  <c r="V84" i="3" a="1"/>
  <c r="V84" i="3" s="1"/>
  <c r="X85" i="3" a="1"/>
  <c r="X85" i="3" s="1"/>
  <c r="V17" i="3" a="1"/>
  <c r="V17" i="3" s="1"/>
  <c r="U97" i="3" a="1"/>
  <c r="U97" i="3" s="1"/>
  <c r="Q130" i="3" a="1"/>
  <c r="Q130" i="3" s="1"/>
  <c r="V96" i="3" a="1"/>
  <c r="V96" i="3" s="1"/>
  <c r="AA91" i="3" a="1"/>
  <c r="AA91" i="3" s="1"/>
  <c r="V85" i="3" a="1"/>
  <c r="V85" i="3" s="1"/>
  <c r="Q81" i="3" a="1"/>
  <c r="Q81" i="3" s="1"/>
  <c r="U63" i="3" a="1"/>
  <c r="U63" i="3" s="1"/>
  <c r="AB63" i="3" a="1"/>
  <c r="AB63" i="3" s="1"/>
  <c r="AB8" i="3" a="1"/>
  <c r="AB8" i="3" s="1"/>
  <c r="S6" i="3" a="1"/>
  <c r="S6" i="3" s="1"/>
  <c r="Y134" i="3" a="1"/>
  <c r="Y134" i="3" s="1"/>
  <c r="V24" i="3" a="1"/>
  <c r="V24" i="3" s="1"/>
  <c r="Q133" i="3" a="1"/>
  <c r="Q133" i="3" s="1"/>
  <c r="Q97" i="3" a="1"/>
  <c r="Q97" i="3" s="1"/>
  <c r="AB91" i="3" a="1"/>
  <c r="AB91" i="3" s="1"/>
  <c r="Z87" i="3" a="1"/>
  <c r="Z87" i="3" s="1"/>
  <c r="R81" i="3" a="1"/>
  <c r="R81" i="3" s="1"/>
  <c r="Q80" i="3" a="1"/>
  <c r="Q80" i="3" s="1"/>
  <c r="Q17" i="3" a="1"/>
  <c r="Q17" i="3" s="1"/>
  <c r="X41" i="3" a="1"/>
  <c r="X41" i="3" s="1"/>
  <c r="Q59" i="3" a="1"/>
  <c r="Q59" i="3" s="1"/>
  <c r="V49" i="3" a="1"/>
  <c r="V49" i="3" s="1"/>
  <c r="W34" i="3" a="1"/>
  <c r="W34" i="3" s="1"/>
  <c r="R135" i="3" a="1"/>
  <c r="R135" i="3" s="1"/>
  <c r="R97" i="3" a="1"/>
  <c r="R97" i="3" s="1"/>
  <c r="X94" i="3" a="1"/>
  <c r="X94" i="3" s="1"/>
  <c r="R86" i="3" a="1"/>
  <c r="R86" i="3" s="1"/>
  <c r="U87" i="3" a="1"/>
  <c r="U87" i="3" s="1"/>
  <c r="X64" i="3" a="1"/>
  <c r="X64" i="3" s="1"/>
  <c r="AA81" i="3" a="1"/>
  <c r="AA81" i="3" s="1"/>
  <c r="V66" i="3" a="1"/>
  <c r="V66" i="3" s="1"/>
  <c r="AA61" i="3" a="1"/>
  <c r="AA61" i="3" s="1"/>
  <c r="T50" i="3" a="1"/>
  <c r="T50" i="3" s="1"/>
  <c r="Q34" i="3" a="1"/>
  <c r="Q34" i="3" s="1"/>
  <c r="S11" i="3" a="1"/>
  <c r="S11" i="3" s="1"/>
  <c r="Z97" i="3" a="1"/>
  <c r="Z97" i="3" s="1"/>
  <c r="S34" i="3" a="1"/>
  <c r="S34" i="3" s="1"/>
  <c r="X7" i="3" a="1"/>
  <c r="X7" i="3" s="1"/>
  <c r="AA66" i="3" a="1"/>
  <c r="AA66" i="3" s="1"/>
  <c r="V82" i="3" a="1"/>
  <c r="V82" i="3" s="1"/>
  <c r="Q67" i="3" a="1"/>
  <c r="Q67" i="3" s="1"/>
  <c r="W62" i="3" a="1"/>
  <c r="W62" i="3" s="1"/>
  <c r="AB50" i="3" a="1"/>
  <c r="AB50" i="3" s="1"/>
  <c r="Y34" i="3" a="1"/>
  <c r="Y34" i="3" s="1"/>
  <c r="Z11" i="3" a="1"/>
  <c r="Z11" i="3" s="1"/>
  <c r="T98" i="3" a="1"/>
  <c r="T98" i="3" s="1"/>
  <c r="AA8" i="3" a="1"/>
  <c r="AA8" i="3" s="1"/>
  <c r="T34" i="3" a="1"/>
  <c r="T34" i="3" s="1"/>
  <c r="Y50" i="3" a="1"/>
  <c r="Y50" i="3" s="1"/>
  <c r="R37" i="3" a="1"/>
  <c r="R37" i="3" s="1"/>
  <c r="S23" i="3" a="1"/>
  <c r="S23" i="3" s="1"/>
  <c r="Y130" i="3" a="1"/>
  <c r="Y130" i="3" s="1"/>
  <c r="Q94" i="3" a="1"/>
  <c r="Q94" i="3" s="1"/>
  <c r="V90" i="3" a="1"/>
  <c r="V90" i="3" s="1"/>
  <c r="U83" i="3" a="1"/>
  <c r="U83" i="3" s="1"/>
  <c r="T82" i="3" a="1"/>
  <c r="T82" i="3" s="1"/>
  <c r="V217" i="3" a="1"/>
  <c r="V217" i="3" s="1"/>
  <c r="Y239" i="3" a="1"/>
  <c r="Y239" i="3" s="1"/>
  <c r="AB250" i="3" a="1"/>
  <c r="AB250" i="3" s="1"/>
  <c r="S137" i="3" a="1"/>
  <c r="S137" i="3" s="1"/>
  <c r="R185" i="3" a="1"/>
  <c r="R185" i="3" s="1"/>
  <c r="V231" i="3" a="1"/>
  <c r="V231" i="3" s="1"/>
  <c r="Y240" i="3" a="1"/>
  <c r="Y240" i="3" s="1"/>
  <c r="X250" i="3" a="1"/>
  <c r="X250" i="3" s="1"/>
  <c r="AA136" i="3" a="1"/>
  <c r="AA136" i="3" s="1"/>
  <c r="Z182" i="3" a="1"/>
  <c r="Z182" i="3" s="1"/>
  <c r="V9" i="3" a="1"/>
  <c r="V9" i="3" s="1"/>
  <c r="AB51" i="3" a="1"/>
  <c r="AB51" i="3" s="1"/>
  <c r="U62" i="3" a="1"/>
  <c r="U62" i="3" s="1"/>
  <c r="Z52" i="3" a="1"/>
  <c r="Z52" i="3" s="1"/>
  <c r="AA41" i="3" a="1"/>
  <c r="AA41" i="3" s="1"/>
  <c r="T23" i="3" a="1"/>
  <c r="T23" i="3" s="1"/>
  <c r="Y99" i="3" a="1"/>
  <c r="Y99" i="3" s="1"/>
  <c r="S97" i="3" a="1"/>
  <c r="S97" i="3" s="1"/>
  <c r="AA88" i="3" a="1"/>
  <c r="AA88" i="3" s="1"/>
  <c r="R92" i="3" a="1"/>
  <c r="R92" i="3" s="1"/>
  <c r="Z6" i="3" a="1"/>
  <c r="Z6" i="3" s="1"/>
  <c r="Y133" i="3" a="1"/>
  <c r="Y133" i="3" s="1"/>
  <c r="Z23" i="3" a="1"/>
  <c r="Z23" i="3" s="1"/>
  <c r="V132" i="3" a="1"/>
  <c r="V132" i="3" s="1"/>
  <c r="W96" i="3" a="1"/>
  <c r="W96" i="3" s="1"/>
  <c r="U90" i="3" a="1"/>
  <c r="U90" i="3" s="1"/>
  <c r="S87" i="3" a="1"/>
  <c r="S87" i="3" s="1"/>
  <c r="W80" i="3" a="1"/>
  <c r="W80" i="3" s="1"/>
  <c r="V73" i="3" a="1"/>
  <c r="V73" i="3" s="1"/>
  <c r="Q23" i="3" a="1"/>
  <c r="Q23" i="3" s="1"/>
  <c r="AB38" i="3" a="1"/>
  <c r="AB38" i="3" s="1"/>
  <c r="U53" i="3" a="1"/>
  <c r="U53" i="3" s="1"/>
  <c r="Z41" i="3" a="1"/>
  <c r="Z41" i="3" s="1"/>
  <c r="AA33" i="3" a="1"/>
  <c r="AA33" i="3" s="1"/>
  <c r="AA35" i="3" s="1"/>
  <c r="R134" i="3" a="1"/>
  <c r="R134" i="3" s="1"/>
  <c r="X96" i="3" a="1"/>
  <c r="X96" i="3" s="1"/>
  <c r="Q93" i="3" a="1"/>
  <c r="Q93" i="3" s="1"/>
  <c r="W85" i="3" a="1"/>
  <c r="W85" i="3" s="1"/>
  <c r="Z86" i="3" a="1"/>
  <c r="Z86" i="3" s="1"/>
  <c r="AA24" i="3" a="1"/>
  <c r="AA24" i="3" s="1"/>
  <c r="AB53" i="3" a="1"/>
  <c r="AB53" i="3" s="1"/>
  <c r="R64" i="3" a="1"/>
  <c r="R64" i="3" s="1"/>
  <c r="Z59" i="3" a="1"/>
  <c r="Z59" i="3" s="1"/>
  <c r="AA50" i="3" a="1"/>
  <c r="AA50" i="3" s="1"/>
  <c r="T33" i="3" a="1"/>
  <c r="T33" i="3" s="1"/>
  <c r="Z131" i="3" a="1"/>
  <c r="Z131" i="3" s="1"/>
  <c r="T99" i="3" a="1"/>
  <c r="T99" i="3" s="1"/>
  <c r="AB90" i="3" a="1"/>
  <c r="AB90" i="3" s="1"/>
  <c r="S96" i="3" a="1"/>
  <c r="S96" i="3" s="1"/>
  <c r="Z81" i="3" a="1"/>
  <c r="Z81" i="3" s="1"/>
  <c r="U86" i="3" a="1"/>
  <c r="U86" i="3" s="1"/>
  <c r="AB81" i="3" a="1"/>
  <c r="AB81" i="3" s="1"/>
  <c r="S73" i="3" a="1"/>
  <c r="S73" i="3" s="1"/>
  <c r="X60" i="3" a="1"/>
  <c r="X60" i="3" s="1"/>
  <c r="U50" i="3" a="1"/>
  <c r="U50" i="3" s="1"/>
  <c r="V33" i="3" a="1"/>
  <c r="V33" i="3" s="1"/>
  <c r="V35" i="3" s="1"/>
  <c r="Q132" i="3" a="1"/>
  <c r="Q132" i="3" s="1"/>
  <c r="V8" i="3" a="1"/>
  <c r="V8" i="3" s="1"/>
  <c r="AA9" i="3" a="1"/>
  <c r="AA9" i="3" s="1"/>
  <c r="U82" i="3" a="1"/>
  <c r="U82" i="3" s="1"/>
  <c r="AA86" i="3" a="1"/>
  <c r="AA86" i="3" s="1"/>
  <c r="W82" i="3" a="1"/>
  <c r="W82" i="3" s="1"/>
  <c r="Z73" i="3" a="1"/>
  <c r="Z73" i="3" s="1"/>
  <c r="T61" i="3" a="1"/>
  <c r="T61" i="3" s="1"/>
  <c r="Q51" i="3" a="1"/>
  <c r="Q51" i="3" s="1"/>
  <c r="R34" i="3" a="1"/>
  <c r="R34" i="3" s="1"/>
  <c r="Y132" i="3" a="1"/>
  <c r="Y132" i="3" s="1"/>
  <c r="X10" i="3" a="1"/>
  <c r="X10" i="3" s="1"/>
  <c r="X50" i="3" a="1"/>
  <c r="X50" i="3" s="1"/>
  <c r="Q61" i="3" a="1"/>
  <c r="Q61" i="3" s="1"/>
  <c r="V51" i="3" a="1"/>
  <c r="V51" i="3" s="1"/>
  <c r="W38" i="3" a="1"/>
  <c r="W38" i="3" s="1"/>
  <c r="AB12" i="3" a="1"/>
  <c r="AB12" i="3" s="1"/>
  <c r="Y98" i="3" a="1"/>
  <c r="Y98" i="3" s="1"/>
  <c r="R96" i="3" a="1"/>
  <c r="R96" i="3" s="1"/>
  <c r="AA87" i="3" a="1"/>
  <c r="AA87" i="3" s="1"/>
  <c r="Q91" i="3" a="1"/>
  <c r="Q91" i="3" s="1"/>
  <c r="Q186" i="3" a="1"/>
  <c r="Q186" i="3" s="1"/>
  <c r="U234" i="3" a="1"/>
  <c r="U234" i="3" s="1"/>
  <c r="X245" i="3" a="1"/>
  <c r="X245" i="3" s="1"/>
  <c r="T132" i="3" a="1"/>
  <c r="T132" i="3" s="1"/>
  <c r="Z179" i="3" a="1"/>
  <c r="Z179" i="3" s="1"/>
  <c r="R215" i="3" a="1"/>
  <c r="R215" i="3" s="1"/>
  <c r="U235" i="3" a="1"/>
  <c r="U235" i="3" s="1"/>
  <c r="T245" i="3" a="1"/>
  <c r="T245" i="3" s="1"/>
  <c r="S263" i="3" a="1"/>
  <c r="S263" i="3" s="1"/>
  <c r="V172" i="3" a="1"/>
  <c r="V172" i="3" s="1"/>
  <c r="Z243" i="3" a="1"/>
  <c r="Z243" i="3" s="1"/>
  <c r="Q261" i="3" a="1"/>
  <c r="Q261" i="3" s="1"/>
  <c r="T170" i="3" a="1"/>
  <c r="T170" i="3" s="1"/>
  <c r="W186" i="3" a="1"/>
  <c r="W186" i="3" s="1"/>
  <c r="W237" i="3" a="1"/>
  <c r="W237" i="3" s="1"/>
  <c r="Z246" i="3" a="1"/>
  <c r="Z246" i="3" s="1"/>
  <c r="Q262" i="3" a="1"/>
  <c r="Q262" i="3" s="1"/>
  <c r="T171" i="3" a="1"/>
  <c r="T171" i="3" s="1"/>
  <c r="R249" i="3" a="1"/>
  <c r="R249" i="3" s="1"/>
  <c r="S232" i="3" a="1"/>
  <c r="S232" i="3" s="1"/>
  <c r="Y250" i="3" a="1"/>
  <c r="Y250" i="3" s="1"/>
  <c r="AB249" i="3" a="1"/>
  <c r="AB249" i="3" s="1"/>
  <c r="S136" i="3" a="1"/>
  <c r="S136" i="3" s="1"/>
  <c r="R182" i="3" a="1"/>
  <c r="R182" i="3" s="1"/>
  <c r="V248" i="3" a="1"/>
  <c r="V248" i="3" s="1"/>
  <c r="X134" i="3" a="1"/>
  <c r="X134" i="3" s="1"/>
  <c r="AB179" i="3" a="1"/>
  <c r="AB179" i="3" s="1"/>
  <c r="T217" i="3" a="1"/>
  <c r="T217" i="3" s="1"/>
  <c r="S242" i="3" a="1"/>
  <c r="S242" i="3" s="1"/>
  <c r="V251" i="3" a="1"/>
  <c r="V251" i="3" s="1"/>
  <c r="Y137" i="3" a="1"/>
  <c r="Y137" i="3" s="1"/>
  <c r="AB180" i="3" a="1"/>
  <c r="AB180" i="3" s="1"/>
  <c r="AB216" i="3" a="1"/>
  <c r="AB216" i="3" s="1"/>
  <c r="AA239" i="3" a="1"/>
  <c r="AA239" i="3" s="1"/>
  <c r="Y94" i="3" a="1"/>
  <c r="Y94" i="3" s="1"/>
  <c r="Z231" i="3" a="1"/>
  <c r="Z231" i="3" s="1"/>
  <c r="Q243" i="3" a="1"/>
  <c r="Q243" i="3" s="1"/>
  <c r="T254" i="3" a="1"/>
  <c r="T254" i="3" s="1"/>
  <c r="W164" i="3" a="1"/>
  <c r="W164" i="3" s="1"/>
  <c r="W214" i="3" a="1"/>
  <c r="W214" i="3" s="1"/>
  <c r="Z234" i="3" a="1"/>
  <c r="Z234" i="3" s="1"/>
  <c r="Q244" i="3" a="1"/>
  <c r="Q244" i="3" s="1"/>
  <c r="AB253" i="3" a="1"/>
  <c r="AB253" i="3" s="1"/>
  <c r="S164" i="3" a="1"/>
  <c r="S164" i="3" s="1"/>
  <c r="R186" i="3" a="1"/>
  <c r="R186" i="3" s="1"/>
  <c r="R231" i="3" a="1"/>
  <c r="R231" i="3" s="1"/>
  <c r="U242" i="3" a="1"/>
  <c r="U242" i="3" s="1"/>
  <c r="X253" i="3" a="1"/>
  <c r="X253" i="3" s="1"/>
  <c r="AA163" i="3" a="1"/>
  <c r="AA163" i="3" s="1"/>
  <c r="AA188" i="3" a="1"/>
  <c r="AA188" i="3" s="1"/>
  <c r="R234" i="3" a="1"/>
  <c r="R234" i="3" s="1"/>
  <c r="U243" i="3" a="1"/>
  <c r="U243" i="3" s="1"/>
  <c r="T253" i="3" a="1"/>
  <c r="T253" i="3" s="1"/>
  <c r="W163" i="3" a="1"/>
  <c r="W163" i="3" s="1"/>
  <c r="V185" i="3" a="1"/>
  <c r="V185" i="3" s="1"/>
  <c r="Z235" i="3" a="1"/>
  <c r="Z235" i="3" s="1"/>
  <c r="Q247" i="3" a="1"/>
  <c r="Q247" i="3" s="1"/>
  <c r="T264" i="3" a="1"/>
  <c r="T264" i="3" s="1"/>
  <c r="W178" i="3" a="1"/>
  <c r="W178" i="3" s="1"/>
  <c r="W224" i="3" a="1"/>
  <c r="W224" i="3" s="1"/>
  <c r="Z238" i="3" a="1"/>
  <c r="Z238" i="3" s="1"/>
  <c r="Q248" i="3" a="1"/>
  <c r="Q248" i="3" s="1"/>
  <c r="AB263" i="3" a="1"/>
  <c r="AB263" i="3" s="1"/>
  <c r="S178" i="3" a="1"/>
  <c r="S178" i="3" s="1"/>
  <c r="S216" i="3" a="1"/>
  <c r="S216" i="3" s="1"/>
  <c r="Z245" i="3" a="1"/>
  <c r="Z245" i="3" s="1"/>
  <c r="Q263" i="3" a="1"/>
  <c r="Q263" i="3" s="1"/>
  <c r="T172" i="3" a="1"/>
  <c r="T172" i="3" s="1"/>
  <c r="X214" i="3" a="1"/>
  <c r="X214" i="3" s="1"/>
  <c r="W239" i="3" a="1"/>
  <c r="W239" i="3" s="1"/>
  <c r="Z248" i="3" a="1"/>
  <c r="Z248" i="3" s="1"/>
  <c r="Q264" i="3" a="1"/>
  <c r="Q264" i="3" s="1"/>
  <c r="T178" i="3" a="1"/>
  <c r="T178" i="3" s="1"/>
  <c r="T214" i="3" a="1"/>
  <c r="T214" i="3" s="1"/>
  <c r="S237" i="3" a="1"/>
  <c r="S237" i="3" s="1"/>
  <c r="V250" i="3" a="1"/>
  <c r="V250" i="3" s="1"/>
  <c r="Y136" i="3" a="1"/>
  <c r="Y136" i="3" s="1"/>
  <c r="AB181" i="3" a="1"/>
  <c r="AB181" i="3" s="1"/>
  <c r="T225" i="3" a="1"/>
  <c r="T225" i="3" s="1"/>
  <c r="S244" i="3" a="1"/>
  <c r="S244" i="3" s="1"/>
  <c r="V253" i="3" a="1"/>
  <c r="V253" i="3" s="1"/>
  <c r="Y163" i="3" a="1"/>
  <c r="Y163" i="3" s="1"/>
  <c r="AB182" i="3" a="1"/>
  <c r="AB182" i="3" s="1"/>
  <c r="AB224" i="3" a="1"/>
  <c r="AB224" i="3" s="1"/>
  <c r="AA241" i="3" a="1"/>
  <c r="AA241" i="3" s="1"/>
  <c r="U17" i="3" a="1"/>
  <c r="U17" i="3" s="1"/>
  <c r="U24" i="3" a="1"/>
  <c r="U24" i="3" s="1"/>
  <c r="AB67" i="3" a="1"/>
  <c r="AB67" i="3" s="1"/>
  <c r="W83" i="3" a="1"/>
  <c r="W83" i="3" s="1"/>
  <c r="R73" i="3" a="1"/>
  <c r="R73" i="3" s="1"/>
  <c r="Y63" i="3" a="1"/>
  <c r="Y63" i="3" s="1"/>
  <c r="T52" i="3" a="1"/>
  <c r="T52" i="3" s="1"/>
  <c r="Q38" i="3" a="1"/>
  <c r="Q38" i="3" s="1"/>
  <c r="R17" i="3" a="1"/>
  <c r="R17" i="3" s="1"/>
  <c r="U99" i="3" a="1"/>
  <c r="U99" i="3" s="1"/>
  <c r="W236" i="3" a="1"/>
  <c r="W236" i="3" s="1"/>
  <c r="T7" i="3" a="1"/>
  <c r="T7" i="3" s="1"/>
  <c r="V83" i="3" a="1"/>
  <c r="V83" i="3" s="1"/>
  <c r="Q88" i="3" a="1"/>
  <c r="Q88" i="3" s="1"/>
  <c r="X62" i="3" a="1"/>
  <c r="X62" i="3" s="1"/>
  <c r="Z135" i="3" a="1"/>
  <c r="Z135" i="3" s="1"/>
  <c r="U67" i="3" a="1"/>
  <c r="U67" i="3" s="1"/>
  <c r="U135" i="3" a="1"/>
  <c r="U135" i="3" s="1"/>
  <c r="AA215" i="3" a="1"/>
  <c r="AA215" i="3" s="1"/>
  <c r="U245" i="3" a="1"/>
  <c r="U245" i="3" s="1"/>
  <c r="X244" i="3" a="1"/>
  <c r="X244" i="3" s="1"/>
  <c r="W262" i="3" a="1"/>
  <c r="W262" i="3" s="1"/>
  <c r="Z171" i="3" a="1"/>
  <c r="Z171" i="3" s="1"/>
  <c r="R243" i="3" a="1"/>
  <c r="R243" i="3" s="1"/>
  <c r="U254" i="3" a="1"/>
  <c r="U254" i="3" s="1"/>
  <c r="X164" i="3" a="1"/>
  <c r="X164" i="3" s="1"/>
  <c r="AA185" i="3" a="1"/>
  <c r="AA185" i="3" s="1"/>
  <c r="AA236" i="3" a="1"/>
  <c r="AA236" i="3" s="1"/>
  <c r="R246" i="3" a="1"/>
  <c r="R246" i="3" s="1"/>
  <c r="U261" i="3" a="1"/>
  <c r="U261" i="3" s="1"/>
  <c r="X170" i="3" a="1"/>
  <c r="X170" i="3" s="1"/>
  <c r="W185" i="3" a="1"/>
  <c r="W185" i="3" s="1"/>
  <c r="W234" i="3" a="1"/>
  <c r="W234" i="3" s="1"/>
  <c r="AB88" i="3" a="1"/>
  <c r="AB88" i="3" s="1"/>
  <c r="V215" i="3" a="1"/>
  <c r="V215" i="3" s="1"/>
  <c r="Y237" i="3" a="1"/>
  <c r="Y237" i="3" s="1"/>
  <c r="AB248" i="3" a="1"/>
  <c r="AB248" i="3" s="1"/>
  <c r="S135" i="3" a="1"/>
  <c r="S135" i="3" s="1"/>
  <c r="R183" i="3" a="1"/>
  <c r="R183" i="3" s="1"/>
  <c r="V224" i="3" a="1"/>
  <c r="V224" i="3" s="1"/>
  <c r="Y238" i="3" a="1"/>
  <c r="Y238" i="3" s="1"/>
  <c r="X248" i="3" a="1"/>
  <c r="X248" i="3" s="1"/>
  <c r="Z134" i="3" a="1"/>
  <c r="Z134" i="3" s="1"/>
  <c r="Z180" i="3" a="1"/>
  <c r="Z180" i="3" s="1"/>
  <c r="Z214" i="3" a="1"/>
  <c r="Z214" i="3" s="1"/>
  <c r="Q237" i="3" a="1"/>
  <c r="Q237" i="3" s="1"/>
  <c r="T248" i="3" a="1"/>
  <c r="T248" i="3" s="1"/>
  <c r="V134" i="3" a="1"/>
  <c r="V134" i="3" s="1"/>
  <c r="V182" i="3" a="1"/>
  <c r="V182" i="3" s="1"/>
  <c r="Z217" i="3" a="1"/>
  <c r="Z217" i="3" s="1"/>
  <c r="Q238" i="3" a="1"/>
  <c r="Q238" i="3" s="1"/>
  <c r="AB247" i="3" a="1"/>
  <c r="AB247" i="3" s="1"/>
  <c r="X133" i="3" a="1"/>
  <c r="X133" i="3" s="1"/>
  <c r="R180" i="3" a="1"/>
  <c r="R180" i="3" s="1"/>
  <c r="V225" i="3" a="1"/>
  <c r="V225" i="3" s="1"/>
  <c r="Y241" i="3" a="1"/>
  <c r="Y241" i="3" s="1"/>
  <c r="AB252" i="3" a="1"/>
  <c r="AB252" i="3" s="1"/>
  <c r="S163" i="3" a="1"/>
  <c r="S163" i="3" s="1"/>
  <c r="S188" i="3" a="1"/>
  <c r="S188" i="3" s="1"/>
  <c r="V233" i="3" a="1"/>
  <c r="V233" i="3" s="1"/>
  <c r="Y242" i="3" a="1"/>
  <c r="Y242" i="3" s="1"/>
  <c r="X252" i="3" a="1"/>
  <c r="X252" i="3" s="1"/>
  <c r="AA138" i="3" a="1"/>
  <c r="AA138" i="3" s="1"/>
  <c r="Z184" i="3" a="1"/>
  <c r="Z184" i="3" s="1"/>
  <c r="V240" i="3" a="1"/>
  <c r="V240" i="3" s="1"/>
  <c r="Y251" i="3" a="1"/>
  <c r="Y251" i="3" s="1"/>
  <c r="AB137" i="3" a="1"/>
  <c r="AB137" i="3" s="1"/>
  <c r="S183" i="3" a="1"/>
  <c r="S183" i="3" s="1"/>
  <c r="S234" i="3" a="1"/>
  <c r="S234" i="3" s="1"/>
  <c r="V243" i="3" a="1"/>
  <c r="V243" i="3" s="1"/>
  <c r="Y252" i="3" a="1"/>
  <c r="Y252" i="3" s="1"/>
  <c r="AB138" i="3" a="1"/>
  <c r="AB138" i="3" s="1"/>
  <c r="AA182" i="3" a="1"/>
  <c r="AA182" i="3" s="1"/>
  <c r="AA231" i="3" a="1"/>
  <c r="AA231" i="3" s="1"/>
  <c r="R245" i="3" a="1"/>
  <c r="R245" i="3" s="1"/>
  <c r="U262" i="3" a="1"/>
  <c r="U262" i="3" s="1"/>
  <c r="X171" i="3" a="1"/>
  <c r="X171" i="3" s="1"/>
  <c r="AB188" i="3" a="1"/>
  <c r="AB188" i="3" s="1"/>
  <c r="AA238" i="3" a="1"/>
  <c r="AA238" i="3" s="1"/>
  <c r="R248" i="3" a="1"/>
  <c r="R248" i="3" s="1"/>
  <c r="U263" i="3" a="1"/>
  <c r="U263" i="3" s="1"/>
  <c r="X172" i="3" a="1"/>
  <c r="X172" i="3" s="1"/>
  <c r="X188" i="3" a="1"/>
  <c r="X188" i="3" s="1"/>
  <c r="Y8" i="3" a="1"/>
  <c r="Y8" i="3" s="1"/>
  <c r="X83" i="3" a="1"/>
  <c r="X83" i="3" s="1"/>
  <c r="AA80" i="3" a="1"/>
  <c r="AA80" i="3" s="1"/>
  <c r="U52" i="3" a="1"/>
  <c r="U52" i="3" s="1"/>
  <c r="V37" i="3" a="1"/>
  <c r="V37" i="3" s="1"/>
  <c r="V39" i="3" s="1"/>
  <c r="R62" i="3" a="1"/>
  <c r="R62" i="3" s="1"/>
  <c r="Y249" i="3" a="1"/>
  <c r="Y249" i="3" s="1"/>
  <c r="R252" i="3" a="1"/>
  <c r="R252" i="3" s="1"/>
  <c r="Q240" i="3" a="1"/>
  <c r="Q240" i="3" s="1"/>
  <c r="T239" i="3" a="1"/>
  <c r="T239" i="3" s="1"/>
  <c r="S251" i="3" a="1"/>
  <c r="S251" i="3" s="1"/>
  <c r="V137" i="3" a="1"/>
  <c r="V137" i="3" s="1"/>
  <c r="Z237" i="3" a="1"/>
  <c r="Z237" i="3" s="1"/>
  <c r="Q249" i="3" a="1"/>
  <c r="Q249" i="3" s="1"/>
  <c r="T135" i="3" a="1"/>
  <c r="T135" i="3" s="1"/>
  <c r="W180" i="3" a="1"/>
  <c r="W180" i="3" s="1"/>
  <c r="W231" i="3" a="1"/>
  <c r="W231" i="3" s="1"/>
  <c r="Z240" i="3" a="1"/>
  <c r="Z240" i="3" s="1"/>
  <c r="Q250" i="3" a="1"/>
  <c r="Q250" i="3" s="1"/>
  <c r="T136" i="3" a="1"/>
  <c r="T136" i="3" s="1"/>
  <c r="S180" i="3" a="1"/>
  <c r="S180" i="3" s="1"/>
  <c r="S224" i="3" a="1"/>
  <c r="S224" i="3" s="1"/>
  <c r="W84" i="3" a="1"/>
  <c r="W84" i="3" s="1"/>
  <c r="Q184" i="3" a="1"/>
  <c r="Q184" i="3" s="1"/>
  <c r="U232" i="3" a="1"/>
  <c r="U232" i="3" s="1"/>
  <c r="X243" i="3" a="1"/>
  <c r="X243" i="3" s="1"/>
  <c r="W263" i="3" a="1"/>
  <c r="W263" i="3" s="1"/>
  <c r="Z172" i="3" a="1"/>
  <c r="Z172" i="3" s="1"/>
  <c r="R188" i="3" a="1"/>
  <c r="R188" i="3" s="1"/>
  <c r="U233" i="3" a="1"/>
  <c r="U233" i="3" s="1"/>
  <c r="T243" i="3" a="1"/>
  <c r="T243" i="3" s="1"/>
  <c r="S261" i="3" a="1"/>
  <c r="S261" i="3" s="1"/>
  <c r="V170" i="3" a="1"/>
  <c r="V170" i="3" s="1"/>
  <c r="U183" i="3" a="1"/>
  <c r="U183" i="3" s="1"/>
  <c r="Y231" i="3" a="1"/>
  <c r="Y231" i="3" s="1"/>
  <c r="AB242" i="3" a="1"/>
  <c r="AB242" i="3" s="1"/>
  <c r="AA262" i="3" a="1"/>
  <c r="AA262" i="3" s="1"/>
  <c r="R172" i="3" a="1"/>
  <c r="R172" i="3" s="1"/>
  <c r="U186" i="3" a="1"/>
  <c r="U186" i="3" s="1"/>
  <c r="Y232" i="3" a="1"/>
  <c r="Y232" i="3" s="1"/>
  <c r="X242" i="3" a="1"/>
  <c r="X242" i="3" s="1"/>
  <c r="W254" i="3" a="1"/>
  <c r="W254" i="3" s="1"/>
  <c r="Z164" i="3" a="1"/>
  <c r="Z164" i="3" s="1"/>
  <c r="R214" i="3" a="1"/>
  <c r="R214" i="3" s="1"/>
  <c r="U236" i="3" a="1"/>
  <c r="U236" i="3" s="1"/>
  <c r="X247" i="3" a="1"/>
  <c r="X247" i="3" s="1"/>
  <c r="AB133" i="3" a="1"/>
  <c r="AB133" i="3" s="1"/>
  <c r="Z181" i="3" a="1"/>
  <c r="Z181" i="3" s="1"/>
  <c r="R217" i="3" a="1"/>
  <c r="R217" i="3" s="1"/>
  <c r="U237" i="3" a="1"/>
  <c r="U237" i="3" s="1"/>
  <c r="T247" i="3" a="1"/>
  <c r="T247" i="3" s="1"/>
  <c r="AB131" i="3" a="1"/>
  <c r="AB131" i="3" s="1"/>
  <c r="V179" i="3" a="1"/>
  <c r="V179" i="3" s="1"/>
  <c r="R235" i="3" a="1"/>
  <c r="R235" i="3" s="1"/>
  <c r="U246" i="3" a="1"/>
  <c r="U246" i="3" s="1"/>
  <c r="X263" i="3" a="1"/>
  <c r="X263" i="3" s="1"/>
  <c r="AA172" i="3" a="1"/>
  <c r="AA172" i="3" s="1"/>
  <c r="AA217" i="3" a="1"/>
  <c r="AA217" i="3" s="1"/>
  <c r="R238" i="3" a="1"/>
  <c r="R238" i="3" s="1"/>
  <c r="U247" i="3" a="1"/>
  <c r="U247" i="3" s="1"/>
  <c r="T263" i="3" a="1"/>
  <c r="T263" i="3" s="1"/>
  <c r="W172" i="3" a="1"/>
  <c r="W172" i="3" s="1"/>
  <c r="W215" i="3" a="1"/>
  <c r="W215" i="3" s="1"/>
  <c r="Z239" i="3" a="1"/>
  <c r="Z239" i="3" s="1"/>
  <c r="Q251" i="3" a="1"/>
  <c r="Q251" i="3" s="1"/>
  <c r="T137" i="3" a="1"/>
  <c r="T137" i="3" s="1"/>
  <c r="W182" i="3" a="1"/>
  <c r="W182" i="3" s="1"/>
  <c r="W233" i="3" a="1"/>
  <c r="W233" i="3" s="1"/>
  <c r="Z242" i="3" a="1"/>
  <c r="Z242" i="3" s="1"/>
  <c r="Q252" i="3" a="1"/>
  <c r="Q252" i="3" s="1"/>
  <c r="T138" i="3" a="1"/>
  <c r="T138" i="3" s="1"/>
  <c r="S182" i="3" a="1"/>
  <c r="S182" i="3" s="1"/>
  <c r="S231" i="3" a="1"/>
  <c r="S231" i="3" s="1"/>
  <c r="W11" i="3" a="1"/>
  <c r="W11" i="3" s="1"/>
  <c r="Y12" i="3" a="1"/>
  <c r="Y12" i="3" s="1"/>
  <c r="W89" i="3" a="1"/>
  <c r="W89" i="3" s="1"/>
  <c r="S92" i="3" a="1"/>
  <c r="S92" i="3" s="1"/>
  <c r="Y89" i="3" a="1"/>
  <c r="Y89" i="3" s="1"/>
  <c r="U85" i="3" a="1"/>
  <c r="U85" i="3" s="1"/>
  <c r="R67" i="3" a="1"/>
  <c r="R67" i="3" s="1"/>
  <c r="Y62" i="3" a="1"/>
  <c r="Y62" i="3" s="1"/>
  <c r="Z51" i="3" a="1"/>
  <c r="Z51" i="3" s="1"/>
  <c r="W52" i="3" a="1"/>
  <c r="W52" i="3" s="1"/>
  <c r="Z90" i="3" a="1"/>
  <c r="Z90" i="3" s="1"/>
  <c r="Z88" i="3" a="1"/>
  <c r="Z88" i="3" s="1"/>
  <c r="AA90" i="3" a="1"/>
  <c r="AA90" i="3" s="1"/>
  <c r="X180" i="3" a="1"/>
  <c r="X180" i="3" s="1"/>
  <c r="V241" i="3" a="1"/>
  <c r="V241" i="3" s="1"/>
  <c r="U224" i="3" a="1"/>
  <c r="U224" i="3" s="1"/>
  <c r="AB233" i="3" a="1"/>
  <c r="AB233" i="3" s="1"/>
  <c r="AA245" i="3" a="1"/>
  <c r="AA245" i="3" s="1"/>
  <c r="AB130" i="3" a="1"/>
  <c r="AB130" i="3" s="1"/>
  <c r="V232" i="3" a="1"/>
  <c r="V232" i="3" s="1"/>
  <c r="Y243" i="3" a="1"/>
  <c r="Y243" i="3" s="1"/>
  <c r="AB254" i="3" a="1"/>
  <c r="AB254" i="3" s="1"/>
  <c r="S170" i="3" a="1"/>
  <c r="S170" i="3" s="1"/>
  <c r="S215" i="3" a="1"/>
  <c r="S215" i="3" s="1"/>
  <c r="V235" i="3" a="1"/>
  <c r="V235" i="3" s="1"/>
  <c r="Y244" i="3" a="1"/>
  <c r="Y244" i="3" s="1"/>
  <c r="X254" i="3" a="1"/>
  <c r="X254" i="3" s="1"/>
  <c r="AA164" i="3" a="1"/>
  <c r="AA164" i="3" s="1"/>
  <c r="Z186" i="3" a="1"/>
  <c r="Z186" i="3" s="1"/>
  <c r="V264" i="3" a="1"/>
  <c r="V264" i="3" s="1"/>
  <c r="Y178" i="3" a="1"/>
  <c r="Y178" i="3" s="1"/>
  <c r="Q216" i="3" a="1"/>
  <c r="Q216" i="3" s="1"/>
  <c r="T238" i="3" a="1"/>
  <c r="T238" i="3" s="1"/>
  <c r="S252" i="3" a="1"/>
  <c r="S252" i="3" s="1"/>
  <c r="V138" i="3" a="1"/>
  <c r="V138" i="3" s="1"/>
  <c r="Y181" i="3" a="1"/>
  <c r="Y181" i="3" s="1"/>
  <c r="Q217" i="3" a="1"/>
  <c r="Q217" i="3" s="1"/>
  <c r="AB237" i="3" a="1"/>
  <c r="AB237" i="3" s="1"/>
  <c r="AA249" i="3" a="1"/>
  <c r="AA249" i="3" s="1"/>
  <c r="Z263" i="3" a="1"/>
  <c r="Z263" i="3" s="1"/>
  <c r="Q178" i="3" a="1"/>
  <c r="Q178" i="3" s="1"/>
  <c r="U215" i="3" a="1"/>
  <c r="U215" i="3" s="1"/>
  <c r="X237" i="3" a="1"/>
  <c r="X237" i="3" s="1"/>
  <c r="W251" i="3" a="1"/>
  <c r="W251" i="3" s="1"/>
  <c r="Z137" i="3" a="1"/>
  <c r="Z137" i="3" s="1"/>
  <c r="Q181" i="3" a="1"/>
  <c r="Q181" i="3" s="1"/>
  <c r="U216" i="3" a="1"/>
  <c r="U216" i="3" s="1"/>
  <c r="T237" i="3" a="1"/>
  <c r="T237" i="3" s="1"/>
  <c r="S249" i="3" a="1"/>
  <c r="S249" i="3" s="1"/>
  <c r="U134" i="3" a="1"/>
  <c r="U134" i="3" s="1"/>
  <c r="Y182" i="3" a="1"/>
  <c r="Y182" i="3" s="1"/>
  <c r="Q231" i="3" a="1"/>
  <c r="Q231" i="3" s="1"/>
  <c r="T242" i="3" a="1"/>
  <c r="T242" i="3" s="1"/>
  <c r="S262" i="3" a="1"/>
  <c r="S262" i="3" s="1"/>
  <c r="V171" i="3" a="1"/>
  <c r="V171" i="3" s="1"/>
  <c r="Y185" i="3" a="1"/>
  <c r="Y185" i="3" s="1"/>
  <c r="Q232" i="3" a="1"/>
  <c r="Q232" i="3" s="1"/>
  <c r="AB241" i="3" a="1"/>
  <c r="AB241" i="3" s="1"/>
  <c r="AA253" i="3" a="1"/>
  <c r="AA253" i="3" s="1"/>
  <c r="R164" i="3" a="1"/>
  <c r="R164" i="3" s="1"/>
  <c r="Z224" i="3" a="1"/>
  <c r="Z224" i="3" s="1"/>
  <c r="Q241" i="3" a="1"/>
  <c r="Q241" i="3" s="1"/>
  <c r="T252" i="3" a="1"/>
  <c r="T252" i="3" s="1"/>
  <c r="W138" i="3" a="1"/>
  <c r="W138" i="3" s="1"/>
  <c r="V186" i="3" a="1"/>
  <c r="V186" i="3" s="1"/>
  <c r="Z232" i="3" a="1"/>
  <c r="Z232" i="3" s="1"/>
  <c r="Q242" i="3" a="1"/>
  <c r="Q242" i="3" s="1"/>
  <c r="AB251" i="3" a="1"/>
  <c r="AB251" i="3" s="1"/>
  <c r="S138" i="3" a="1"/>
  <c r="S138" i="3" s="1"/>
  <c r="R184" i="3" a="1"/>
  <c r="R184" i="3" s="1"/>
  <c r="V234" i="3" a="1"/>
  <c r="V234" i="3" s="1"/>
  <c r="Y245" i="3" a="1"/>
  <c r="Y245" i="3" s="1"/>
  <c r="AB262" i="3" a="1"/>
  <c r="AB262" i="3" s="1"/>
  <c r="S172" i="3" a="1"/>
  <c r="S172" i="3" s="1"/>
  <c r="S217" i="3" a="1"/>
  <c r="S217" i="3" s="1"/>
  <c r="V237" i="3" a="1"/>
  <c r="V237" i="3" s="1"/>
  <c r="Y246" i="3" a="1"/>
  <c r="Y246" i="3" s="1"/>
  <c r="X262" i="3" a="1"/>
  <c r="X262" i="3" s="1"/>
  <c r="AA171" i="3" a="1"/>
  <c r="AA171" i="3" s="1"/>
  <c r="AA214" i="3" a="1"/>
  <c r="AA214" i="3" s="1"/>
  <c r="Q6" i="3" a="1"/>
  <c r="Q6" i="3" s="1"/>
  <c r="U34" i="3" a="1"/>
  <c r="U34" i="3" s="1"/>
  <c r="AA95" i="3" a="1"/>
  <c r="AA95" i="3" s="1"/>
  <c r="W98" i="3" a="1"/>
  <c r="W98" i="3" s="1"/>
  <c r="T84" i="3" a="1"/>
  <c r="T84" i="3" s="1"/>
  <c r="U84" i="3" a="1"/>
  <c r="U84" i="3" s="1"/>
  <c r="AB83" i="3" a="1"/>
  <c r="AB83" i="3" s="1"/>
  <c r="AB135" i="3" a="1"/>
  <c r="AB135" i="3" s="1"/>
  <c r="R236" i="3" a="1"/>
  <c r="R236" i="3" s="1"/>
  <c r="AB186" i="3" a="1"/>
  <c r="AB186" i="3" s="1"/>
  <c r="X217" i="3" a="1"/>
  <c r="X217" i="3" s="1"/>
  <c r="W240" i="3" a="1"/>
  <c r="W240" i="3" s="1"/>
  <c r="T95" i="3" a="1"/>
  <c r="T95" i="3" s="1"/>
  <c r="R216" i="3" a="1"/>
  <c r="R216" i="3" s="1"/>
  <c r="U238" i="3" a="1"/>
  <c r="U238" i="3" s="1"/>
  <c r="X249" i="3" a="1"/>
  <c r="X249" i="3" s="1"/>
  <c r="AA135" i="3" a="1"/>
  <c r="AA135" i="3" s="1"/>
  <c r="Z183" i="3" a="1"/>
  <c r="Z183" i="3" s="1"/>
  <c r="R225" i="3" a="1"/>
  <c r="R225" i="3" s="1"/>
  <c r="U239" i="3" a="1"/>
  <c r="U239" i="3" s="1"/>
  <c r="T249" i="3" a="1"/>
  <c r="T249" i="3" s="1"/>
  <c r="W135" i="3" a="1"/>
  <c r="W135" i="3" s="1"/>
  <c r="V181" i="3" a="1"/>
  <c r="V181" i="3" s="1"/>
  <c r="R253" i="3" a="1"/>
  <c r="R253" i="3" s="1"/>
  <c r="U163" i="3" a="1"/>
  <c r="U163" i="3" s="1"/>
  <c r="X184" i="3" a="1"/>
  <c r="X184" i="3" s="1"/>
  <c r="AB232" i="3" a="1"/>
  <c r="AB232" i="3" s="1"/>
  <c r="AA246" i="3" a="1"/>
  <c r="AA246" i="3" s="1"/>
  <c r="R262" i="3" a="1"/>
  <c r="R262" i="3" s="1"/>
  <c r="U171" i="3" a="1"/>
  <c r="U171" i="3" s="1"/>
  <c r="X185" i="3" a="1"/>
  <c r="X185" i="3" s="1"/>
  <c r="X232" i="3" a="1"/>
  <c r="X232" i="3" s="1"/>
  <c r="W244" i="3" a="1"/>
  <c r="W244" i="3" s="1"/>
  <c r="V252" i="3" a="1"/>
  <c r="V252" i="3" s="1"/>
  <c r="Y138" i="3" a="1"/>
  <c r="Y138" i="3" s="1"/>
  <c r="AB183" i="3" a="1"/>
  <c r="AB183" i="3" s="1"/>
  <c r="T232" i="3" a="1"/>
  <c r="T232" i="3" s="1"/>
  <c r="S246" i="3" a="1"/>
  <c r="S246" i="3" s="1"/>
  <c r="V261" i="3" a="1"/>
  <c r="V261" i="3" s="1"/>
  <c r="Y170" i="3" a="1"/>
  <c r="Y170" i="3" s="1"/>
  <c r="AB184" i="3" a="1"/>
  <c r="AB184" i="3" s="1"/>
  <c r="AB231" i="3" a="1"/>
  <c r="AB231" i="3" s="1"/>
  <c r="AA243" i="3" a="1"/>
  <c r="AA243" i="3" s="1"/>
  <c r="R263" i="3" a="1"/>
  <c r="R263" i="3" s="1"/>
  <c r="U172" i="3" a="1"/>
  <c r="U172" i="3" s="1"/>
  <c r="Y214" i="3" a="1"/>
  <c r="Y214" i="3" s="1"/>
  <c r="AB236" i="3" a="1"/>
  <c r="AB236" i="3" s="1"/>
  <c r="AA250" i="3" a="1"/>
  <c r="AA250" i="3" s="1"/>
  <c r="R137" i="3" a="1"/>
  <c r="R137" i="3" s="1"/>
  <c r="U180" i="3" a="1"/>
  <c r="U180" i="3" s="1"/>
  <c r="Y215" i="3" a="1"/>
  <c r="Y215" i="3" s="1"/>
  <c r="X236" i="3" a="1"/>
  <c r="X236" i="3" s="1"/>
  <c r="W248" i="3" a="1"/>
  <c r="W248" i="3" s="1"/>
  <c r="W133" i="3" a="1"/>
  <c r="W133" i="3" s="1"/>
  <c r="V188" i="3" a="1"/>
  <c r="V188" i="3" s="1"/>
  <c r="Y235" i="3" a="1"/>
  <c r="Y235" i="3" s="1"/>
  <c r="AB246" i="3" a="1"/>
  <c r="AB246" i="3" s="1"/>
  <c r="T133" i="3" a="1"/>
  <c r="T133" i="3" s="1"/>
  <c r="R181" i="3" a="1"/>
  <c r="R181" i="3" s="1"/>
  <c r="V216" i="3" a="1"/>
  <c r="V216" i="3" s="1"/>
  <c r="Y236" i="3" a="1"/>
  <c r="Y236" i="3" s="1"/>
  <c r="X246" i="3" a="1"/>
  <c r="X246" i="3" s="1"/>
  <c r="W264" i="3" a="1"/>
  <c r="W264" i="3" s="1"/>
  <c r="Z178" i="3" a="1"/>
  <c r="Z178" i="3" s="1"/>
  <c r="R224" i="3" a="1"/>
  <c r="R224" i="3" s="1"/>
  <c r="U240" i="3" a="1"/>
  <c r="U240" i="3" s="1"/>
  <c r="X251" i="3" a="1"/>
  <c r="X251" i="3" s="1"/>
  <c r="AA137" i="3" a="1"/>
  <c r="AA137" i="3" s="1"/>
  <c r="Z185" i="3" a="1"/>
  <c r="Z185" i="3" s="1"/>
  <c r="R232" i="3" a="1"/>
  <c r="R232" i="3" s="1"/>
  <c r="U241" i="3" a="1"/>
  <c r="U241" i="3" s="1"/>
  <c r="T251" i="3" a="1"/>
  <c r="T251" i="3" s="1"/>
  <c r="W137" i="3" a="1"/>
  <c r="W137" i="3" s="1"/>
  <c r="V183" i="3" a="1"/>
  <c r="V183" i="3" s="1"/>
  <c r="Y10" i="3" a="1"/>
  <c r="Y10" i="3" s="1"/>
  <c r="AB7" i="3" a="1"/>
  <c r="AB7" i="3" s="1"/>
  <c r="Q131" i="3" a="1"/>
  <c r="Q131" i="3" s="1"/>
  <c r="Z133" i="3" a="1"/>
  <c r="Z133" i="3" s="1"/>
  <c r="R130" i="3" a="1"/>
  <c r="R130" i="3" s="1"/>
  <c r="V95" i="3" a="1"/>
  <c r="V95" i="3" s="1"/>
  <c r="Y66" i="3" a="1"/>
  <c r="Y66" i="3" s="1"/>
  <c r="AB217" i="3" a="1"/>
  <c r="AB217" i="3" s="1"/>
  <c r="Z225" i="3" a="1"/>
  <c r="Z225" i="3" s="1"/>
  <c r="X181" i="3" a="1"/>
  <c r="X181" i="3" s="1"/>
  <c r="S186" i="3" a="1"/>
  <c r="S186" i="3" s="1"/>
  <c r="S235" i="3" a="1"/>
  <c r="S235" i="3" s="1"/>
  <c r="Q90" i="3" a="1"/>
  <c r="Q90" i="3" s="1"/>
  <c r="Y184" i="3" a="1"/>
  <c r="Y184" i="3" s="1"/>
  <c r="Q233" i="3" a="1"/>
  <c r="Q233" i="3" s="1"/>
  <c r="T244" i="3" a="1"/>
  <c r="T244" i="3" s="1"/>
  <c r="S264" i="3" a="1"/>
  <c r="S264" i="3" s="1"/>
  <c r="V178" i="3" a="1"/>
  <c r="V178" i="3" s="1"/>
  <c r="Z188" i="3" a="1"/>
  <c r="Z188" i="3" s="1"/>
  <c r="Q234" i="3" a="1"/>
  <c r="Q234" i="3" s="1"/>
  <c r="AB243" i="3" a="1"/>
  <c r="AB243" i="3" s="1"/>
  <c r="AA261" i="3" a="1"/>
  <c r="AA261" i="3" s="1"/>
  <c r="R171" i="3" a="1"/>
  <c r="R171" i="3" s="1"/>
  <c r="Z247" i="3" a="1"/>
  <c r="Z247" i="3" s="1"/>
  <c r="AB264" i="3" a="1"/>
  <c r="AB264" i="3" s="1"/>
  <c r="T179" i="3" a="1"/>
  <c r="T179" i="3" s="1"/>
  <c r="X216" i="3" a="1"/>
  <c r="X216" i="3" s="1"/>
  <c r="W241" i="3" a="1"/>
  <c r="W241" i="3" s="1"/>
  <c r="Z250" i="3" a="1"/>
  <c r="Z250" i="3" s="1"/>
  <c r="Q137" i="3" a="1"/>
  <c r="Q137" i="3" s="1"/>
  <c r="T180" i="3" a="1"/>
  <c r="T180" i="3" s="1"/>
  <c r="T216" i="3" a="1"/>
  <c r="T216" i="3" s="1"/>
  <c r="S239" i="3" a="1"/>
  <c r="S239" i="3" s="1"/>
  <c r="R247" i="3" a="1"/>
  <c r="R247" i="3" s="1"/>
  <c r="U264" i="3" a="1"/>
  <c r="U264" i="3" s="1"/>
  <c r="X178" i="3" a="1"/>
  <c r="X178" i="3" s="1"/>
  <c r="AB215" i="3" a="1"/>
  <c r="AB215" i="3" s="1"/>
  <c r="AA240" i="3" a="1"/>
  <c r="AA240" i="3" s="1"/>
  <c r="R250" i="3" a="1"/>
  <c r="R250" i="3" s="1"/>
  <c r="U136" i="3" a="1"/>
  <c r="U136" i="3" s="1"/>
  <c r="X179" i="3" a="1"/>
  <c r="X179" i="3" s="1"/>
  <c r="X215" i="3" a="1"/>
  <c r="X215" i="3" s="1"/>
  <c r="W238" i="3" a="1"/>
  <c r="W238" i="3" s="1"/>
  <c r="Z251" i="3" a="1"/>
  <c r="Z251" i="3" s="1"/>
  <c r="Q138" i="3" a="1"/>
  <c r="Q138" i="3" s="1"/>
  <c r="T183" i="3" a="1"/>
  <c r="T183" i="3" s="1"/>
  <c r="X231" i="3" a="1"/>
  <c r="X231" i="3" s="1"/>
  <c r="W245" i="3" a="1"/>
  <c r="W245" i="3" s="1"/>
  <c r="Z254" i="3" a="1"/>
  <c r="Z254" i="3" s="1"/>
  <c r="Q170" i="3" a="1"/>
  <c r="Q170" i="3" s="1"/>
  <c r="T184" i="3" a="1"/>
  <c r="T184" i="3" s="1"/>
  <c r="T231" i="3" a="1"/>
  <c r="T231" i="3" s="1"/>
  <c r="S243" i="3" a="1"/>
  <c r="S243" i="3" s="1"/>
  <c r="AA97" i="3" a="1"/>
  <c r="AA97" i="3" s="1"/>
  <c r="Q182" i="3" a="1"/>
  <c r="Q182" i="3" s="1"/>
  <c r="U225" i="3" a="1"/>
  <c r="U225" i="3" s="1"/>
  <c r="X241" i="3" a="1"/>
  <c r="X241" i="3" s="1"/>
  <c r="W261" i="3" a="1"/>
  <c r="W261" i="3" s="1"/>
  <c r="Z170" i="3" a="1"/>
  <c r="Z170" i="3" s="1"/>
  <c r="Q185" i="3" a="1"/>
  <c r="Q185" i="3" s="1"/>
  <c r="U231" i="3" a="1"/>
  <c r="U231" i="3" s="1"/>
  <c r="T241" i="3" a="1"/>
  <c r="T241" i="3" s="1"/>
  <c r="S253" i="3" a="1"/>
  <c r="S253" i="3" s="1"/>
  <c r="V163" i="3" a="1"/>
  <c r="V163" i="3" s="1"/>
  <c r="Y186" i="3" a="1"/>
  <c r="Y186" i="3" s="1"/>
  <c r="Q235" i="3" a="1"/>
  <c r="Q235" i="3" s="1"/>
  <c r="T246" i="3" a="1"/>
  <c r="T246" i="3" s="1"/>
  <c r="Z132" i="3" a="1"/>
  <c r="Z132" i="3" s="1"/>
  <c r="V180" i="3" a="1"/>
  <c r="V180" i="3" s="1"/>
  <c r="Z215" i="3" a="1"/>
  <c r="Z215" i="3" s="1"/>
  <c r="Q236" i="3" a="1"/>
  <c r="Q236" i="3" s="1"/>
  <c r="AB245" i="3" a="1"/>
  <c r="AB245" i="3" s="1"/>
  <c r="AA263" i="3" a="1"/>
  <c r="AA263" i="3" s="1"/>
  <c r="R178" i="3" a="1"/>
  <c r="R178" i="3" s="1"/>
  <c r="Y7" i="3" a="1"/>
  <c r="Y7" i="3" s="1"/>
  <c r="AB34" i="3" a="1"/>
  <c r="AB34" i="3" s="1"/>
  <c r="U51" i="3" a="1"/>
  <c r="U51" i="3" s="1"/>
  <c r="Z37" i="3" a="1"/>
  <c r="Z37" i="3" s="1"/>
  <c r="Z39" i="3" s="1"/>
  <c r="AA23" i="3" a="1"/>
  <c r="AA23" i="3" s="1"/>
  <c r="Y131" i="3" a="1"/>
  <c r="Y131" i="3" s="1"/>
  <c r="S181" i="3" a="1"/>
  <c r="S181" i="3" s="1"/>
  <c r="Y172" i="3" a="1"/>
  <c r="Y172" i="3" s="1"/>
  <c r="AB136" i="3" a="1"/>
  <c r="AB136" i="3" s="1"/>
  <c r="AA180" i="3" a="1"/>
  <c r="AA180" i="3" s="1"/>
  <c r="AA224" i="3" a="1"/>
  <c r="AA224" i="3" s="1"/>
  <c r="AA6" i="3" a="1"/>
  <c r="AA6" i="3" s="1"/>
  <c r="U179" i="3" a="1"/>
  <c r="U179" i="3" s="1"/>
  <c r="Y216" i="3" a="1"/>
  <c r="Y216" i="3" s="1"/>
  <c r="AB238" i="3" a="1"/>
  <c r="AB238" i="3" s="1"/>
  <c r="AA252" i="3" a="1"/>
  <c r="AA252" i="3" s="1"/>
  <c r="R163" i="3" a="1"/>
  <c r="R163" i="3" s="1"/>
  <c r="U182" i="3" a="1"/>
  <c r="U182" i="3" s="1"/>
  <c r="Y217" i="3" a="1"/>
  <c r="Y217" i="3" s="1"/>
  <c r="X238" i="3" a="1"/>
  <c r="X238" i="3" s="1"/>
  <c r="W250" i="3" a="1"/>
  <c r="W250" i="3" s="1"/>
  <c r="Z136" i="3" a="1"/>
  <c r="Z136" i="3" s="1"/>
  <c r="V242" i="3" a="1"/>
  <c r="V242" i="3" s="1"/>
  <c r="Y253" i="3" a="1"/>
  <c r="Y253" i="3" s="1"/>
  <c r="AB163" i="3" a="1"/>
  <c r="AB163" i="3" s="1"/>
  <c r="S185" i="3" a="1"/>
  <c r="S185" i="3" s="1"/>
  <c r="S236" i="3" a="1"/>
  <c r="S236" i="3" s="1"/>
  <c r="V245" i="3" a="1"/>
  <c r="V245" i="3" s="1"/>
  <c r="Y254" i="3" a="1"/>
  <c r="Y254" i="3" s="1"/>
  <c r="AB164" i="3" a="1"/>
  <c r="AB164" i="3" s="1"/>
  <c r="AA184" i="3" a="1"/>
  <c r="AA184" i="3" s="1"/>
  <c r="AA233" i="3" a="1"/>
  <c r="AA233" i="3" s="1"/>
  <c r="Z241" i="3" a="1"/>
  <c r="Z241" i="3" s="1"/>
  <c r="Q253" i="3" a="1"/>
  <c r="Q253" i="3" s="1"/>
  <c r="T163" i="3" a="1"/>
  <c r="T163" i="3" s="1"/>
  <c r="W184" i="3" a="1"/>
  <c r="W184" i="3" s="1"/>
  <c r="W235" i="3" a="1"/>
  <c r="W235" i="3" s="1"/>
  <c r="Z244" i="3" a="1"/>
  <c r="Z244" i="3" s="1"/>
  <c r="Q254" i="3" a="1"/>
  <c r="Q254" i="3" s="1"/>
  <c r="T164" i="3" a="1"/>
  <c r="T164" i="3" s="1"/>
  <c r="S184" i="3" a="1"/>
  <c r="S184" i="3" s="1"/>
  <c r="S233" i="3" a="1"/>
  <c r="S233" i="3" s="1"/>
  <c r="V246" i="3" a="1"/>
  <c r="V246" i="3" s="1"/>
  <c r="Y263" i="3" a="1"/>
  <c r="Y263" i="3" s="1"/>
  <c r="AB172" i="3" a="1"/>
  <c r="AB172" i="3" s="1"/>
  <c r="T215" i="3" a="1"/>
  <c r="T215" i="3" s="1"/>
  <c r="S240" i="3" a="1"/>
  <c r="S240" i="3" s="1"/>
  <c r="V249" i="3" a="1"/>
  <c r="V249" i="3" s="1"/>
  <c r="Y264" i="3" a="1"/>
  <c r="Y264" i="3" s="1"/>
  <c r="AB178" i="3" a="1"/>
  <c r="AB178" i="3" s="1"/>
  <c r="AB214" i="3" a="1"/>
  <c r="AB214" i="3" s="1"/>
  <c r="AA237" i="3" a="1"/>
  <c r="AA237" i="3" s="1"/>
  <c r="V262" i="3" a="1"/>
  <c r="V262" i="3" s="1"/>
  <c r="Y171" i="3" a="1"/>
  <c r="Y171" i="3" s="1"/>
  <c r="Q214" i="3" a="1"/>
  <c r="Q214" i="3" s="1"/>
  <c r="T236" i="3" a="1"/>
  <c r="T236" i="3" s="1"/>
  <c r="S250" i="3" a="1"/>
  <c r="S250" i="3" s="1"/>
  <c r="V136" i="3" a="1"/>
  <c r="V136" i="3" s="1"/>
  <c r="Y179" i="3" a="1"/>
  <c r="Y179" i="3" s="1"/>
  <c r="Q215" i="3" a="1"/>
  <c r="Q215" i="3" s="1"/>
  <c r="AB235" i="3" a="1"/>
  <c r="AB235" i="3" s="1"/>
  <c r="AA247" i="3" a="1"/>
  <c r="AA247" i="3" s="1"/>
  <c r="AA132" i="3" a="1"/>
  <c r="AA132" i="3" s="1"/>
  <c r="U181" i="3" a="1"/>
  <c r="U181" i="3" s="1"/>
  <c r="Y224" i="3" a="1"/>
  <c r="Y224" i="3" s="1"/>
  <c r="AB240" i="3" a="1"/>
  <c r="AB240" i="3" s="1"/>
  <c r="AA254" i="3" a="1"/>
  <c r="AA254" i="3" s="1"/>
  <c r="R170" i="3" a="1"/>
  <c r="R170" i="3" s="1"/>
  <c r="U184" i="3" a="1"/>
  <c r="U184" i="3" s="1"/>
  <c r="Y225" i="3" a="1"/>
  <c r="Y225" i="3" s="1"/>
  <c r="X240" i="3" a="1"/>
  <c r="X240" i="3" s="1"/>
  <c r="W252" i="3" a="1"/>
  <c r="W252" i="3" s="1"/>
  <c r="Z138" i="3" a="1"/>
  <c r="Z138" i="3" s="1"/>
  <c r="Q10" i="3" a="1"/>
  <c r="Q10" i="3" s="1"/>
  <c r="T51" i="3" a="1"/>
  <c r="T51" i="3" s="1"/>
  <c r="Y61" i="3" a="1"/>
  <c r="Y61" i="3" s="1"/>
  <c r="R52" i="3" a="1"/>
  <c r="R52" i="3" s="1"/>
  <c r="S41" i="3" a="1"/>
  <c r="S41" i="3" s="1"/>
  <c r="X17" i="3" a="1"/>
  <c r="X17" i="3" s="1"/>
  <c r="S99" i="3" a="1"/>
  <c r="S99" i="3" s="1"/>
  <c r="Y96" i="3" a="1"/>
  <c r="Y96" i="3" s="1"/>
  <c r="U88" i="3" a="1"/>
  <c r="U88" i="3" s="1"/>
  <c r="W91" i="3" a="1"/>
  <c r="W91" i="3" s="1"/>
  <c r="U94" i="3" a="1"/>
  <c r="U94" i="3" s="1"/>
  <c r="AB73" i="3" a="1"/>
  <c r="AB73" i="3" s="1"/>
  <c r="W94" i="3" a="1"/>
  <c r="W94" i="3" s="1"/>
  <c r="R85" i="3" a="1"/>
  <c r="R85" i="3" s="1"/>
  <c r="AA242" i="3" a="1"/>
  <c r="AA242" i="3" s="1"/>
  <c r="U138" i="3" a="1"/>
  <c r="U138" i="3" s="1"/>
  <c r="T261" i="3" a="1"/>
  <c r="T261" i="3" s="1"/>
  <c r="W170" i="3" a="1"/>
  <c r="W170" i="3" s="1"/>
  <c r="W188" i="3" a="1"/>
  <c r="W188" i="3" s="1"/>
  <c r="Z253" i="3" a="1"/>
  <c r="Z253" i="3" s="1"/>
  <c r="Q164" i="3" a="1"/>
  <c r="Q164" i="3" s="1"/>
  <c r="T185" i="3" a="1"/>
  <c r="T185" i="3" s="1"/>
  <c r="X233" i="3" a="1"/>
  <c r="X233" i="3" s="1"/>
  <c r="W247" i="3" a="1"/>
  <c r="W247" i="3" s="1"/>
  <c r="Z262" i="3" a="1"/>
  <c r="Z262" i="3" s="1"/>
  <c r="Q172" i="3" a="1"/>
  <c r="Q172" i="3" s="1"/>
  <c r="T186" i="3" a="1"/>
  <c r="T186" i="3" s="1"/>
  <c r="T233" i="3" a="1"/>
  <c r="T233" i="3" s="1"/>
  <c r="S245" i="3" a="1"/>
  <c r="S245" i="3" s="1"/>
  <c r="V130" i="3" a="1"/>
  <c r="V130" i="3" s="1"/>
  <c r="R237" i="3" a="1"/>
  <c r="R237" i="3" s="1"/>
  <c r="U248" i="3" a="1"/>
  <c r="U248" i="3" s="1"/>
  <c r="W134" i="3" a="1"/>
  <c r="W134" i="3" s="1"/>
  <c r="AA179" i="3" a="1"/>
  <c r="AA179" i="3" s="1"/>
  <c r="AA225" i="3" a="1"/>
  <c r="AA225" i="3" s="1"/>
  <c r="R240" i="3" a="1"/>
  <c r="R240" i="3" s="1"/>
  <c r="U249" i="3" a="1"/>
  <c r="U249" i="3" s="1"/>
  <c r="X135" i="3" a="1"/>
  <c r="X135" i="3" s="1"/>
  <c r="W179" i="3" a="1"/>
  <c r="W179" i="3" s="1"/>
  <c r="W217" i="3" a="1"/>
  <c r="W217" i="3" s="1"/>
  <c r="V236" i="3" a="1"/>
  <c r="V236" i="3" s="1"/>
  <c r="Y247" i="3" a="1"/>
  <c r="Y247" i="3" s="1"/>
  <c r="Q134" i="3" a="1"/>
  <c r="Q134" i="3" s="1"/>
  <c r="S179" i="3" a="1"/>
  <c r="S179" i="3" s="1"/>
  <c r="S225" i="3" a="1"/>
  <c r="S225" i="3" s="1"/>
  <c r="V239" i="3" a="1"/>
  <c r="V239" i="3" s="1"/>
  <c r="Y248" i="3" a="1"/>
  <c r="Y248" i="3" s="1"/>
  <c r="X264" i="3" a="1"/>
  <c r="X264" i="3" s="1"/>
  <c r="AA178" i="3" a="1"/>
  <c r="AA178" i="3" s="1"/>
  <c r="AA216" i="3" a="1"/>
  <c r="AA216" i="3" s="1"/>
  <c r="R241" i="3" a="1"/>
  <c r="R241" i="3" s="1"/>
  <c r="U252" i="3" a="1"/>
  <c r="U252" i="3" s="1"/>
  <c r="X138" i="3" a="1"/>
  <c r="X138" i="3" s="1"/>
  <c r="AA183" i="3" a="1"/>
  <c r="AA183" i="3" s="1"/>
  <c r="AA234" i="3" a="1"/>
  <c r="AA234" i="3" s="1"/>
  <c r="R244" i="3" a="1"/>
  <c r="R244" i="3" s="1"/>
  <c r="U253" i="3" a="1"/>
  <c r="U253" i="3" s="1"/>
  <c r="X163" i="3" a="1"/>
  <c r="X163" i="3" s="1"/>
  <c r="W183" i="3" a="1"/>
  <c r="W183" i="3" s="1"/>
  <c r="W232" i="3" a="1"/>
  <c r="W232" i="3" s="1"/>
  <c r="R251" i="3" a="1"/>
  <c r="R251" i="3" s="1"/>
  <c r="U137" i="3" a="1"/>
  <c r="U137" i="3" s="1"/>
  <c r="X182" i="3" a="1"/>
  <c r="X182" i="3" s="1"/>
  <c r="AB225" i="3" a="1"/>
  <c r="AB225" i="3" s="1"/>
  <c r="AA244" i="3" a="1"/>
  <c r="AA244" i="3" s="1"/>
  <c r="R254" i="3" a="1"/>
  <c r="R254" i="3" s="1"/>
  <c r="U164" i="3" a="1"/>
  <c r="U164" i="3" s="1"/>
  <c r="X183" i="3" a="1"/>
  <c r="X183" i="3" s="1"/>
  <c r="X225" i="3" a="1"/>
  <c r="X225" i="3" s="1"/>
  <c r="W242" i="3" a="1"/>
  <c r="W242" i="3" s="1"/>
  <c r="Z261" i="3" a="1"/>
  <c r="Z261" i="3" s="1"/>
  <c r="Q171" i="3" a="1"/>
  <c r="Q171" i="3" s="1"/>
  <c r="U188" i="3" a="1"/>
  <c r="U188" i="3" s="1"/>
  <c r="X235" i="3" a="1"/>
  <c r="X235" i="3" s="1"/>
  <c r="W249" i="3" a="1"/>
  <c r="W249" i="3" s="1"/>
  <c r="Z264" i="3" a="1"/>
  <c r="Z264" i="3" s="1"/>
  <c r="Q179" i="3" a="1"/>
  <c r="Q179" i="3" s="1"/>
  <c r="U214" i="3" a="1"/>
  <c r="U214" i="3" s="1"/>
  <c r="T235" i="3" a="1"/>
  <c r="T235" i="3" s="1"/>
  <c r="S247" i="3" a="1"/>
  <c r="S247" i="3" s="1"/>
  <c r="R132" i="3" a="1"/>
  <c r="R132" i="3" s="1"/>
  <c r="T11" i="3" a="1"/>
  <c r="T11" i="3" s="1"/>
  <c r="X61" i="3" a="1"/>
  <c r="X61" i="3" s="1"/>
  <c r="U66" i="3" a="1"/>
  <c r="U66" i="3" s="1"/>
  <c r="V62" i="3" a="1"/>
  <c r="V62" i="3" s="1"/>
  <c r="W53" i="3" a="1"/>
  <c r="W53" i="3" s="1"/>
  <c r="AB37" i="3" a="1"/>
  <c r="AB37" i="3" s="1"/>
  <c r="AB39" i="3" s="1"/>
  <c r="V135" i="3" a="1"/>
  <c r="V135" i="3" s="1"/>
  <c r="U131" i="3" a="1"/>
  <c r="U131" i="3" s="1"/>
  <c r="W93" i="3" a="1"/>
  <c r="W93" i="3" s="1"/>
  <c r="R136" i="3" a="1"/>
  <c r="R136" i="3" s="1"/>
  <c r="AA62" i="3" a="1"/>
  <c r="AA62" i="3" s="1"/>
  <c r="V11" i="3" a="1"/>
  <c r="V11" i="3" s="1"/>
  <c r="U12" i="3" a="1"/>
  <c r="U12" i="3" s="1"/>
  <c r="AA7" i="3" a="1"/>
  <c r="AA7" i="3" s="1"/>
  <c r="Z7" i="3" a="1"/>
  <c r="Z7" i="3" s="1"/>
  <c r="X6" i="3" a="1"/>
  <c r="X6" i="3" s="1"/>
  <c r="X23" i="3" a="1"/>
  <c r="X23" i="3" s="1"/>
  <c r="S17" i="3" a="1"/>
  <c r="S17" i="3" s="1"/>
  <c r="Q41" i="3" a="1"/>
  <c r="Q41" i="3" s="1"/>
  <c r="R7" i="3" a="1"/>
  <c r="R7" i="3" s="1"/>
  <c r="Y9" i="3" a="1"/>
  <c r="Y9" i="3" s="1"/>
  <c r="V10" i="3" a="1"/>
  <c r="V10" i="3" s="1"/>
  <c r="S8" i="3" a="1"/>
  <c r="S8" i="3" s="1"/>
  <c r="AB17" i="3" a="1"/>
  <c r="AB17" i="3" s="1"/>
  <c r="R12" i="3" a="1"/>
  <c r="R12" i="3" s="1"/>
  <c r="W23" i="3" a="1"/>
  <c r="W23" i="3" s="1"/>
  <c r="X11" i="3" a="1"/>
  <c r="X11" i="3" s="1"/>
  <c r="W9" i="3" a="1"/>
  <c r="W9" i="3" s="1"/>
  <c r="S38" i="3" a="1"/>
  <c r="S38" i="3" s="1"/>
  <c r="S39" i="3" s="1"/>
  <c r="S10" i="3" a="1"/>
  <c r="S10" i="3" s="1"/>
  <c r="R6" i="3" a="1"/>
  <c r="R6" i="3" s="1"/>
  <c r="R39" i="3"/>
  <c r="T39" i="3"/>
  <c r="R35" i="3"/>
  <c r="O37" i="3" a="1"/>
  <c r="O37" i="3" s="1"/>
  <c r="G37" i="3" a="1"/>
  <c r="G37" i="3" s="1"/>
  <c r="H37" i="3" a="1"/>
  <c r="H37" i="3" s="1"/>
  <c r="N33" i="3" a="1"/>
  <c r="N33" i="3" s="1"/>
  <c r="M33" i="3" a="1"/>
  <c r="M33" i="3" s="1"/>
  <c r="L33" i="3" a="1"/>
  <c r="L33" i="3" s="1"/>
  <c r="N37" i="3" a="1"/>
  <c r="N37" i="3" s="1"/>
  <c r="J37" i="3" a="1"/>
  <c r="J37" i="3" s="1"/>
  <c r="I37" i="3" a="1"/>
  <c r="I37" i="3" s="1"/>
  <c r="Q35" i="3"/>
  <c r="O33" i="3" a="1"/>
  <c r="O33" i="3" s="1"/>
  <c r="F33" i="3" a="1"/>
  <c r="F33" i="3" s="1"/>
  <c r="E33" i="3" a="1"/>
  <c r="E33" i="3" s="1"/>
  <c r="D33" i="3" a="1"/>
  <c r="D33" i="3" s="1"/>
  <c r="U39" i="3"/>
  <c r="E37" i="3" a="1"/>
  <c r="E37" i="3" s="1"/>
  <c r="F37" i="3" a="1"/>
  <c r="F37" i="3" s="1"/>
  <c r="H33" i="3" a="1"/>
  <c r="H33" i="3" s="1"/>
  <c r="G33" i="3" a="1"/>
  <c r="G33" i="3" s="1"/>
  <c r="J33" i="3" a="1"/>
  <c r="J33" i="3" s="1"/>
  <c r="I33" i="3" a="1"/>
  <c r="I33" i="3" s="1"/>
  <c r="L37" i="3" a="1"/>
  <c r="L37" i="3" s="1"/>
  <c r="T35" i="3"/>
  <c r="T43" i="3" s="1"/>
  <c r="S35" i="3"/>
  <c r="K37" i="3" a="1"/>
  <c r="K37" i="3" s="1"/>
  <c r="K33" i="3" a="1"/>
  <c r="K33" i="3" s="1"/>
  <c r="M37" i="3" a="1"/>
  <c r="M37" i="3" s="1"/>
  <c r="D37" i="3" a="1"/>
  <c r="D37" i="3" s="1"/>
  <c r="U35" i="3"/>
  <c r="F137" i="3" a="1"/>
  <c r="F137" i="3" s="1"/>
  <c r="Z35" i="3" l="1"/>
  <c r="R43" i="3"/>
  <c r="AA43" i="3"/>
  <c r="V43" i="3"/>
  <c r="S43" i="3"/>
  <c r="AB35" i="3"/>
  <c r="AB43" i="3" s="1"/>
  <c r="W35" i="3"/>
  <c r="Y35" i="3"/>
  <c r="Y43" i="3" s="1"/>
  <c r="U43" i="3"/>
  <c r="X35" i="3"/>
  <c r="X43" i="3" s="1"/>
  <c r="Z43" i="3"/>
  <c r="W39" i="3"/>
  <c r="AC187" i="3"/>
  <c r="Q39" i="3"/>
  <c r="Q43" i="3" s="1"/>
  <c r="AC38" i="3"/>
  <c r="AC34" i="3"/>
  <c r="I43" i="3"/>
  <c r="G43" i="3"/>
  <c r="J43" i="3"/>
  <c r="O43" i="3"/>
  <c r="H43" i="3"/>
  <c r="N43" i="3"/>
  <c r="AC33" i="3"/>
  <c r="AE9" i="3" s="1"/>
  <c r="M43" i="3"/>
  <c r="AC41" i="3"/>
  <c r="AC37" i="3"/>
  <c r="AE10" i="3" s="1"/>
  <c r="D43" i="3"/>
  <c r="P33" i="3"/>
  <c r="P37" i="3"/>
  <c r="K43" i="3"/>
  <c r="E43" i="3"/>
  <c r="F43" i="3"/>
  <c r="L43" i="3"/>
  <c r="J137" i="3" a="1"/>
  <c r="J137" i="3" s="1"/>
  <c r="K137" i="3" a="1"/>
  <c r="K137" i="3" s="1"/>
  <c r="H137" i="3" a="1"/>
  <c r="H137" i="3" s="1"/>
  <c r="I137" i="3" a="1"/>
  <c r="I137" i="3" s="1"/>
  <c r="G137" i="3" a="1"/>
  <c r="G137" i="3" s="1"/>
  <c r="L137" i="3" a="1"/>
  <c r="L137" i="3" s="1"/>
  <c r="E137" i="3" a="1"/>
  <c r="E137" i="3" s="1"/>
  <c r="N137" i="3" a="1"/>
  <c r="N137" i="3" s="1"/>
  <c r="M137" i="3" a="1"/>
  <c r="M137" i="3" s="1"/>
  <c r="O137" i="3" a="1"/>
  <c r="O137" i="3" s="1"/>
  <c r="D137" i="3" a="1"/>
  <c r="D137" i="3" s="1"/>
  <c r="K6" i="3" a="1"/>
  <c r="K6" i="3" s="1"/>
  <c r="M52" i="3" a="1"/>
  <c r="M52" i="3" s="1"/>
  <c r="J51" i="3" a="1"/>
  <c r="J51" i="3" s="1"/>
  <c r="N49" i="3" a="1"/>
  <c r="N49" i="3" s="1"/>
  <c r="L51" i="3" a="1"/>
  <c r="L51" i="3" s="1"/>
  <c r="N52" i="3" a="1"/>
  <c r="N52" i="3" s="1"/>
  <c r="F50" i="3" a="1"/>
  <c r="F50" i="3" s="1"/>
  <c r="K52" i="3" a="1"/>
  <c r="K52" i="3" s="1"/>
  <c r="D49" i="3" a="1"/>
  <c r="D49" i="3" s="1"/>
  <c r="L49" i="3" a="1"/>
  <c r="L49" i="3" s="1"/>
  <c r="D50" i="3" a="1"/>
  <c r="D50" i="3" s="1"/>
  <c r="K49" i="3" a="1"/>
  <c r="K49" i="3" s="1"/>
  <c r="J52" i="3" a="1"/>
  <c r="J52" i="3" s="1"/>
  <c r="D52" i="3" a="1"/>
  <c r="D52" i="3" s="1"/>
  <c r="K253" i="3" a="1"/>
  <c r="K253" i="3" s="1"/>
  <c r="O52" i="3" a="1"/>
  <c r="O52" i="3" s="1"/>
  <c r="E50" i="3" a="1"/>
  <c r="E50" i="3" s="1"/>
  <c r="I50" i="3" a="1"/>
  <c r="I50" i="3" s="1"/>
  <c r="M51" i="3" a="1"/>
  <c r="M51" i="3" s="1"/>
  <c r="M49" i="3" a="1"/>
  <c r="M49" i="3" s="1"/>
  <c r="M50" i="3" a="1"/>
  <c r="M50" i="3" s="1"/>
  <c r="H50" i="3" a="1"/>
  <c r="H50" i="3" s="1"/>
  <c r="O253" i="3" a="1"/>
  <c r="O253" i="3" s="1"/>
  <c r="L253" i="3" a="1"/>
  <c r="L253" i="3" s="1"/>
  <c r="N50" i="3" a="1"/>
  <c r="N50" i="3" s="1"/>
  <c r="G49" i="3" a="1"/>
  <c r="G49" i="3" s="1"/>
  <c r="E51" i="3" a="1"/>
  <c r="E51" i="3" s="1"/>
  <c r="G52" i="3" a="1"/>
  <c r="G52" i="3" s="1"/>
  <c r="H51" i="3" a="1"/>
  <c r="H51" i="3" s="1"/>
  <c r="F253" i="3" a="1"/>
  <c r="F253" i="3" s="1"/>
  <c r="G50" i="3" a="1"/>
  <c r="G50" i="3" s="1"/>
  <c r="I52" i="3" a="1"/>
  <c r="I52" i="3" s="1"/>
  <c r="N253" i="3" a="1"/>
  <c r="N253" i="3" s="1"/>
  <c r="D51" i="3" a="1"/>
  <c r="D51" i="3" s="1"/>
  <c r="G51" i="3" a="1"/>
  <c r="G51" i="3" s="1"/>
  <c r="H52" i="3" a="1"/>
  <c r="H52" i="3" s="1"/>
  <c r="H253" i="3" a="1"/>
  <c r="H253" i="3" s="1"/>
  <c r="E49" i="3" a="1"/>
  <c r="E49" i="3" s="1"/>
  <c r="E52" i="3" a="1"/>
  <c r="E52" i="3" s="1"/>
  <c r="L52" i="3" a="1"/>
  <c r="L52" i="3" s="1"/>
  <c r="I49" i="3" a="1"/>
  <c r="I49" i="3" s="1"/>
  <c r="D253" i="3" a="1"/>
  <c r="D253" i="3" s="1"/>
  <c r="L50" i="3" a="1"/>
  <c r="L50" i="3" s="1"/>
  <c r="I253" i="3" a="1"/>
  <c r="I253" i="3" s="1"/>
  <c r="O49" i="3" a="1"/>
  <c r="O49" i="3" s="1"/>
  <c r="O50" i="3" a="1"/>
  <c r="O50" i="3" s="1"/>
  <c r="O51" i="3" a="1"/>
  <c r="O51" i="3" s="1"/>
  <c r="M253" i="3" a="1"/>
  <c r="M253" i="3" s="1"/>
  <c r="H49" i="3" a="1"/>
  <c r="H49" i="3" s="1"/>
  <c r="I51" i="3" a="1"/>
  <c r="I51" i="3" s="1"/>
  <c r="F51" i="3" a="1"/>
  <c r="F51" i="3" s="1"/>
  <c r="K50" i="3" a="1"/>
  <c r="K50" i="3" s="1"/>
  <c r="K51" i="3" a="1"/>
  <c r="K51" i="3" s="1"/>
  <c r="E253" i="3" a="1"/>
  <c r="E253" i="3" s="1"/>
  <c r="F52" i="3" a="1"/>
  <c r="F52" i="3" s="1"/>
  <c r="G224" i="3" a="1"/>
  <c r="G224" i="3" s="1"/>
  <c r="H224" i="3" a="1"/>
  <c r="H224" i="3" s="1"/>
  <c r="N224" i="3" a="1"/>
  <c r="N224" i="3" s="1"/>
  <c r="I224" i="3" a="1"/>
  <c r="I224" i="3" s="1"/>
  <c r="J224" i="3" a="1"/>
  <c r="J224" i="3" s="1"/>
  <c r="D224" i="3" a="1"/>
  <c r="D224" i="3" s="1"/>
  <c r="K224" i="3" a="1"/>
  <c r="K224" i="3" s="1"/>
  <c r="E224" i="3" a="1"/>
  <c r="E224" i="3" s="1"/>
  <c r="L224" i="3" a="1"/>
  <c r="L224" i="3" s="1"/>
  <c r="F224" i="3" a="1"/>
  <c r="F224" i="3" s="1"/>
  <c r="M224" i="3" a="1"/>
  <c r="M224" i="3" s="1"/>
  <c r="O88" i="3" a="1"/>
  <c r="O88" i="3" s="1"/>
  <c r="H238" i="3" a="1"/>
  <c r="H238" i="3" s="1"/>
  <c r="E85" i="3" a="1"/>
  <c r="E85" i="3" s="1"/>
  <c r="E240" i="3" a="1"/>
  <c r="E240" i="3" s="1"/>
  <c r="J171" i="3" a="1"/>
  <c r="J171" i="3" s="1"/>
  <c r="H10" i="3" a="1"/>
  <c r="H10" i="3" s="1"/>
  <c r="J92" i="3" a="1"/>
  <c r="J92" i="3" s="1"/>
  <c r="M132" i="3" a="1"/>
  <c r="M132" i="3" s="1"/>
  <c r="F231" i="3" a="1"/>
  <c r="F231" i="3" s="1"/>
  <c r="D23" i="3" a="1"/>
  <c r="D23" i="3" s="1"/>
  <c r="M60" i="3" a="1"/>
  <c r="M60" i="3" s="1"/>
  <c r="J172" i="3" a="1"/>
  <c r="J172" i="3" s="1"/>
  <c r="G172" i="3" a="1"/>
  <c r="G172" i="3" s="1"/>
  <c r="G90" i="3" a="1"/>
  <c r="G90" i="3" s="1"/>
  <c r="O252" i="3" a="1"/>
  <c r="O252" i="3" s="1"/>
  <c r="F164" i="3" a="1"/>
  <c r="F164" i="3" s="1"/>
  <c r="H98" i="3" a="1"/>
  <c r="H98" i="3" s="1"/>
  <c r="D17" i="3" a="1"/>
  <c r="D17" i="3" s="1"/>
  <c r="D19" i="3" s="1"/>
  <c r="I180" i="3" a="1"/>
  <c r="I180" i="3" s="1"/>
  <c r="J249" i="3" a="1"/>
  <c r="J249" i="3" s="1"/>
  <c r="O245" i="3" a="1"/>
  <c r="O245" i="3" s="1"/>
  <c r="F90" i="3" a="1"/>
  <c r="F90" i="3" s="1"/>
  <c r="K91" i="3" a="1"/>
  <c r="K91" i="3" s="1"/>
  <c r="I249" i="3" a="1"/>
  <c r="I249" i="3" s="1"/>
  <c r="J225" i="3" a="1"/>
  <c r="J225" i="3" s="1"/>
  <c r="D88" i="3" a="1"/>
  <c r="D88" i="3" s="1"/>
  <c r="M171" i="3" a="1"/>
  <c r="M171" i="3" s="1"/>
  <c r="J99" i="3" a="1"/>
  <c r="J99" i="3" s="1"/>
  <c r="H263" i="3" a="1"/>
  <c r="H263" i="3" s="1"/>
  <c r="D81" i="3" a="1"/>
  <c r="D81" i="3" s="1"/>
  <c r="M9" i="3" a="1"/>
  <c r="M9" i="3" s="1"/>
  <c r="F82" i="3" a="1"/>
  <c r="F82" i="3" s="1"/>
  <c r="I95" i="3" a="1"/>
  <c r="I95" i="3" s="1"/>
  <c r="N82" i="3" a="1"/>
  <c r="N82" i="3" s="1"/>
  <c r="N242" i="3" a="1"/>
  <c r="N242" i="3" s="1"/>
  <c r="E99" i="3" a="1"/>
  <c r="E99" i="3" s="1"/>
  <c r="I225" i="3" a="1"/>
  <c r="I225" i="3" s="1"/>
  <c r="N225" i="3" a="1"/>
  <c r="N225" i="3" s="1"/>
  <c r="O64" i="3" a="1"/>
  <c r="O64" i="3" s="1"/>
  <c r="N86" i="3" a="1"/>
  <c r="N86" i="3" s="1"/>
  <c r="L250" i="3" a="1"/>
  <c r="L250" i="3" s="1"/>
  <c r="H247" i="3" a="1"/>
  <c r="H247" i="3" s="1"/>
  <c r="L251" i="3" a="1"/>
  <c r="L251" i="3" s="1"/>
  <c r="E252" i="3" a="1"/>
  <c r="E252" i="3" s="1"/>
  <c r="H170" i="3" a="1"/>
  <c r="H170" i="3" s="1"/>
  <c r="K95" i="3" a="1"/>
  <c r="K95" i="3" s="1"/>
  <c r="J179" i="3" a="1"/>
  <c r="J179" i="3" s="1"/>
  <c r="M263" i="3" a="1"/>
  <c r="M263" i="3" s="1"/>
  <c r="N234" i="3" a="1"/>
  <c r="N234" i="3" s="1"/>
  <c r="G134" i="3" a="1"/>
  <c r="G134" i="3" s="1"/>
  <c r="N133" i="3" a="1"/>
  <c r="N133" i="3" s="1"/>
  <c r="L10" i="3" a="1"/>
  <c r="L10" i="3" s="1"/>
  <c r="E243" i="3" a="1"/>
  <c r="E243" i="3" s="1"/>
  <c r="M250" i="3" a="1"/>
  <c r="M250" i="3" s="1"/>
  <c r="N95" i="3" a="1"/>
  <c r="N95" i="3" s="1"/>
  <c r="F248" i="3" a="1"/>
  <c r="F248" i="3" s="1"/>
  <c r="F243" i="3" a="1"/>
  <c r="F243" i="3" s="1"/>
  <c r="G180" i="3" a="1"/>
  <c r="G180" i="3" s="1"/>
  <c r="O133" i="3" a="1"/>
  <c r="O133" i="3" s="1"/>
  <c r="N171" i="3" a="1"/>
  <c r="N171" i="3" s="1"/>
  <c r="K239" i="3" a="1"/>
  <c r="K239" i="3" s="1"/>
  <c r="O96" i="3" a="1"/>
  <c r="O96" i="3" s="1"/>
  <c r="J90" i="3" a="1"/>
  <c r="J90" i="3" s="1"/>
  <c r="D86" i="3" a="1"/>
  <c r="D86" i="3" s="1"/>
  <c r="L93" i="3" a="1"/>
  <c r="L93" i="3" s="1"/>
  <c r="E64" i="3" a="1"/>
  <c r="E64" i="3" s="1"/>
  <c r="D65" i="3" a="1"/>
  <c r="D65" i="3" s="1"/>
  <c r="D53" i="3" a="1"/>
  <c r="D53" i="3" s="1"/>
  <c r="O134" i="3" a="1"/>
  <c r="O134" i="3" s="1"/>
  <c r="I62" i="3" a="1"/>
  <c r="I62" i="3" s="1"/>
  <c r="I240" i="3" a="1"/>
  <c r="I240" i="3" s="1"/>
  <c r="K178" i="3" a="1"/>
  <c r="K178" i="3" s="1"/>
  <c r="M180" i="3" a="1"/>
  <c r="M180" i="3" s="1"/>
  <c r="G240" i="3" a="1"/>
  <c r="G240" i="3" s="1"/>
  <c r="D163" i="3" a="1"/>
  <c r="D163" i="3" s="1"/>
  <c r="K242" i="3" a="1"/>
  <c r="K242" i="3" s="1"/>
  <c r="N97" i="3" a="1"/>
  <c r="N97" i="3" s="1"/>
  <c r="J89" i="3" a="1"/>
  <c r="J89" i="3" s="1"/>
  <c r="K65" i="3" a="1"/>
  <c r="K65" i="3" s="1"/>
  <c r="N10" i="3" a="1"/>
  <c r="N10" i="3" s="1"/>
  <c r="G231" i="3" a="1"/>
  <c r="G231" i="3" s="1"/>
  <c r="I172" i="3" a="1"/>
  <c r="I172" i="3" s="1"/>
  <c r="L249" i="3" a="1"/>
  <c r="L249" i="3" s="1"/>
  <c r="J60" i="3" a="1"/>
  <c r="J60" i="3" s="1"/>
  <c r="H171" i="3" a="1"/>
  <c r="H171" i="3" s="1"/>
  <c r="I242" i="3" a="1"/>
  <c r="I242" i="3" s="1"/>
  <c r="F61" i="3" a="1"/>
  <c r="F61" i="3" s="1"/>
  <c r="H60" i="3" a="1"/>
  <c r="H60" i="3" s="1"/>
  <c r="I248" i="3" a="1"/>
  <c r="I248" i="3" s="1"/>
  <c r="J131" i="3" a="1"/>
  <c r="J131" i="3" s="1"/>
  <c r="H66" i="3" a="1"/>
  <c r="H66" i="3" s="1"/>
  <c r="O242" i="3" a="1"/>
  <c r="O242" i="3" s="1"/>
  <c r="E251" i="3" a="1"/>
  <c r="E251" i="3" s="1"/>
  <c r="H252" i="3" a="1"/>
  <c r="H252" i="3" s="1"/>
  <c r="L91" i="3" a="1"/>
  <c r="L91" i="3" s="1"/>
  <c r="D245" i="3" a="1"/>
  <c r="D245" i="3" s="1"/>
  <c r="O180" i="3" a="1"/>
  <c r="O180" i="3" s="1"/>
  <c r="N178" i="3" a="1"/>
  <c r="N178" i="3" s="1"/>
  <c r="K17" i="3" a="1"/>
  <c r="K17" i="3" s="1"/>
  <c r="K19" i="3" s="1"/>
  <c r="L24" i="3" a="1"/>
  <c r="L24" i="3" s="1"/>
  <c r="L236" i="3" a="1"/>
  <c r="L236" i="3" s="1"/>
  <c r="M215" i="3" a="1"/>
  <c r="M215" i="3" s="1"/>
  <c r="F262" i="3" a="1"/>
  <c r="F262" i="3" s="1"/>
  <c r="O234" i="3" a="1"/>
  <c r="O234" i="3" s="1"/>
  <c r="D99" i="3" a="1"/>
  <c r="D99" i="3" s="1"/>
  <c r="M261" i="3" a="1"/>
  <c r="M261" i="3" s="1"/>
  <c r="O216" i="3" a="1"/>
  <c r="O216" i="3" s="1"/>
  <c r="J83" i="3" a="1"/>
  <c r="J83" i="3" s="1"/>
  <c r="I170" i="3" a="1"/>
  <c r="I170" i="3" s="1"/>
  <c r="H262" i="3" a="1"/>
  <c r="H262" i="3" s="1"/>
  <c r="J234" i="3" a="1"/>
  <c r="J234" i="3" s="1"/>
  <c r="K62" i="3" a="1"/>
  <c r="K62" i="3" s="1"/>
  <c r="F172" i="3" a="1"/>
  <c r="F172" i="3" s="1"/>
  <c r="J242" i="3" a="1"/>
  <c r="J242" i="3" s="1"/>
  <c r="G99" i="3" a="1"/>
  <c r="G99" i="3" s="1"/>
  <c r="I252" i="3" a="1"/>
  <c r="I252" i="3" s="1"/>
  <c r="H99" i="3" a="1"/>
  <c r="H99" i="3" s="1"/>
  <c r="E73" i="3" a="1"/>
  <c r="E73" i="3" s="1"/>
  <c r="E75" i="3" s="1"/>
  <c r="O60" i="3" a="1"/>
  <c r="O60" i="3" s="1"/>
  <c r="K133" i="3" a="1"/>
  <c r="K133" i="3" s="1"/>
  <c r="D217" i="3" a="1"/>
  <c r="D217" i="3" s="1"/>
  <c r="G233" i="3" a="1"/>
  <c r="G233" i="3" s="1"/>
  <c r="E91" i="3" a="1"/>
  <c r="E91" i="3" s="1"/>
  <c r="O17" i="3" a="1"/>
  <c r="O17" i="3" s="1"/>
  <c r="O19" i="3" s="1"/>
  <c r="F239" i="3" a="1"/>
  <c r="F239" i="3" s="1"/>
  <c r="H93" i="3" a="1"/>
  <c r="H93" i="3" s="1"/>
  <c r="L92" i="3" a="1"/>
  <c r="L92" i="3" s="1"/>
  <c r="K61" i="3" a="1"/>
  <c r="K61" i="3" s="1"/>
  <c r="H7" i="3" a="1"/>
  <c r="H7" i="3" s="1"/>
  <c r="D246" i="3" a="1"/>
  <c r="D246" i="3" s="1"/>
  <c r="G17" i="3" a="1"/>
  <c r="G17" i="3" s="1"/>
  <c r="G19" i="3" s="1"/>
  <c r="D214" i="3" a="1"/>
  <c r="D214" i="3" s="1"/>
  <c r="M133" i="3" a="1"/>
  <c r="M133" i="3" s="1"/>
  <c r="I232" i="3" a="1"/>
  <c r="I232" i="3" s="1"/>
  <c r="L239" i="3" a="1"/>
  <c r="L239" i="3" s="1"/>
  <c r="D67" i="3" a="1"/>
  <c r="D67" i="3" s="1"/>
  <c r="F261" i="3" a="1"/>
  <c r="F261" i="3" s="1"/>
  <c r="J86" i="3" a="1"/>
  <c r="J86" i="3" s="1"/>
  <c r="G97" i="3" a="1"/>
  <c r="G97" i="3" s="1"/>
  <c r="F6" i="3" a="1"/>
  <c r="F6" i="3" s="1"/>
  <c r="H96" i="3" a="1"/>
  <c r="H96" i="3" s="1"/>
  <c r="H97" i="3" a="1"/>
  <c r="H97" i="3" s="1"/>
  <c r="E7" i="3" a="1"/>
  <c r="E7" i="3" s="1"/>
  <c r="L83" i="3" a="1"/>
  <c r="L83" i="3" s="1"/>
  <c r="N66" i="3" a="1"/>
  <c r="N66" i="3" s="1"/>
  <c r="F17" i="3" a="1"/>
  <c r="F17" i="3" s="1"/>
  <c r="I178" i="3" a="1"/>
  <c r="I178" i="3" s="1"/>
  <c r="D178" i="3" a="1"/>
  <c r="D178" i="3" s="1"/>
  <c r="D237" i="3" a="1"/>
  <c r="D237" i="3" s="1"/>
  <c r="K171" i="3" a="1"/>
  <c r="K171" i="3" s="1"/>
  <c r="F244" i="3" a="1"/>
  <c r="F244" i="3" s="1"/>
  <c r="L64" i="3" a="1"/>
  <c r="L64" i="3" s="1"/>
  <c r="L241" i="3" a="1"/>
  <c r="L241" i="3" s="1"/>
  <c r="J241" i="3" a="1"/>
  <c r="J241" i="3" s="1"/>
  <c r="M63" i="3" a="1"/>
  <c r="M63" i="3" s="1"/>
  <c r="G91" i="3" a="1"/>
  <c r="G91" i="3" s="1"/>
  <c r="G138" i="3" a="1"/>
  <c r="G138" i="3" s="1"/>
  <c r="I245" i="3" a="1"/>
  <c r="I245" i="3" s="1"/>
  <c r="F233" i="3" a="1"/>
  <c r="F233" i="3" s="1"/>
  <c r="K8" i="3" a="1"/>
  <c r="K8" i="3" s="1"/>
  <c r="H9" i="3" a="1"/>
  <c r="H9" i="3" s="1"/>
  <c r="M99" i="3" a="1"/>
  <c r="M99" i="3" s="1"/>
  <c r="O93" i="3" a="1"/>
  <c r="O93" i="3" s="1"/>
  <c r="G93" i="3" a="1"/>
  <c r="G93" i="3" s="1"/>
  <c r="O9" i="3" a="1"/>
  <c r="O9" i="3" s="1"/>
  <c r="E261" i="3" a="1"/>
  <c r="E261" i="3" s="1"/>
  <c r="L263" i="3" a="1"/>
  <c r="L263" i="3" s="1"/>
  <c r="O136" i="3" a="1"/>
  <c r="O136" i="3" s="1"/>
  <c r="M17" i="3" a="1"/>
  <c r="M17" i="3" s="1"/>
  <c r="M19" i="3" s="1"/>
  <c r="O90" i="3" a="1"/>
  <c r="O90" i="3" s="1"/>
  <c r="L98" i="3" a="1"/>
  <c r="L98" i="3" s="1"/>
  <c r="F60" i="3" a="1"/>
  <c r="F60" i="3" s="1"/>
  <c r="E65" i="3" a="1"/>
  <c r="E65" i="3" s="1"/>
  <c r="H235" i="3" a="1"/>
  <c r="H235" i="3" s="1"/>
  <c r="K53" i="3" a="1"/>
  <c r="K53" i="3" s="1"/>
  <c r="I251" i="3" a="1"/>
  <c r="I251" i="3" s="1"/>
  <c r="N240" i="3" a="1"/>
  <c r="N240" i="3" s="1"/>
  <c r="J87" i="3" a="1"/>
  <c r="J87" i="3" s="1"/>
  <c r="E250" i="3" a="1"/>
  <c r="E250" i="3" s="1"/>
  <c r="M225" i="3" a="1"/>
  <c r="M225" i="3" s="1"/>
  <c r="F241" i="3" a="1"/>
  <c r="F241" i="3" s="1"/>
  <c r="J63" i="3" a="1"/>
  <c r="J63" i="3" s="1"/>
  <c r="J252" i="3" a="1"/>
  <c r="J252" i="3" s="1"/>
  <c r="E235" i="3" a="1"/>
  <c r="E235" i="3" s="1"/>
  <c r="K96" i="3" a="1"/>
  <c r="K96" i="3" s="1"/>
  <c r="I136" i="3" a="1"/>
  <c r="I136" i="3" s="1"/>
  <c r="L8" i="3" a="1"/>
  <c r="L8" i="3" s="1"/>
  <c r="E215" i="3" a="1"/>
  <c r="E215" i="3" s="1"/>
  <c r="G262" i="3" a="1"/>
  <c r="G262" i="3" s="1"/>
  <c r="I231" i="3" a="1"/>
  <c r="I231" i="3" s="1"/>
  <c r="K164" i="3" a="1"/>
  <c r="K164" i="3" s="1"/>
  <c r="I216" i="3" a="1"/>
  <c r="I216" i="3" s="1"/>
  <c r="M216" i="3" a="1"/>
  <c r="M216" i="3" s="1"/>
  <c r="D82" i="3" a="1"/>
  <c r="D82" i="3" s="1"/>
  <c r="G94" i="3" a="1"/>
  <c r="G94" i="3" s="1"/>
  <c r="M92" i="3" a="1"/>
  <c r="M92" i="3" s="1"/>
  <c r="D248" i="3" a="1"/>
  <c r="D248" i="3" s="1"/>
  <c r="E138" i="3" a="1"/>
  <c r="E138" i="3" s="1"/>
  <c r="G61" i="3" a="1"/>
  <c r="G61" i="3" s="1"/>
  <c r="N6" i="3" a="1"/>
  <c r="N6" i="3" s="1"/>
  <c r="H134" i="3" a="1"/>
  <c r="H134" i="3" s="1"/>
  <c r="D133" i="3" a="1"/>
  <c r="D133" i="3" s="1"/>
  <c r="E89" i="3" a="1"/>
  <c r="E89" i="3" s="1"/>
  <c r="N24" i="3" a="1"/>
  <c r="N24" i="3" s="1"/>
  <c r="F59" i="3" a="1"/>
  <c r="F59" i="3" s="1"/>
  <c r="O94" i="3" a="1"/>
  <c r="O94" i="3" s="1"/>
  <c r="N53" i="3" a="1"/>
  <c r="N53" i="3" s="1"/>
  <c r="F247" i="3" a="1"/>
  <c r="F247" i="3" s="1"/>
  <c r="I7" i="3" a="1"/>
  <c r="I7" i="3" s="1"/>
  <c r="J98" i="3" a="1"/>
  <c r="J98" i="3" s="1"/>
  <c r="I179" i="3" a="1"/>
  <c r="I179" i="3" s="1"/>
  <c r="F133" i="3" a="1"/>
  <c r="F133" i="3" s="1"/>
  <c r="J238" i="3" a="1"/>
  <c r="J238" i="3" s="1"/>
  <c r="K254" i="3" a="1"/>
  <c r="K254" i="3" s="1"/>
  <c r="I131" i="3" a="1"/>
  <c r="I131" i="3" s="1"/>
  <c r="I164" i="3" a="1"/>
  <c r="I164" i="3" s="1"/>
  <c r="M243" i="3" a="1"/>
  <c r="M243" i="3" s="1"/>
  <c r="O231" i="3" a="1"/>
  <c r="O231" i="3" s="1"/>
  <c r="K64" i="3" a="1"/>
  <c r="K64" i="3" s="1"/>
  <c r="M83" i="3" a="1"/>
  <c r="M83" i="3" s="1"/>
  <c r="F84" i="3" a="1"/>
  <c r="F84" i="3" s="1"/>
  <c r="E248" i="3" a="1"/>
  <c r="E248" i="3" s="1"/>
  <c r="J233" i="3" a="1"/>
  <c r="J233" i="3" s="1"/>
  <c r="I243" i="3" a="1"/>
  <c r="I243" i="3" s="1"/>
  <c r="O63" i="3" a="1"/>
  <c r="O63" i="3" s="1"/>
  <c r="K88" i="3" a="1"/>
  <c r="K88" i="3" s="1"/>
  <c r="K80" i="3" a="1"/>
  <c r="K80" i="3" s="1"/>
  <c r="K59" i="3" a="1"/>
  <c r="K59" i="3" s="1"/>
  <c r="E244" i="3" a="1"/>
  <c r="E244" i="3" s="1"/>
  <c r="F245" i="3" a="1"/>
  <c r="F245" i="3" s="1"/>
  <c r="J136" i="3" a="1"/>
  <c r="J136" i="3" s="1"/>
  <c r="J235" i="3" a="1"/>
  <c r="J235" i="3" s="1"/>
  <c r="N252" i="3" a="1"/>
  <c r="N252" i="3" s="1"/>
  <c r="E178" i="3" a="1"/>
  <c r="E178" i="3" s="1"/>
  <c r="H244" i="3" a="1"/>
  <c r="H244" i="3" s="1"/>
  <c r="I59" i="3" a="1"/>
  <c r="I59" i="3" s="1"/>
  <c r="F250" i="3" a="1"/>
  <c r="F250" i="3" s="1"/>
  <c r="D179" i="3" a="1"/>
  <c r="D179" i="3" s="1"/>
  <c r="K238" i="3" a="1"/>
  <c r="K238" i="3" s="1"/>
  <c r="E61" i="3" a="1"/>
  <c r="E61" i="3" s="1"/>
  <c r="D180" i="3" a="1"/>
  <c r="D180" i="3" s="1"/>
  <c r="F95" i="3" a="1"/>
  <c r="F95" i="3" s="1"/>
  <c r="H237" i="3" a="1"/>
  <c r="H237" i="3" s="1"/>
  <c r="E164" i="3" a="1"/>
  <c r="E164" i="3" s="1"/>
  <c r="J262" i="3" a="1"/>
  <c r="J262" i="3" s="1"/>
  <c r="E262" i="3" a="1"/>
  <c r="E262" i="3" s="1"/>
  <c r="K85" i="3" a="1"/>
  <c r="K85" i="3" s="1"/>
  <c r="J24" i="3" a="1"/>
  <c r="J24" i="3" s="1"/>
  <c r="J8" i="3" a="1"/>
  <c r="J8" i="3" s="1"/>
  <c r="M236" i="3" a="1"/>
  <c r="M236" i="3" s="1"/>
  <c r="L215" i="3" a="1"/>
  <c r="L215" i="3" s="1"/>
  <c r="D216" i="3" a="1"/>
  <c r="D216" i="3" s="1"/>
  <c r="O7" i="3" a="1"/>
  <c r="O7" i="3" s="1"/>
  <c r="K240" i="3" a="1"/>
  <c r="K240" i="3" s="1"/>
  <c r="H85" i="3" a="1"/>
  <c r="H85" i="3" s="1"/>
  <c r="M80" i="3" a="1"/>
  <c r="M80" i="3" s="1"/>
  <c r="K246" i="3" a="1"/>
  <c r="K246" i="3" s="1"/>
  <c r="M240" i="3" a="1"/>
  <c r="M240" i="3" s="1"/>
  <c r="J91" i="3" a="1"/>
  <c r="J91" i="3" s="1"/>
  <c r="O86" i="3" a="1"/>
  <c r="O86" i="3" s="1"/>
  <c r="I67" i="3" a="1"/>
  <c r="I67" i="3" s="1"/>
  <c r="D73" i="3" a="1"/>
  <c r="D73" i="3" s="1"/>
  <c r="D75" i="3" s="1"/>
  <c r="I250" i="3" a="1"/>
  <c r="I250" i="3" s="1"/>
  <c r="E130" i="3" a="1"/>
  <c r="E130" i="3" s="1"/>
  <c r="N134" i="3" a="1"/>
  <c r="N134" i="3" s="1"/>
  <c r="D171" i="3" a="1"/>
  <c r="D171" i="3" s="1"/>
  <c r="M238" i="3" a="1"/>
  <c r="M238" i="3" s="1"/>
  <c r="E96" i="3" a="1"/>
  <c r="E96" i="3" s="1"/>
  <c r="N59" i="3" a="1"/>
  <c r="N59" i="3" s="1"/>
  <c r="F88" i="3" a="1"/>
  <c r="F88" i="3" s="1"/>
  <c r="N98" i="3" a="1"/>
  <c r="N98" i="3" s="1"/>
  <c r="K245" i="3" a="1"/>
  <c r="K245" i="3" s="1"/>
  <c r="D85" i="3" a="1"/>
  <c r="D85" i="3" s="1"/>
  <c r="E62" i="3" a="1"/>
  <c r="E62" i="3" s="1"/>
  <c r="L262" i="3" a="1"/>
  <c r="L262" i="3" s="1"/>
  <c r="E134" i="3" a="1"/>
  <c r="E134" i="3" s="1"/>
  <c r="H239" i="3" a="1"/>
  <c r="H239" i="3" s="1"/>
  <c r="F246" i="3" a="1"/>
  <c r="F246" i="3" s="1"/>
  <c r="D89" i="3" a="1"/>
  <c r="D89" i="3" s="1"/>
  <c r="O98" i="3" a="1"/>
  <c r="O98" i="3" s="1"/>
  <c r="D235" i="3" a="1"/>
  <c r="D235" i="3" s="1"/>
  <c r="N85" i="3" a="1"/>
  <c r="N85" i="3" s="1"/>
  <c r="G98" i="3" a="1"/>
  <c r="G98" i="3" s="1"/>
  <c r="N81" i="3" a="1"/>
  <c r="N81" i="3" s="1"/>
  <c r="M64" i="3" a="1"/>
  <c r="M64" i="3" s="1"/>
  <c r="D10" i="3" a="1"/>
  <c r="D10" i="3" s="1"/>
  <c r="J248" i="3" a="1"/>
  <c r="J248" i="3" s="1"/>
  <c r="I234" i="3" a="1"/>
  <c r="I234" i="3" s="1"/>
  <c r="G179" i="3" a="1"/>
  <c r="G179" i="3" s="1"/>
  <c r="O178" i="3" a="1"/>
  <c r="O178" i="3" s="1"/>
  <c r="M172" i="3" a="1"/>
  <c r="M172" i="3" s="1"/>
  <c r="M246" i="3" a="1"/>
  <c r="M246" i="3" s="1"/>
  <c r="I65" i="3" a="1"/>
  <c r="I65" i="3" s="1"/>
  <c r="N17" i="3" a="1"/>
  <c r="N17" i="3" s="1"/>
  <c r="N19" i="3" s="1"/>
  <c r="I92" i="3" a="1"/>
  <c r="I92" i="3" s="1"/>
  <c r="M247" i="3" a="1"/>
  <c r="M247" i="3" s="1"/>
  <c r="D244" i="3" a="1"/>
  <c r="D244" i="3" s="1"/>
  <c r="D66" i="3" a="1"/>
  <c r="D66" i="3" s="1"/>
  <c r="H249" i="3" a="1"/>
  <c r="H249" i="3" s="1"/>
  <c r="L67" i="3" a="1"/>
  <c r="L67" i="3" s="1"/>
  <c r="H73" i="3" a="1"/>
  <c r="H73" i="3" s="1"/>
  <c r="H75" i="3" s="1"/>
  <c r="N132" i="3" a="1"/>
  <c r="N132" i="3" s="1"/>
  <c r="L7" i="3" a="1"/>
  <c r="L7" i="3" s="1"/>
  <c r="F96" i="3" a="1"/>
  <c r="F96" i="3" s="1"/>
  <c r="G263" i="3" a="1"/>
  <c r="G263" i="3" s="1"/>
  <c r="J84" i="3" a="1"/>
  <c r="J84" i="3" s="1"/>
  <c r="O8" i="3" a="1"/>
  <c r="O8" i="3" s="1"/>
  <c r="G95" i="3" a="1"/>
  <c r="G95" i="3" s="1"/>
  <c r="M95" i="3" a="1"/>
  <c r="M95" i="3" s="1"/>
  <c r="I84" i="3" a="1"/>
  <c r="I84" i="3" s="1"/>
  <c r="N249" i="3" a="1"/>
  <c r="N249" i="3" s="1"/>
  <c r="G237" i="3" a="1"/>
  <c r="G237" i="3" s="1"/>
  <c r="N89" i="3" a="1"/>
  <c r="N89" i="3" s="1"/>
  <c r="I163" i="3" a="1"/>
  <c r="I163" i="3" s="1"/>
  <c r="L17" i="3" a="1"/>
  <c r="L17" i="3" s="1"/>
  <c r="K235" i="3" a="1"/>
  <c r="K235" i="3" s="1"/>
  <c r="J138" i="3" a="1"/>
  <c r="J138" i="3" s="1"/>
  <c r="D251" i="3" a="1"/>
  <c r="D251" i="3" s="1"/>
  <c r="K250" i="3" a="1"/>
  <c r="K250" i="3" s="1"/>
  <c r="H240" i="3" a="1"/>
  <c r="H240" i="3" s="1"/>
  <c r="L62" i="3" a="1"/>
  <c r="L62" i="3" s="1"/>
  <c r="I91" i="3" a="1"/>
  <c r="I91" i="3" s="1"/>
  <c r="O6" i="3" a="1"/>
  <c r="O6" i="3" s="1"/>
  <c r="O250" i="3" a="1"/>
  <c r="O250" i="3" s="1"/>
  <c r="K73" i="3" a="1"/>
  <c r="K73" i="3" s="1"/>
  <c r="K75" i="3" s="1"/>
  <c r="G9" i="3" a="1"/>
  <c r="G9" i="3" s="1"/>
  <c r="G254" i="3" a="1"/>
  <c r="G254" i="3" s="1"/>
  <c r="I83" i="3" a="1"/>
  <c r="I83" i="3" s="1"/>
  <c r="N172" i="3" a="1"/>
  <c r="N172" i="3" s="1"/>
  <c r="I8" i="3" a="1"/>
  <c r="I8" i="3" s="1"/>
  <c r="N233" i="3" a="1"/>
  <c r="N233" i="3" s="1"/>
  <c r="L132" i="3" a="1"/>
  <c r="L132" i="3" s="1"/>
  <c r="F216" i="3" a="1"/>
  <c r="F216" i="3" s="1"/>
  <c r="F24" i="3" a="1"/>
  <c r="F24" i="3" s="1"/>
  <c r="G236" i="3" a="1"/>
  <c r="G236" i="3" s="1"/>
  <c r="N217" i="3" a="1"/>
  <c r="N217" i="3" s="1"/>
  <c r="N236" i="3" a="1"/>
  <c r="N236" i="3" s="1"/>
  <c r="K163" i="3" a="1"/>
  <c r="K163" i="3" s="1"/>
  <c r="G92" i="3" a="1"/>
  <c r="G92" i="3" s="1"/>
  <c r="L94" i="3" a="1"/>
  <c r="L94" i="3" s="1"/>
  <c r="N60" i="3" a="1"/>
  <c r="N60" i="3" s="1"/>
  <c r="G6" i="3" a="1"/>
  <c r="G6" i="3" s="1"/>
  <c r="L82" i="3" a="1"/>
  <c r="L82" i="3" s="1"/>
  <c r="K132" i="3" a="1"/>
  <c r="K132" i="3" s="1"/>
  <c r="H131" i="3" a="1"/>
  <c r="H131" i="3" s="1"/>
  <c r="J23" i="3" a="1"/>
  <c r="J23" i="3" s="1"/>
  <c r="L244" i="3" a="1"/>
  <c r="L244" i="3" s="1"/>
  <c r="K89" i="3" a="1"/>
  <c r="K89" i="3" s="1"/>
  <c r="M53" i="3" a="1"/>
  <c r="M53" i="3" s="1"/>
  <c r="K86" i="3" a="1"/>
  <c r="K86" i="3" s="1"/>
  <c r="H23" i="3" a="1"/>
  <c r="H23" i="3" s="1"/>
  <c r="H67" i="3" a="1"/>
  <c r="H67" i="3" s="1"/>
  <c r="K97" i="3" a="1"/>
  <c r="K97" i="3" s="1"/>
  <c r="O23" i="3" a="1"/>
  <c r="O23" i="3" s="1"/>
  <c r="J178" i="3" a="1"/>
  <c r="J178" i="3" s="1"/>
  <c r="G132" i="3" a="1"/>
  <c r="G132" i="3" s="1"/>
  <c r="J163" i="3" a="1"/>
  <c r="J163" i="3" s="1"/>
  <c r="D243" i="3" a="1"/>
  <c r="D243" i="3" s="1"/>
  <c r="O130" i="3" a="1"/>
  <c r="O130" i="3" s="1"/>
  <c r="M179" i="3" a="1"/>
  <c r="M179" i="3" s="1"/>
  <c r="H232" i="3" a="1"/>
  <c r="H232" i="3" s="1"/>
  <c r="H172" i="3" a="1"/>
  <c r="H172" i="3" s="1"/>
  <c r="G246" i="3" a="1"/>
  <c r="G246" i="3" s="1"/>
  <c r="F93" i="3" a="1"/>
  <c r="F93" i="3" s="1"/>
  <c r="M98" i="3" a="1"/>
  <c r="M98" i="3" s="1"/>
  <c r="G67" i="3" a="1"/>
  <c r="G67" i="3" s="1"/>
  <c r="M163" i="3" a="1"/>
  <c r="M163" i="3" s="1"/>
  <c r="J93" i="3" a="1"/>
  <c r="J93" i="3" s="1"/>
  <c r="F99" i="3" a="1"/>
  <c r="F99" i="3" s="1"/>
  <c r="G235" i="3" a="1"/>
  <c r="G235" i="3" s="1"/>
  <c r="J247" i="3" a="1"/>
  <c r="J247" i="3" s="1"/>
  <c r="O66" i="3" a="1"/>
  <c r="O66" i="3" s="1"/>
  <c r="K247" i="3" a="1"/>
  <c r="K247" i="3" s="1"/>
  <c r="O251" i="3" a="1"/>
  <c r="O251" i="3" s="1"/>
  <c r="L180" i="3" a="1"/>
  <c r="L180" i="3" s="1"/>
  <c r="N80" i="3" a="1"/>
  <c r="N80" i="3" s="1"/>
  <c r="L252" i="3" a="1"/>
  <c r="L252" i="3" s="1"/>
  <c r="G252" i="3" a="1"/>
  <c r="G252" i="3" s="1"/>
  <c r="F80" i="3" a="1"/>
  <c r="F80" i="3" s="1"/>
  <c r="M235" i="3" a="1"/>
  <c r="M235" i="3" s="1"/>
  <c r="O179" i="3" a="1"/>
  <c r="O179" i="3" s="1"/>
  <c r="L138" i="3" a="1"/>
  <c r="L138" i="3" s="1"/>
  <c r="I63" i="3" a="1"/>
  <c r="I63" i="3" s="1"/>
  <c r="O217" i="3" a="1"/>
  <c r="O217" i="3" s="1"/>
  <c r="N216" i="3" a="1"/>
  <c r="N216" i="3" s="1"/>
  <c r="F7" i="3" a="1"/>
  <c r="F7" i="3" s="1"/>
  <c r="N238" i="3" a="1"/>
  <c r="N238" i="3" s="1"/>
  <c r="G87" i="3" a="1"/>
  <c r="G87" i="3" s="1"/>
  <c r="L80" i="3" a="1"/>
  <c r="L80" i="3" s="1"/>
  <c r="N263" i="3" a="1"/>
  <c r="N263" i="3" s="1"/>
  <c r="M262" i="3" a="1"/>
  <c r="M262" i="3" s="1"/>
  <c r="L85" i="3" a="1"/>
  <c r="L85" i="3" s="1"/>
  <c r="N215" i="3" a="1"/>
  <c r="N215" i="3" s="1"/>
  <c r="M84" i="3" a="1"/>
  <c r="M84" i="3" s="1"/>
  <c r="K234" i="3" a="1"/>
  <c r="K234" i="3" s="1"/>
  <c r="K66" i="3" a="1"/>
  <c r="K66" i="3" s="1"/>
  <c r="L248" i="3" a="1"/>
  <c r="L248" i="3" s="1"/>
  <c r="I86" i="3" a="1"/>
  <c r="I86" i="3" s="1"/>
  <c r="G59" i="3" a="1"/>
  <c r="G59" i="3" s="1"/>
  <c r="E249" i="3" a="1"/>
  <c r="E249" i="3" s="1"/>
  <c r="E225" i="3" a="1"/>
  <c r="E225" i="3" s="1"/>
  <c r="E227" i="3" s="1"/>
  <c r="L9" i="3" a="1"/>
  <c r="L9" i="3" s="1"/>
  <c r="F64" i="3" a="1"/>
  <c r="F64" i="3" s="1"/>
  <c r="O214" i="3" a="1"/>
  <c r="O214" i="3" s="1"/>
  <c r="M134" i="3" a="1"/>
  <c r="M134" i="3" s="1"/>
  <c r="I96" i="3" a="1"/>
  <c r="I96" i="3" s="1"/>
  <c r="N23" i="3" a="1"/>
  <c r="N23" i="3" s="1"/>
  <c r="G244" i="3" a="1"/>
  <c r="G244" i="3" s="1"/>
  <c r="M86" i="3" a="1"/>
  <c r="M86" i="3" s="1"/>
  <c r="K92" i="3" a="1"/>
  <c r="K92" i="3" s="1"/>
  <c r="J62" i="3" a="1"/>
  <c r="J62" i="3" s="1"/>
  <c r="J170" i="3" a="1"/>
  <c r="J170" i="3" s="1"/>
  <c r="D164" i="3" a="1"/>
  <c r="D164" i="3" s="1"/>
  <c r="O261" i="3" a="1"/>
  <c r="O261" i="3" s="1"/>
  <c r="L214" i="3" a="1"/>
  <c r="L214" i="3" s="1"/>
  <c r="D60" i="3" a="1"/>
  <c r="D60" i="3" s="1"/>
  <c r="J239" i="3" a="1"/>
  <c r="J239" i="3" s="1"/>
  <c r="N244" i="3" a="1"/>
  <c r="N244" i="3" s="1"/>
  <c r="I61" i="3" a="1"/>
  <c r="I61" i="3" s="1"/>
  <c r="J81" i="3" a="1"/>
  <c r="J81" i="3" s="1"/>
  <c r="N88" i="3" a="1"/>
  <c r="N88" i="3" s="1"/>
  <c r="D64" i="3" a="1"/>
  <c r="D64" i="3" s="1"/>
  <c r="F9" i="3" a="1"/>
  <c r="F9" i="3" s="1"/>
  <c r="D96" i="3" a="1"/>
  <c r="D96" i="3" s="1"/>
  <c r="D90" i="3" a="1"/>
  <c r="D90" i="3" s="1"/>
  <c r="E247" i="3" a="1"/>
  <c r="E247" i="3" s="1"/>
  <c r="L232" i="3" a="1"/>
  <c r="L232" i="3" s="1"/>
  <c r="E66" i="3" a="1"/>
  <c r="E66" i="3" s="1"/>
  <c r="D170" i="3" a="1"/>
  <c r="D170" i="3" s="1"/>
  <c r="J132" i="3" a="1"/>
  <c r="J132" i="3" s="1"/>
  <c r="G131" i="3" a="1"/>
  <c r="G131" i="3" s="1"/>
  <c r="E237" i="3" a="1"/>
  <c r="E237" i="3" s="1"/>
  <c r="H136" i="3" a="1"/>
  <c r="H136" i="3" s="1"/>
  <c r="O10" i="3" a="1"/>
  <c r="O10" i="3" s="1"/>
  <c r="L233" i="3" a="1"/>
  <c r="L233" i="3" s="1"/>
  <c r="K9" i="3" a="1"/>
  <c r="K9" i="3" s="1"/>
  <c r="M7" i="3" a="1"/>
  <c r="M7" i="3" s="1"/>
  <c r="O240" i="3" a="1"/>
  <c r="O240" i="3" s="1"/>
  <c r="L95" i="3" a="1"/>
  <c r="L95" i="3" s="1"/>
  <c r="F65" i="3" a="1"/>
  <c r="F65" i="3" s="1"/>
  <c r="O246" i="3" a="1"/>
  <c r="O246" i="3" s="1"/>
  <c r="G96" i="3" a="1"/>
  <c r="G96" i="3" s="1"/>
  <c r="E90" i="3" a="1"/>
  <c r="E90" i="3" s="1"/>
  <c r="I66" i="3" a="1"/>
  <c r="I66" i="3" s="1"/>
  <c r="F263" i="3" a="1"/>
  <c r="F263" i="3" s="1"/>
  <c r="H261" i="3" a="1"/>
  <c r="H261" i="3" s="1"/>
  <c r="D138" i="3" a="1"/>
  <c r="D138" i="3" s="1"/>
  <c r="K262" i="3" a="1"/>
  <c r="K262" i="3" s="1"/>
  <c r="M89" i="3" a="1"/>
  <c r="M89" i="3" s="1"/>
  <c r="O92" i="3" a="1"/>
  <c r="O92" i="3" s="1"/>
  <c r="O82" i="3" a="1"/>
  <c r="O82" i="3" s="1"/>
  <c r="E83" i="3" a="1"/>
  <c r="E83" i="3" s="1"/>
  <c r="M136" i="3" a="1"/>
  <c r="M136" i="3" s="1"/>
  <c r="M251" i="3" a="1"/>
  <c r="M251" i="3" s="1"/>
  <c r="L225" i="3" a="1"/>
  <c r="L225" i="3" s="1"/>
  <c r="M91" i="3" a="1"/>
  <c r="M91" i="3" s="1"/>
  <c r="G8" i="3" a="1"/>
  <c r="G8" i="3" s="1"/>
  <c r="I237" i="3" a="1"/>
  <c r="I237" i="3" s="1"/>
  <c r="O67" i="3" a="1"/>
  <c r="O67" i="3" s="1"/>
  <c r="H254" i="3" a="1"/>
  <c r="H254" i="3" s="1"/>
  <c r="D254" i="3" a="1"/>
  <c r="D254" i="3" s="1"/>
  <c r="I244" i="3" a="1"/>
  <c r="I244" i="3" s="1"/>
  <c r="L53" i="3" a="1"/>
  <c r="L53" i="3" s="1"/>
  <c r="G53" i="3" a="1"/>
  <c r="G53" i="3" s="1"/>
  <c r="H246" i="3" a="1"/>
  <c r="H246" i="3" s="1"/>
  <c r="K232" i="3" a="1"/>
  <c r="K232" i="3" s="1"/>
  <c r="J95" i="3" a="1"/>
  <c r="J95" i="3" s="1"/>
  <c r="G217" i="3" a="1"/>
  <c r="G217" i="3" s="1"/>
  <c r="H215" i="3" a="1"/>
  <c r="H215" i="3" s="1"/>
  <c r="E95" i="3" a="1"/>
  <c r="E95" i="3" s="1"/>
  <c r="L163" i="3" a="1"/>
  <c r="L163" i="3" s="1"/>
  <c r="D263" i="3" a="1"/>
  <c r="D263" i="3" s="1"/>
  <c r="J232" i="3" a="1"/>
  <c r="J232" i="3" s="1"/>
  <c r="F92" i="3" a="1"/>
  <c r="F92" i="3" s="1"/>
  <c r="K94" i="3" a="1"/>
  <c r="K94" i="3" s="1"/>
  <c r="D87" i="3" a="1"/>
  <c r="D87" i="3" s="1"/>
  <c r="H61" i="3" a="1"/>
  <c r="H61" i="3" s="1"/>
  <c r="M214" i="3" a="1"/>
  <c r="M214" i="3" s="1"/>
  <c r="K134" i="3" a="1"/>
  <c r="K134" i="3" s="1"/>
  <c r="J231" i="3" a="1"/>
  <c r="J231" i="3" s="1"/>
  <c r="H64" i="3" a="1"/>
  <c r="H64" i="3" s="1"/>
  <c r="G65" i="3" a="1"/>
  <c r="G65" i="3" s="1"/>
  <c r="H250" i="3" a="1"/>
  <c r="H250" i="3" s="1"/>
  <c r="H53" i="3" a="1"/>
  <c r="H53" i="3" s="1"/>
  <c r="L90" i="3" a="1"/>
  <c r="L90" i="3" s="1"/>
  <c r="O235" i="3" a="1"/>
  <c r="O235" i="3" s="1"/>
  <c r="I171" i="3" a="1"/>
  <c r="I171" i="3" s="1"/>
  <c r="D241" i="3" a="1"/>
  <c r="D241" i="3" s="1"/>
  <c r="M131" i="3" a="1"/>
  <c r="M131" i="3" s="1"/>
  <c r="K180" i="3" a="1"/>
  <c r="K180" i="3" s="1"/>
  <c r="L234" i="3" a="1"/>
  <c r="L234" i="3" s="1"/>
  <c r="F180" i="3" a="1"/>
  <c r="F180" i="3" s="1"/>
  <c r="L179" i="3" a="1"/>
  <c r="L179" i="3" s="1"/>
  <c r="E171" i="3" a="1"/>
  <c r="E171" i="3" s="1"/>
  <c r="N245" i="3" a="1"/>
  <c r="N245" i="3" s="1"/>
  <c r="F234" i="3" a="1"/>
  <c r="F234" i="3" s="1"/>
  <c r="J61" i="3" a="1"/>
  <c r="J61" i="3" s="1"/>
  <c r="F81" i="3" a="1"/>
  <c r="F81" i="3" s="1"/>
  <c r="I94" i="3" a="1"/>
  <c r="I94" i="3" s="1"/>
  <c r="G7" i="3" a="1"/>
  <c r="G7" i="3" s="1"/>
  <c r="F242" i="3" a="1"/>
  <c r="F242" i="3" s="1"/>
  <c r="F249" i="3" a="1"/>
  <c r="F249" i="3" s="1"/>
  <c r="H91" i="3" a="1"/>
  <c r="H91" i="3" s="1"/>
  <c r="J88" i="3" a="1"/>
  <c r="J88" i="3" s="1"/>
  <c r="N136" i="3" a="1"/>
  <c r="N136" i="3" s="1"/>
  <c r="O62" i="3" a="1"/>
  <c r="O62" i="3" s="1"/>
  <c r="J10" i="3" a="1"/>
  <c r="J10" i="3" s="1"/>
  <c r="G245" i="3" a="1"/>
  <c r="G245" i="3" s="1"/>
  <c r="H87" i="3" a="1"/>
  <c r="H87" i="3" s="1"/>
  <c r="K248" i="3" a="1"/>
  <c r="K248" i="3" s="1"/>
  <c r="G249" i="3" a="1"/>
  <c r="G249" i="3" s="1"/>
  <c r="D63" i="3" a="1"/>
  <c r="D63" i="3" s="1"/>
  <c r="K237" i="3" a="1"/>
  <c r="K237" i="3" s="1"/>
  <c r="H90" i="3" a="1"/>
  <c r="H90" i="3" s="1"/>
  <c r="E59" i="3" a="1"/>
  <c r="E59" i="3" s="1"/>
  <c r="J254" i="3" a="1"/>
  <c r="J254" i="3" s="1"/>
  <c r="E254" i="3" a="1"/>
  <c r="E254" i="3" s="1"/>
  <c r="M237" i="3" a="1"/>
  <c r="M237" i="3" s="1"/>
  <c r="G60" i="3" a="1"/>
  <c r="G60" i="3" s="1"/>
  <c r="I254" i="3" a="1"/>
  <c r="I254" i="3" s="1"/>
  <c r="F252" i="3" a="1"/>
  <c r="F252" i="3" s="1"/>
  <c r="L238" i="3" a="1"/>
  <c r="L238" i="3" s="1"/>
  <c r="G250" i="3" a="1"/>
  <c r="G250" i="3" s="1"/>
  <c r="J251" i="3" a="1"/>
  <c r="J251" i="3" s="1"/>
  <c r="K10" i="3" a="1"/>
  <c r="K10" i="3" s="1"/>
  <c r="L246" i="3" a="1"/>
  <c r="L246" i="3" s="1"/>
  <c r="N239" i="3" a="1"/>
  <c r="N239" i="3" s="1"/>
  <c r="O233" i="3" a="1"/>
  <c r="O233" i="3" s="1"/>
  <c r="G83" i="3" a="1"/>
  <c r="G83" i="3" s="1"/>
  <c r="J263" i="3" a="1"/>
  <c r="J263" i="3" s="1"/>
  <c r="N87" i="3" a="1"/>
  <c r="N87" i="3" s="1"/>
  <c r="L6" i="3" a="1"/>
  <c r="L6" i="3" s="1"/>
  <c r="G130" i="3" a="1"/>
  <c r="G130" i="3" s="1"/>
  <c r="E263" i="3" a="1"/>
  <c r="E263" i="3" s="1"/>
  <c r="M96" i="3" a="1"/>
  <c r="M96" i="3" s="1"/>
  <c r="H24" i="3" a="1"/>
  <c r="H24" i="3" s="1"/>
  <c r="F214" i="3" a="1"/>
  <c r="F214" i="3" s="1"/>
  <c r="L217" i="3" a="1"/>
  <c r="L217" i="3" s="1"/>
  <c r="I23" i="3" a="1"/>
  <c r="I23" i="3" s="1"/>
  <c r="G248" i="3" a="1"/>
  <c r="G248" i="3" s="1"/>
  <c r="G243" i="3" a="1"/>
  <c r="G243" i="3" s="1"/>
  <c r="E84" i="3" a="1"/>
  <c r="E84" i="3" s="1"/>
  <c r="F73" i="3" a="1"/>
  <c r="F73" i="3" s="1"/>
  <c r="F75" i="3" s="1"/>
  <c r="F53" i="3" a="1"/>
  <c r="F53" i="3" s="1"/>
  <c r="M242" i="3" a="1"/>
  <c r="M242" i="3" s="1"/>
  <c r="L66" i="3" a="1"/>
  <c r="L66" i="3" s="1"/>
  <c r="K251" i="3" a="1"/>
  <c r="K251" i="3" s="1"/>
  <c r="D95" i="3" a="1"/>
  <c r="D95" i="3" s="1"/>
  <c r="G247" i="3" a="1"/>
  <c r="G247" i="3" s="1"/>
  <c r="I133" i="3" a="1"/>
  <c r="I133" i="3" s="1"/>
  <c r="E132" i="3" a="1"/>
  <c r="E132" i="3" s="1"/>
  <c r="J17" i="3" a="1"/>
  <c r="J17" i="3" s="1"/>
  <c r="N243" i="3" a="1"/>
  <c r="N243" i="3" s="1"/>
  <c r="D97" i="3" a="1"/>
  <c r="D97" i="3" s="1"/>
  <c r="J73" i="3" a="1"/>
  <c r="J73" i="3" s="1"/>
  <c r="J75" i="3" s="1"/>
  <c r="J246" i="3" a="1"/>
  <c r="J246" i="3" s="1"/>
  <c r="O238" i="3" a="1"/>
  <c r="O238" i="3" s="1"/>
  <c r="L89" i="3" a="1"/>
  <c r="L89" i="3" s="1"/>
  <c r="F130" i="3" a="1"/>
  <c r="F130" i="3" s="1"/>
  <c r="I215" i="3" a="1"/>
  <c r="I215" i="3" s="1"/>
  <c r="O236" i="3" a="1"/>
  <c r="O236" i="3" s="1"/>
  <c r="I64" i="3" a="1"/>
  <c r="I64" i="3" s="1"/>
  <c r="I10" i="3" a="1"/>
  <c r="I10" i="3" s="1"/>
  <c r="L97" i="3" a="1"/>
  <c r="L97" i="3" s="1"/>
  <c r="E97" i="3" a="1"/>
  <c r="E97" i="3" s="1"/>
  <c r="L231" i="3" a="1"/>
  <c r="L231" i="3" s="1"/>
  <c r="D94" i="3" a="1"/>
  <c r="D94" i="3" s="1"/>
  <c r="M81" i="3" a="1"/>
  <c r="M81" i="3" s="1"/>
  <c r="L65" i="3" a="1"/>
  <c r="L65" i="3" s="1"/>
  <c r="O172" i="3" a="1"/>
  <c r="O172" i="3" s="1"/>
  <c r="E246" i="3" a="1"/>
  <c r="E246" i="3" s="1"/>
  <c r="F215" i="3" a="1"/>
  <c r="F215" i="3" s="1"/>
  <c r="K131" i="3" a="1"/>
  <c r="K131" i="3" s="1"/>
  <c r="L242" i="3" a="1"/>
  <c r="L242" i="3" s="1"/>
  <c r="I247" i="3" a="1"/>
  <c r="I247" i="3" s="1"/>
  <c r="N232" i="3" a="1"/>
  <c r="N232" i="3" s="1"/>
  <c r="F238" i="3" a="1"/>
  <c r="F238" i="3" s="1"/>
  <c r="H80" i="3" a="1"/>
  <c r="H80" i="3" s="1"/>
  <c r="F89" i="3" a="1"/>
  <c r="F89" i="3" s="1"/>
  <c r="K249" i="3" a="1"/>
  <c r="K249" i="3" s="1"/>
  <c r="I85" i="3" a="1"/>
  <c r="I85" i="3" s="1"/>
  <c r="L136" i="3" a="1"/>
  <c r="L136" i="3" s="1"/>
  <c r="L247" i="3" a="1"/>
  <c r="L247" i="3" s="1"/>
  <c r="F66" i="3" a="1"/>
  <c r="F66" i="3" s="1"/>
  <c r="F87" i="3" a="1"/>
  <c r="F87" i="3" s="1"/>
  <c r="M254" i="3" a="1"/>
  <c r="M254" i="3" s="1"/>
  <c r="O263" i="3" a="1"/>
  <c r="O263" i="3" s="1"/>
  <c r="N262" i="3" a="1"/>
  <c r="N262" i="3" s="1"/>
  <c r="O248" i="3" a="1"/>
  <c r="O248" i="3" s="1"/>
  <c r="H236" i="3" a="1"/>
  <c r="H236" i="3" s="1"/>
  <c r="F98" i="3" a="1"/>
  <c r="F98" i="3" s="1"/>
  <c r="N96" i="3" a="1"/>
  <c r="N96" i="3" s="1"/>
  <c r="K216" i="3" a="1"/>
  <c r="K216" i="3" s="1"/>
  <c r="O262" i="3" a="1"/>
  <c r="O262" i="3" s="1"/>
  <c r="L23" i="3" a="1"/>
  <c r="L23" i="3" s="1"/>
  <c r="K7" i="3" a="1"/>
  <c r="K7" i="3" s="1"/>
  <c r="F235" i="3" a="1"/>
  <c r="F235" i="3" s="1"/>
  <c r="E180" i="3" a="1"/>
  <c r="E180" i="3" s="1"/>
  <c r="N254" i="3" a="1"/>
  <c r="N254" i="3" s="1"/>
  <c r="L243" i="3" a="1"/>
  <c r="L243" i="3" s="1"/>
  <c r="E231" i="3" a="1"/>
  <c r="E231" i="3" s="1"/>
  <c r="M59" i="3" a="1"/>
  <c r="M59" i="3" s="1"/>
  <c r="K98" i="3" a="1"/>
  <c r="K98" i="3" s="1"/>
  <c r="G178" i="3" a="1"/>
  <c r="G178" i="3" s="1"/>
  <c r="M248" i="3" a="1"/>
  <c r="M248" i="3" s="1"/>
  <c r="M61" i="3" a="1"/>
  <c r="M61" i="3" s="1"/>
  <c r="E86" i="3" a="1"/>
  <c r="E86" i="3" s="1"/>
  <c r="M73" i="3" a="1"/>
  <c r="M73" i="3" s="1"/>
  <c r="M75" i="3" s="1"/>
  <c r="D172" i="3" a="1"/>
  <c r="D172" i="3" s="1"/>
  <c r="G10" i="3" a="1"/>
  <c r="G10" i="3" s="1"/>
  <c r="G239" i="3" a="1"/>
  <c r="G239" i="3" s="1"/>
  <c r="E214" i="3" a="1"/>
  <c r="E214" i="3" s="1"/>
  <c r="L134" i="3" a="1"/>
  <c r="L134" i="3" s="1"/>
  <c r="N9" i="3" a="1"/>
  <c r="N9" i="3" s="1"/>
  <c r="I134" i="3" a="1"/>
  <c r="I134" i="3" s="1"/>
  <c r="M217" i="3" a="1"/>
  <c r="M217" i="3" s="1"/>
  <c r="G232" i="3" a="1"/>
  <c r="G232" i="3" s="1"/>
  <c r="G80" i="3" a="1"/>
  <c r="G80" i="3" s="1"/>
  <c r="J53" i="3" a="1"/>
  <c r="J53" i="3" s="1"/>
  <c r="J94" i="3" a="1"/>
  <c r="J94" i="3" s="1"/>
  <c r="L61" i="3" a="1"/>
  <c r="L61" i="3" s="1"/>
  <c r="K24" i="3" a="1"/>
  <c r="K24" i="3" s="1"/>
  <c r="O244" i="3" a="1"/>
  <c r="O244" i="3" s="1"/>
  <c r="H83" i="3" a="1"/>
  <c r="H83" i="3" s="1"/>
  <c r="J215" i="3" a="1"/>
  <c r="J215" i="3" s="1"/>
  <c r="I238" i="3" a="1"/>
  <c r="I238" i="3" s="1"/>
  <c r="I6" i="3" a="1"/>
  <c r="I6" i="3" s="1"/>
  <c r="H245" i="3" a="1"/>
  <c r="H245" i="3" s="1"/>
  <c r="I88" i="3" a="1"/>
  <c r="I88" i="3" s="1"/>
  <c r="O81" i="3" a="1"/>
  <c r="O81" i="3" s="1"/>
  <c r="M249" i="3" a="1"/>
  <c r="M249" i="3" s="1"/>
  <c r="O87" i="3" a="1"/>
  <c r="O87" i="3" s="1"/>
  <c r="E234" i="3" a="1"/>
  <c r="E234" i="3" s="1"/>
  <c r="H62" i="3" a="1"/>
  <c r="H62" i="3" s="1"/>
  <c r="D130" i="3" a="1"/>
  <c r="D130" i="3" s="1"/>
  <c r="J180" i="3" a="1"/>
  <c r="J180" i="3" s="1"/>
  <c r="G170" i="3" a="1"/>
  <c r="G170" i="3" s="1"/>
  <c r="H133" i="3" a="1"/>
  <c r="H133" i="3" s="1"/>
  <c r="D132" i="3" a="1"/>
  <c r="D132" i="3" s="1"/>
  <c r="F236" i="3" a="1"/>
  <c r="F236" i="3" s="1"/>
  <c r="J67" i="3" a="1"/>
  <c r="J67" i="3" s="1"/>
  <c r="H94" i="3" a="1"/>
  <c r="H94" i="3" s="1"/>
  <c r="D93" i="3" a="1"/>
  <c r="D93" i="3" s="1"/>
  <c r="O170" i="3" a="1"/>
  <c r="O170" i="3" s="1"/>
  <c r="M85" i="3" a="1"/>
  <c r="M85" i="3" s="1"/>
  <c r="N231" i="3" a="1"/>
  <c r="N231" i="3" s="1"/>
  <c r="I80" i="3" a="1"/>
  <c r="I80" i="3" s="1"/>
  <c r="N164" i="3" a="1"/>
  <c r="N164" i="3" s="1"/>
  <c r="M23" i="3" a="1"/>
  <c r="M23" i="3" s="1"/>
  <c r="I93" i="3" a="1"/>
  <c r="I93" i="3" s="1"/>
  <c r="K82" i="3" a="1"/>
  <c r="K82" i="3" s="1"/>
  <c r="L99" i="3" a="1"/>
  <c r="L99" i="3" s="1"/>
  <c r="H65" i="3" a="1"/>
  <c r="H65" i="3" s="1"/>
  <c r="H163" i="3" a="1"/>
  <c r="H163" i="3" s="1"/>
  <c r="H178" i="3" a="1"/>
  <c r="H178" i="3" s="1"/>
  <c r="O254" i="3" a="1"/>
  <c r="O254" i="3" s="1"/>
  <c r="J164" i="3" a="1"/>
  <c r="J164" i="3" s="1"/>
  <c r="H248" i="3" a="1"/>
  <c r="H248" i="3" s="1"/>
  <c r="M130" i="3" a="1"/>
  <c r="M130" i="3" s="1"/>
  <c r="K179" i="3" a="1"/>
  <c r="K179" i="3" s="1"/>
  <c r="H59" i="3" a="1"/>
  <c r="H59" i="3" s="1"/>
  <c r="H225" i="3" a="1"/>
  <c r="H225" i="3" s="1"/>
  <c r="F254" i="3" a="1"/>
  <c r="F254" i="3" s="1"/>
  <c r="M87" i="3" a="1"/>
  <c r="M87" i="3" s="1"/>
  <c r="O61" i="3" a="1"/>
  <c r="O61" i="3" s="1"/>
  <c r="J80" i="3" a="1"/>
  <c r="J80" i="3" s="1"/>
  <c r="G164" i="3" a="1"/>
  <c r="G164" i="3" s="1"/>
  <c r="H95" i="3" a="1"/>
  <c r="H95" i="3" s="1"/>
  <c r="G89" i="3" a="1"/>
  <c r="G89" i="3" s="1"/>
  <c r="K23" i="3" a="1"/>
  <c r="K23" i="3" s="1"/>
  <c r="E245" i="3" a="1"/>
  <c r="E245" i="3" s="1"/>
  <c r="D84" i="3" a="1"/>
  <c r="D84" i="3" s="1"/>
  <c r="E131" i="3" a="1"/>
  <c r="E131" i="3" s="1"/>
  <c r="O84" i="3" a="1"/>
  <c r="O84" i="3" s="1"/>
  <c r="D80" i="3" a="1"/>
  <c r="D80" i="3" s="1"/>
  <c r="N90" i="3" a="1"/>
  <c r="N90" i="3" s="1"/>
  <c r="D261" i="3" a="1"/>
  <c r="D261" i="3" s="1"/>
  <c r="E216" i="3" a="1"/>
  <c r="E216" i="3" s="1"/>
  <c r="G84" i="3" a="1"/>
  <c r="G84" i="3" s="1"/>
  <c r="G64" i="3" a="1"/>
  <c r="G64" i="3" s="1"/>
  <c r="N8" i="3" a="1"/>
  <c r="N8" i="3" s="1"/>
  <c r="F225" i="3" a="1"/>
  <c r="F225" i="3" s="1"/>
  <c r="F227" i="3" s="1"/>
  <c r="H86" i="3" a="1"/>
  <c r="H86" i="3" s="1"/>
  <c r="F86" i="3" a="1"/>
  <c r="F86" i="3" s="1"/>
  <c r="M94" i="3" a="1"/>
  <c r="M94" i="3" s="1"/>
  <c r="D247" i="3" a="1"/>
  <c r="D247" i="3" s="1"/>
  <c r="F136" i="3" a="1"/>
  <c r="F136" i="3" s="1"/>
  <c r="K215" i="3" a="1"/>
  <c r="K215" i="3" s="1"/>
  <c r="I214" i="3" a="1"/>
  <c r="I214" i="3" s="1"/>
  <c r="M234" i="3" a="1"/>
  <c r="M234" i="3" s="1"/>
  <c r="K63" i="3" a="1"/>
  <c r="K63" i="3" s="1"/>
  <c r="F163" i="3" a="1"/>
  <c r="F163" i="3" s="1"/>
  <c r="I73" i="3" a="1"/>
  <c r="I73" i="3" s="1"/>
  <c r="I75" i="3" s="1"/>
  <c r="I53" i="3" a="1"/>
  <c r="I53" i="3" s="1"/>
  <c r="H17" i="3" a="1"/>
  <c r="H17" i="3" s="1"/>
  <c r="J66" i="3" a="1"/>
  <c r="J66" i="3" s="1"/>
  <c r="E23" i="3" a="1"/>
  <c r="E23" i="3" s="1"/>
  <c r="H179" i="3" a="1"/>
  <c r="H179" i="3" s="1"/>
  <c r="E133" i="3" a="1"/>
  <c r="E133" i="3" s="1"/>
  <c r="L172" i="3" a="1"/>
  <c r="L172" i="3" s="1"/>
  <c r="J240" i="3" a="1"/>
  <c r="J240" i="3" s="1"/>
  <c r="F97" i="3" a="1"/>
  <c r="F97" i="3" s="1"/>
  <c r="M88" i="3" a="1"/>
  <c r="M88" i="3" s="1"/>
  <c r="N64" i="3" a="1"/>
  <c r="N64" i="3" s="1"/>
  <c r="E172" i="3" a="1"/>
  <c r="E172" i="3" s="1"/>
  <c r="E88" i="3" a="1"/>
  <c r="E88" i="3" s="1"/>
  <c r="E6" i="3" a="1"/>
  <c r="E6" i="3" s="1"/>
  <c r="I241" i="3" a="1"/>
  <c r="I241" i="3" s="1"/>
  <c r="I138" i="3" a="1"/>
  <c r="I138" i="3" s="1"/>
  <c r="L216" i="3" a="1"/>
  <c r="L216" i="3" s="1"/>
  <c r="H132" i="3" a="1"/>
  <c r="H132" i="3" s="1"/>
  <c r="J65" i="3" a="1"/>
  <c r="J65" i="3" s="1"/>
  <c r="E242" i="3" a="1"/>
  <c r="E242" i="3" s="1"/>
  <c r="N163" i="3" a="1"/>
  <c r="N163" i="3" s="1"/>
  <c r="J236" i="3" a="1"/>
  <c r="J236" i="3" s="1"/>
  <c r="M233" i="3" a="1"/>
  <c r="M233" i="3" s="1"/>
  <c r="M239" i="3" a="1"/>
  <c r="M239" i="3" s="1"/>
  <c r="H243" i="3" a="1"/>
  <c r="H243" i="3" s="1"/>
  <c r="J59" i="3" a="1"/>
  <c r="J59" i="3" s="1"/>
  <c r="K81" i="3" a="1"/>
  <c r="K81" i="3" s="1"/>
  <c r="G62" i="3" a="1"/>
  <c r="G62" i="3" s="1"/>
  <c r="F23" i="3" a="1"/>
  <c r="F23" i="3" s="1"/>
  <c r="F232" i="3" a="1"/>
  <c r="F232" i="3" s="1"/>
  <c r="K136" i="3" a="1"/>
  <c r="K136" i="3" s="1"/>
  <c r="I236" i="3" a="1"/>
  <c r="I236" i="3" s="1"/>
  <c r="H180" i="3" a="1"/>
  <c r="H180" i="3" s="1"/>
  <c r="G81" i="3" a="1"/>
  <c r="G81" i="3" s="1"/>
  <c r="H89" i="3" a="1"/>
  <c r="H89" i="3" s="1"/>
  <c r="D136" i="3" a="1"/>
  <c r="D136" i="3" s="1"/>
  <c r="L164" i="3" a="1"/>
  <c r="L164" i="3" s="1"/>
  <c r="J97" i="3" a="1"/>
  <c r="J97" i="3" s="1"/>
  <c r="L88" i="3" a="1"/>
  <c r="L88" i="3" s="1"/>
  <c r="H84" i="3" a="1"/>
  <c r="H84" i="3" s="1"/>
  <c r="N83" i="3" a="1"/>
  <c r="N83" i="3" s="1"/>
  <c r="K263" i="3" a="1"/>
  <c r="K263" i="3" s="1"/>
  <c r="I239" i="3" a="1"/>
  <c r="I239" i="3" s="1"/>
  <c r="D238" i="3" a="1"/>
  <c r="D238" i="3" s="1"/>
  <c r="H138" i="3" a="1"/>
  <c r="H138" i="3" s="1"/>
  <c r="G66" i="3" a="1"/>
  <c r="G66" i="3" s="1"/>
  <c r="F179" i="3" a="1"/>
  <c r="F179" i="3" s="1"/>
  <c r="O247" i="3" a="1"/>
  <c r="O247" i="3" s="1"/>
  <c r="D61" i="3" a="1"/>
  <c r="D61" i="3" s="1"/>
  <c r="K170" i="3" a="1"/>
  <c r="K170" i="3" s="1"/>
  <c r="G238" i="3" a="1"/>
  <c r="G238" i="3" s="1"/>
  <c r="J96" i="3" a="1"/>
  <c r="J96" i="3" s="1"/>
  <c r="F178" i="3" a="1"/>
  <c r="F178" i="3" s="1"/>
  <c r="J85" i="3" a="1"/>
  <c r="J85" i="3" s="1"/>
  <c r="M245" i="3" a="1"/>
  <c r="M245" i="3" s="1"/>
  <c r="G225" i="3" a="1"/>
  <c r="G225" i="3" s="1"/>
  <c r="G227" i="3" s="1"/>
  <c r="L73" i="3" a="1"/>
  <c r="L73" i="3" s="1"/>
  <c r="L75" i="3" s="1"/>
  <c r="D242" i="3" a="1"/>
  <c r="D242" i="3" s="1"/>
  <c r="H241" i="3" a="1"/>
  <c r="H241" i="3" s="1"/>
  <c r="O99" i="3" a="1"/>
  <c r="O99" i="3" s="1"/>
  <c r="F217" i="3" a="1"/>
  <c r="F217" i="3" s="1"/>
  <c r="G261" i="3" a="1"/>
  <c r="G261" i="3" s="1"/>
  <c r="I99" i="3" a="1"/>
  <c r="I99" i="3" s="1"/>
  <c r="D131" i="3" a="1"/>
  <c r="D131" i="3" s="1"/>
  <c r="K214" i="3" a="1"/>
  <c r="K214" i="3" s="1"/>
  <c r="F170" i="3" a="1"/>
  <c r="F170" i="3" s="1"/>
  <c r="F237" i="3" a="1"/>
  <c r="F237" i="3" s="1"/>
  <c r="L86" i="3" a="1"/>
  <c r="L86" i="3" s="1"/>
  <c r="K225" i="3" a="1"/>
  <c r="K225" i="3" s="1"/>
  <c r="K227" i="3" s="1"/>
  <c r="L245" i="3" a="1"/>
  <c r="L245" i="3" s="1"/>
  <c r="E238" i="3" a="1"/>
  <c r="E238" i="3" s="1"/>
  <c r="J64" i="3" a="1"/>
  <c r="J64" i="3" s="1"/>
  <c r="I263" i="3" a="1"/>
  <c r="I263" i="3" s="1"/>
  <c r="H216" i="3" a="1"/>
  <c r="H216" i="3" s="1"/>
  <c r="O237" i="3" a="1"/>
  <c r="O237" i="3" s="1"/>
  <c r="N99" i="3" a="1"/>
  <c r="N99" i="3" s="1"/>
  <c r="K60" i="3" a="1"/>
  <c r="K60" i="3" s="1"/>
  <c r="G88" i="3" a="1"/>
  <c r="G88" i="3" s="1"/>
  <c r="M93" i="3" a="1"/>
  <c r="M93" i="3" s="1"/>
  <c r="G63" i="3" a="1"/>
  <c r="G63" i="3" s="1"/>
  <c r="F8" i="3" a="1"/>
  <c r="F8" i="3" s="1"/>
  <c r="L170" i="3" a="1"/>
  <c r="L170" i="3" s="1"/>
  <c r="F134" i="3" a="1"/>
  <c r="F134" i="3" s="1"/>
  <c r="O132" i="3" a="1"/>
  <c r="O132" i="3" s="1"/>
  <c r="H233" i="3" a="1"/>
  <c r="H233" i="3" s="1"/>
  <c r="O65" i="3" a="1"/>
  <c r="O65" i="3" s="1"/>
  <c r="I132" i="3" a="1"/>
  <c r="I132" i="3" s="1"/>
  <c r="E241" i="3" a="1"/>
  <c r="E241" i="3" s="1"/>
  <c r="F10" i="3" a="1"/>
  <c r="F10" i="3" s="1"/>
  <c r="G234" i="3" a="1"/>
  <c r="G234" i="3" s="1"/>
  <c r="N92" i="3" a="1"/>
  <c r="N92" i="3" s="1"/>
  <c r="H88" i="3" a="1"/>
  <c r="H88" i="3" s="1"/>
  <c r="E9" i="3" a="1"/>
  <c r="E9" i="3" s="1"/>
  <c r="O232" i="3" a="1"/>
  <c r="O232" i="3" s="1"/>
  <c r="O163" i="3" a="1"/>
  <c r="O163" i="3" s="1"/>
  <c r="N84" i="3" a="1"/>
  <c r="N84" i="3" s="1"/>
  <c r="M164" i="3" a="1"/>
  <c r="M164" i="3" s="1"/>
  <c r="M166" i="3" s="1"/>
  <c r="O97" i="3" a="1"/>
  <c r="O97" i="3" s="1"/>
  <c r="H231" i="3" a="1"/>
  <c r="H231" i="3" s="1"/>
  <c r="L171" i="3" a="1"/>
  <c r="L171" i="3" s="1"/>
  <c r="L131" i="3" a="1"/>
  <c r="L131" i="3" s="1"/>
  <c r="H130" i="3" a="1"/>
  <c r="H130" i="3" s="1"/>
  <c r="N237" i="3" a="1"/>
  <c r="N237" i="3" s="1"/>
  <c r="F138" i="3" a="1"/>
  <c r="F138" i="3" s="1"/>
  <c r="N180" i="3" a="1"/>
  <c r="N180" i="3" s="1"/>
  <c r="K172" i="3" a="1"/>
  <c r="K172" i="3" s="1"/>
  <c r="J244" i="3" a="1"/>
  <c r="J244" i="3" s="1"/>
  <c r="N251" i="3" a="1"/>
  <c r="N251" i="3" s="1"/>
  <c r="H251" i="3" a="1"/>
  <c r="H251" i="3" s="1"/>
  <c r="D6" i="3" a="1"/>
  <c r="D6" i="3" s="1"/>
  <c r="H6" i="3" a="1"/>
  <c r="H6" i="3" s="1"/>
  <c r="K236" i="3" a="1"/>
  <c r="K236" i="3" s="1"/>
  <c r="F131" i="3" a="1"/>
  <c r="F131" i="3" s="1"/>
  <c r="M90" i="3" a="1"/>
  <c r="M90" i="3" s="1"/>
  <c r="H164" i="3" a="1"/>
  <c r="H164" i="3" s="1"/>
  <c r="E82" i="3" a="1"/>
  <c r="E82" i="3" s="1"/>
  <c r="M66" i="3" a="1"/>
  <c r="M66" i="3" s="1"/>
  <c r="M6" i="3" a="1"/>
  <c r="M6" i="3" s="1"/>
  <c r="H217" i="3" a="1"/>
  <c r="H217" i="3" s="1"/>
  <c r="K90" i="3" a="1"/>
  <c r="K90" i="3" s="1"/>
  <c r="F171" i="3" a="1"/>
  <c r="F171" i="3" s="1"/>
  <c r="N214" i="3" a="1"/>
  <c r="N214" i="3" s="1"/>
  <c r="G215" i="3" a="1"/>
  <c r="G215" i="3" s="1"/>
  <c r="D9" i="3" a="1"/>
  <c r="D9" i="3" s="1"/>
  <c r="E10" i="3" a="1"/>
  <c r="E10" i="3" s="1"/>
  <c r="O239" i="3" a="1"/>
  <c r="O239" i="3" s="1"/>
  <c r="K138" i="3" a="1"/>
  <c r="K138" i="3" s="1"/>
  <c r="N250" i="3" a="1"/>
  <c r="N250" i="3" s="1"/>
  <c r="G251" i="3" a="1"/>
  <c r="G251" i="3" s="1"/>
  <c r="F94" i="3" a="1"/>
  <c r="F94" i="3" s="1"/>
  <c r="E60" i="3" a="1"/>
  <c r="E60" i="3" s="1"/>
  <c r="N235" i="3" a="1"/>
  <c r="N235" i="3" s="1"/>
  <c r="E217" i="3" a="1"/>
  <c r="E217" i="3" s="1"/>
  <c r="L237" i="3" a="1"/>
  <c r="L237" i="3" s="1"/>
  <c r="D91" i="3" a="1"/>
  <c r="D91" i="3" s="1"/>
  <c r="L235" i="3" a="1"/>
  <c r="L235" i="3" s="1"/>
  <c r="M97" i="3" a="1"/>
  <c r="M97" i="3" s="1"/>
  <c r="D252" i="3" a="1"/>
  <c r="D252" i="3" s="1"/>
  <c r="D225" i="3" a="1"/>
  <c r="D225" i="3" s="1"/>
  <c r="D227" i="3" s="1"/>
  <c r="M82" i="3" a="1"/>
  <c r="M82" i="3" s="1"/>
  <c r="D249" i="3" a="1"/>
  <c r="D249" i="3" s="1"/>
  <c r="O243" i="3" a="1"/>
  <c r="O243" i="3" s="1"/>
  <c r="D240" i="3" a="1"/>
  <c r="D240" i="3" s="1"/>
  <c r="J133" i="3" a="1"/>
  <c r="J133" i="3" s="1"/>
  <c r="F132" i="3" a="1"/>
  <c r="F132" i="3" s="1"/>
  <c r="D98" i="3" a="1"/>
  <c r="D98" i="3" s="1"/>
  <c r="N62" i="3" a="1"/>
  <c r="N62" i="3" s="1"/>
  <c r="G23" i="3" a="1"/>
  <c r="G23" i="3" s="1"/>
  <c r="E93" i="3" a="1"/>
  <c r="E93" i="3" s="1"/>
  <c r="E53" i="3" a="1"/>
  <c r="E53" i="3" s="1"/>
  <c r="O249" i="3" a="1"/>
  <c r="O249" i="3" s="1"/>
  <c r="L240" i="3" a="1"/>
  <c r="L240" i="3" s="1"/>
  <c r="D92" i="3" a="1"/>
  <c r="D92" i="3" s="1"/>
  <c r="E170" i="3" a="1"/>
  <c r="E170" i="3" s="1"/>
  <c r="N138" i="3" a="1"/>
  <c r="N138" i="3" s="1"/>
  <c r="L254" i="3" a="1"/>
  <c r="L254" i="3" s="1"/>
  <c r="N179" i="3" a="1"/>
  <c r="N179" i="3" s="1"/>
  <c r="O241" i="3" a="1"/>
  <c r="O241" i="3" s="1"/>
  <c r="E163" i="3" a="1"/>
  <c r="E163" i="3" s="1"/>
  <c r="E166" i="3" s="1"/>
  <c r="D233" i="3" a="1"/>
  <c r="D233" i="3" s="1"/>
  <c r="E233" i="3" a="1"/>
  <c r="E233" i="3" s="1"/>
  <c r="K241" i="3" a="1"/>
  <c r="K241" i="3" s="1"/>
  <c r="K87" i="3" a="1"/>
  <c r="K87" i="3" s="1"/>
  <c r="H242" i="3" a="1"/>
  <c r="H242" i="3" s="1"/>
  <c r="O215" i="3" a="1"/>
  <c r="O215" i="3" s="1"/>
  <c r="D24" i="3" a="1"/>
  <c r="D24" i="3" s="1"/>
  <c r="N170" i="3" a="1"/>
  <c r="N170" i="3" s="1"/>
  <c r="N174" i="3" s="1"/>
  <c r="J134" i="3" a="1"/>
  <c r="J134" i="3" s="1"/>
  <c r="F83" i="3" a="1"/>
  <c r="F83" i="3" s="1"/>
  <c r="E98" i="3" a="1"/>
  <c r="E98" i="3" s="1"/>
  <c r="K93" i="3" a="1"/>
  <c r="K93" i="3" s="1"/>
  <c r="D8" i="3" a="1"/>
  <c r="D8" i="3" s="1"/>
  <c r="M244" i="3" a="1"/>
  <c r="M244" i="3" s="1"/>
  <c r="E81" i="3" a="1"/>
  <c r="E81" i="3" s="1"/>
  <c r="F67" i="3" a="1"/>
  <c r="F67" i="3" s="1"/>
  <c r="M10" i="3" a="1"/>
  <c r="M10" i="3" s="1"/>
  <c r="I262" i="3" a="1"/>
  <c r="I262" i="3" s="1"/>
  <c r="K217" i="3" a="1"/>
  <c r="K217" i="3" s="1"/>
  <c r="O80" i="3" a="1"/>
  <c r="O80" i="3" s="1"/>
  <c r="F91" i="3" a="1"/>
  <c r="F91" i="3" s="1"/>
  <c r="I235" i="3" a="1"/>
  <c r="I235" i="3" s="1"/>
  <c r="L81" i="3" a="1"/>
  <c r="L81" i="3" s="1"/>
  <c r="E179" i="3" a="1"/>
  <c r="E179" i="3" s="1"/>
  <c r="L87" i="3" a="1"/>
  <c r="L87" i="3" s="1"/>
  <c r="D239" i="3" a="1"/>
  <c r="D239" i="3" s="1"/>
  <c r="O164" i="3" a="1"/>
  <c r="O164" i="3" s="1"/>
  <c r="G73" i="3" a="1"/>
  <c r="G73" i="3" s="1"/>
  <c r="G75" i="3" s="1"/>
  <c r="N73" i="3" a="1"/>
  <c r="N73" i="3" s="1"/>
  <c r="N75" i="3" s="1"/>
  <c r="J245" i="3" a="1"/>
  <c r="J245" i="3" s="1"/>
  <c r="N65" i="3" a="1"/>
  <c r="N65" i="3" s="1"/>
  <c r="D250" i="3" a="1"/>
  <c r="D250" i="3" s="1"/>
  <c r="O53" i="3" a="1"/>
  <c r="O53" i="3" s="1"/>
  <c r="O55" i="3" s="1"/>
  <c r="M178" i="3" a="1"/>
  <c r="M178" i="3" s="1"/>
  <c r="K261" i="3" a="1"/>
  <c r="K261" i="3" s="1"/>
  <c r="D236" i="3" a="1"/>
  <c r="D236" i="3" s="1"/>
  <c r="O171" i="3" a="1"/>
  <c r="O171" i="3" s="1"/>
  <c r="J216" i="3" a="1"/>
  <c r="J216" i="3" s="1"/>
  <c r="J214" i="3" a="1"/>
  <c r="J214" i="3" s="1"/>
  <c r="O95" i="3" a="1"/>
  <c r="O95" i="3" s="1"/>
  <c r="O91" i="3" a="1"/>
  <c r="O91" i="3" s="1"/>
  <c r="O73" i="3" a="1"/>
  <c r="O73" i="3" s="1"/>
  <c r="O75" i="3" s="1"/>
  <c r="M65" i="3" a="1"/>
  <c r="M65" i="3" s="1"/>
  <c r="N131" i="3" a="1"/>
  <c r="N131" i="3" s="1"/>
  <c r="G216" i="3" a="1"/>
  <c r="G216" i="3" s="1"/>
  <c r="E236" i="3" a="1"/>
  <c r="E236" i="3" s="1"/>
  <c r="N91" i="3" a="1"/>
  <c r="N91" i="3" s="1"/>
  <c r="N26" i="3" s="1"/>
  <c r="M24" i="3" a="1"/>
  <c r="M24" i="3" s="1"/>
  <c r="M8" i="3" a="1"/>
  <c r="M8" i="3" s="1"/>
  <c r="H81" i="3" a="1"/>
  <c r="H81" i="3" s="1"/>
  <c r="I89" i="3" a="1"/>
  <c r="I89" i="3" s="1"/>
  <c r="I246" i="3" a="1"/>
  <c r="I246" i="3" s="1"/>
  <c r="D231" i="3" a="1"/>
  <c r="D231" i="3" s="1"/>
  <c r="I98" i="3" a="1"/>
  <c r="I98" i="3" s="1"/>
  <c r="O59" i="3" a="1"/>
  <c r="O59" i="3" s="1"/>
  <c r="G133" i="3" a="1"/>
  <c r="G133" i="3" s="1"/>
  <c r="F240" i="3" a="1"/>
  <c r="F240" i="3" s="1"/>
  <c r="H8" i="3" a="1"/>
  <c r="H8" i="3" s="1"/>
  <c r="D134" i="3" a="1"/>
  <c r="D134" i="3" s="1"/>
  <c r="F63" i="3" a="1"/>
  <c r="F63" i="3" s="1"/>
  <c r="G241" i="3" a="1"/>
  <c r="G241" i="3" s="1"/>
  <c r="D234" i="3" a="1"/>
  <c r="D234" i="3" s="1"/>
  <c r="M170" i="3" a="1"/>
  <c r="M170" i="3" s="1"/>
  <c r="M174" i="3" s="1"/>
  <c r="G82" i="3" a="1"/>
  <c r="G82" i="3" s="1"/>
  <c r="I90" i="3" a="1"/>
  <c r="I90" i="3" s="1"/>
  <c r="N7" i="3" a="1"/>
  <c r="N7" i="3" s="1"/>
  <c r="K99" i="3" a="1"/>
  <c r="K99" i="3" s="1"/>
  <c r="D232" i="3" a="1"/>
  <c r="D232" i="3" s="1"/>
  <c r="G163" i="3" a="1"/>
  <c r="G163" i="3" s="1"/>
  <c r="H214" i="3" a="1"/>
  <c r="H214" i="3" s="1"/>
  <c r="I60" i="3" a="1"/>
  <c r="I60" i="3" s="1"/>
  <c r="I69" i="3" s="1"/>
  <c r="H82" i="3" a="1"/>
  <c r="H82" i="3" s="1"/>
  <c r="L130" i="3" a="1"/>
  <c r="L130" i="3" s="1"/>
  <c r="J243" i="3" a="1"/>
  <c r="J243" i="3" s="1"/>
  <c r="K130" i="3" a="1"/>
  <c r="K130" i="3" s="1"/>
  <c r="E92" i="3" a="1"/>
  <c r="E92" i="3" s="1"/>
  <c r="N61" i="3" a="1"/>
  <c r="N61" i="3" s="1"/>
  <c r="K252" i="3" a="1"/>
  <c r="K252" i="3" s="1"/>
  <c r="J250" i="3" a="1"/>
  <c r="J250" i="3" s="1"/>
  <c r="M138" i="3" a="1"/>
  <c r="M138" i="3" s="1"/>
  <c r="O85" i="3" a="1"/>
  <c r="O85" i="3" s="1"/>
  <c r="D59" i="3" a="1"/>
  <c r="D59" i="3" s="1"/>
  <c r="N261" i="3" a="1"/>
  <c r="N261" i="3" s="1"/>
  <c r="I97" i="3" a="1"/>
  <c r="I97" i="3" s="1"/>
  <c r="N94" i="3" a="1"/>
  <c r="N94" i="3" s="1"/>
  <c r="I24" i="3" a="1"/>
  <c r="I24" i="3" s="1"/>
  <c r="I26" i="3" s="1"/>
  <c r="J6" i="3" a="1"/>
  <c r="J6" i="3" s="1"/>
  <c r="I87" i="3" a="1"/>
  <c r="I87" i="3" s="1"/>
  <c r="D215" i="3" a="1"/>
  <c r="D215" i="3" s="1"/>
  <c r="I261" i="3" a="1"/>
  <c r="I261" i="3" s="1"/>
  <c r="I17" i="3" a="1"/>
  <c r="I17" i="3" s="1"/>
  <c r="K231" i="3" a="1"/>
  <c r="K231" i="3" s="1"/>
  <c r="L261" i="3" a="1"/>
  <c r="L261" i="3" s="1"/>
  <c r="D262" i="3" a="1"/>
  <c r="D262" i="3" s="1"/>
  <c r="K83" i="3" a="1"/>
  <c r="K83" i="3" s="1"/>
  <c r="M232" i="3" a="1"/>
  <c r="M232" i="3" s="1"/>
  <c r="F62" i="3" a="1"/>
  <c r="F62" i="3" s="1"/>
  <c r="L96" i="3" a="1"/>
  <c r="L96" i="3" s="1"/>
  <c r="O225" i="3" a="1"/>
  <c r="O225" i="3" s="1"/>
  <c r="D7" i="3" a="1"/>
  <c r="D7" i="3" s="1"/>
  <c r="H63" i="3" a="1"/>
  <c r="H63" i="3" s="1"/>
  <c r="E94" i="3" a="1"/>
  <c r="E94" i="3" s="1"/>
  <c r="K243" i="3" a="1"/>
  <c r="K243" i="3" s="1"/>
  <c r="G136" i="3" a="1"/>
  <c r="G136" i="3" s="1"/>
  <c r="J261" i="3" a="1"/>
  <c r="J261" i="3" s="1"/>
  <c r="I233" i="3" a="1"/>
  <c r="I233" i="3" s="1"/>
  <c r="O83" i="3" a="1"/>
  <c r="O83" i="3" s="1"/>
  <c r="H92" i="3" a="1"/>
  <c r="H92" i="3" s="1"/>
  <c r="N93" i="3" a="1"/>
  <c r="N93" i="3" s="1"/>
  <c r="N248" i="3" a="1"/>
  <c r="N248" i="3" s="1"/>
  <c r="O138" i="3" a="1"/>
  <c r="O138" i="3" s="1"/>
  <c r="L63" i="3" a="1"/>
  <c r="L63" i="3" s="1"/>
  <c r="L60" i="3" a="1"/>
  <c r="L60" i="3" s="1"/>
  <c r="N130" i="3" a="1"/>
  <c r="N130" i="3" s="1"/>
  <c r="I130" i="3" a="1"/>
  <c r="I130" i="3" s="1"/>
  <c r="G24" i="3" a="1"/>
  <c r="G24" i="3" s="1"/>
  <c r="G171" i="3" a="1"/>
  <c r="G171" i="3" s="1"/>
  <c r="J217" i="3" a="1"/>
  <c r="J217" i="3" s="1"/>
  <c r="E24" i="3" a="1"/>
  <c r="E24" i="3" s="1"/>
  <c r="E26" i="3" s="1"/>
  <c r="E136" i="3" a="1"/>
  <c r="E136" i="3" s="1"/>
  <c r="O89" i="3" a="1"/>
  <c r="O89" i="3" s="1"/>
  <c r="E8" i="3" a="1"/>
  <c r="E8" i="3" s="1"/>
  <c r="N246" i="3" a="1"/>
  <c r="N246" i="3" s="1"/>
  <c r="N63" i="3" a="1"/>
  <c r="N63" i="3" s="1"/>
  <c r="M252" i="3" a="1"/>
  <c r="M252" i="3" s="1"/>
  <c r="J130" i="3" a="1"/>
  <c r="J130" i="3" s="1"/>
  <c r="E80" i="3" a="1"/>
  <c r="E80" i="3" s="1"/>
  <c r="K244" i="3" a="1"/>
  <c r="K244" i="3" s="1"/>
  <c r="E232" i="3" a="1"/>
  <c r="E232" i="3" s="1"/>
  <c r="N67" i="3" a="1"/>
  <c r="N67" i="3" s="1"/>
  <c r="E239" i="3" a="1"/>
  <c r="E239" i="3" s="1"/>
  <c r="L59" i="3" a="1"/>
  <c r="L59" i="3" s="1"/>
  <c r="G214" i="3" a="1"/>
  <c r="G214" i="3" s="1"/>
  <c r="E87" i="3" a="1"/>
  <c r="E87" i="3" s="1"/>
  <c r="D62" i="3" a="1"/>
  <c r="D62" i="3" s="1"/>
  <c r="O131" i="3" a="1"/>
  <c r="O131" i="3" s="1"/>
  <c r="M67" i="3" a="1"/>
  <c r="M67" i="3" s="1"/>
  <c r="I9" i="3" a="1"/>
  <c r="I9" i="3" s="1"/>
  <c r="G242" i="3" a="1"/>
  <c r="G242" i="3" s="1"/>
  <c r="G86" i="3" a="1"/>
  <c r="G86" i="3" s="1"/>
  <c r="D83" i="3" a="1"/>
  <c r="D83" i="3" s="1"/>
  <c r="H234" i="3" a="1"/>
  <c r="H234" i="3" s="1"/>
  <c r="M62" i="3" a="1"/>
  <c r="M62" i="3" s="1"/>
  <c r="N247" i="3" a="1"/>
  <c r="N247" i="3" s="1"/>
  <c r="L84" i="3" a="1"/>
  <c r="L84" i="3" s="1"/>
  <c r="K233" i="3" a="1"/>
  <c r="K233" i="3" s="1"/>
  <c r="I81" i="3" a="1"/>
  <c r="I81" i="3" s="1"/>
  <c r="J237" i="3" a="1"/>
  <c r="J237" i="3" s="1"/>
  <c r="F85" i="3" a="1"/>
  <c r="F85" i="3" s="1"/>
  <c r="L178" i="3" a="1"/>
  <c r="L178" i="3" s="1"/>
  <c r="J9" i="3" a="1"/>
  <c r="J9" i="3" s="1"/>
  <c r="K84" i="3" a="1"/>
  <c r="K84" i="3" s="1"/>
  <c r="L133" i="3" a="1"/>
  <c r="L133" i="3" s="1"/>
  <c r="F251" i="3" a="1"/>
  <c r="F251" i="3" s="1"/>
  <c r="E17" i="3" a="1"/>
  <c r="E17" i="3" s="1"/>
  <c r="E19" i="3" s="1"/>
  <c r="J7" i="3" a="1"/>
  <c r="J7" i="3" s="1"/>
  <c r="G85" i="3" a="1"/>
  <c r="G85" i="3" s="1"/>
  <c r="O24" i="3" a="1"/>
  <c r="O24" i="3" s="1"/>
  <c r="J82" i="3" a="1"/>
  <c r="J82" i="3" s="1"/>
  <c r="K67" i="3" a="1"/>
  <c r="K67" i="3" s="1"/>
  <c r="M231" i="3" a="1"/>
  <c r="M231" i="3" s="1"/>
  <c r="N241" i="3" a="1"/>
  <c r="N241" i="3" s="1"/>
  <c r="I82" i="3" a="1"/>
  <c r="I82" i="3" s="1"/>
  <c r="E67" i="3" a="1"/>
  <c r="E67" i="3" s="1"/>
  <c r="I217" i="3" a="1"/>
  <c r="I217" i="3" s="1"/>
  <c r="J26" i="3"/>
  <c r="H26" i="3"/>
  <c r="F19" i="3"/>
  <c r="L19" i="3"/>
  <c r="L26" i="3"/>
  <c r="L227" i="3"/>
  <c r="K166" i="3"/>
  <c r="D166" i="3"/>
  <c r="F166" i="3"/>
  <c r="J19" i="3"/>
  <c r="J174" i="3"/>
  <c r="H227" i="3"/>
  <c r="M227" i="3"/>
  <c r="H174" i="3"/>
  <c r="I174" i="3"/>
  <c r="I166" i="3"/>
  <c r="R189" i="3"/>
  <c r="R139" i="3"/>
  <c r="S139" i="3"/>
  <c r="W139" i="3"/>
  <c r="U139" i="3"/>
  <c r="AB139" i="3"/>
  <c r="Z139" i="3"/>
  <c r="X139" i="3"/>
  <c r="V139" i="3"/>
  <c r="T139" i="3"/>
  <c r="AA139" i="3"/>
  <c r="Y139" i="3"/>
  <c r="AB189" i="3"/>
  <c r="S189" i="3"/>
  <c r="T189" i="3"/>
  <c r="U189" i="3"/>
  <c r="V189" i="3"/>
  <c r="W189" i="3"/>
  <c r="X189" i="3"/>
  <c r="Y189" i="3"/>
  <c r="Z189" i="3"/>
  <c r="AA189" i="3"/>
  <c r="M26" i="3" l="1"/>
  <c r="W43" i="3"/>
  <c r="J227" i="3"/>
  <c r="Q46" i="3"/>
  <c r="P43" i="3"/>
  <c r="I227" i="3"/>
  <c r="N227" i="3"/>
  <c r="AC11" i="3"/>
  <c r="AC12" i="3"/>
  <c r="K14" i="3"/>
  <c r="O14" i="3"/>
  <c r="L14" i="3"/>
  <c r="P137" i="3"/>
  <c r="AC137" i="3"/>
  <c r="N166" i="3"/>
  <c r="G14" i="3"/>
  <c r="AC50" i="3"/>
  <c r="P52" i="3"/>
  <c r="H14" i="3"/>
  <c r="K26" i="3"/>
  <c r="H69" i="3"/>
  <c r="I14" i="3"/>
  <c r="P248" i="3"/>
  <c r="F174" i="3"/>
  <c r="H55" i="3"/>
  <c r="E55" i="3"/>
  <c r="K55" i="3"/>
  <c r="D55" i="3"/>
  <c r="V55" i="3"/>
  <c r="Z55" i="3"/>
  <c r="AB55" i="3"/>
  <c r="X55" i="3"/>
  <c r="G55" i="3"/>
  <c r="I55" i="3"/>
  <c r="L55" i="3"/>
  <c r="T55" i="3"/>
  <c r="AA55" i="3"/>
  <c r="U55" i="3"/>
  <c r="W55" i="3"/>
  <c r="M55" i="3"/>
  <c r="P236" i="3"/>
  <c r="F14" i="3"/>
  <c r="G26" i="3"/>
  <c r="E14" i="3"/>
  <c r="P246" i="3"/>
  <c r="D26" i="3"/>
  <c r="N14" i="3"/>
  <c r="P243" i="3"/>
  <c r="L174" i="3"/>
  <c r="O26" i="3"/>
  <c r="O69" i="3"/>
  <c r="P235" i="3"/>
  <c r="G69" i="3"/>
  <c r="P245" i="3"/>
  <c r="G101" i="3"/>
  <c r="P247" i="3"/>
  <c r="H19" i="3"/>
  <c r="E174" i="3"/>
  <c r="P249" i="3"/>
  <c r="J69" i="3"/>
  <c r="O174" i="3"/>
  <c r="M14" i="3"/>
  <c r="H101" i="3"/>
  <c r="F69" i="3"/>
  <c r="F101" i="3"/>
  <c r="D101" i="3"/>
  <c r="P232" i="3"/>
  <c r="P234" i="3"/>
  <c r="P238" i="3"/>
  <c r="J14" i="3"/>
  <c r="L69" i="3"/>
  <c r="AC224" i="3"/>
  <c r="P242" i="3"/>
  <c r="G174" i="3"/>
  <c r="P231" i="3"/>
  <c r="J101" i="3"/>
  <c r="P237" i="3"/>
  <c r="G166" i="3"/>
  <c r="D69" i="3"/>
  <c r="N69" i="3"/>
  <c r="N101" i="3"/>
  <c r="K101" i="3"/>
  <c r="O101" i="3"/>
  <c r="P244" i="3"/>
  <c r="M101" i="3"/>
  <c r="K69" i="3"/>
  <c r="I101" i="3"/>
  <c r="P233" i="3"/>
  <c r="P239" i="3"/>
  <c r="D14" i="3"/>
  <c r="P240" i="3"/>
  <c r="E101" i="3"/>
  <c r="L101" i="3"/>
  <c r="M69" i="3"/>
  <c r="O166" i="3"/>
  <c r="AC185" i="3"/>
  <c r="AC182" i="3"/>
  <c r="H166" i="3"/>
  <c r="L166" i="3"/>
  <c r="AC184" i="3"/>
  <c r="AC181" i="3"/>
  <c r="F26" i="3"/>
  <c r="I19" i="3"/>
  <c r="AC186" i="3"/>
  <c r="D174" i="3"/>
  <c r="AC183" i="3"/>
  <c r="K174" i="3"/>
  <c r="J166" i="3"/>
  <c r="Z19" i="3"/>
  <c r="Z141" i="3"/>
  <c r="AA141" i="3"/>
  <c r="AA227" i="3"/>
  <c r="Z256" i="3"/>
  <c r="AA256" i="3"/>
  <c r="V256" i="3"/>
  <c r="W256" i="3"/>
  <c r="T256" i="3"/>
  <c r="S256" i="3"/>
  <c r="X256" i="3"/>
  <c r="Q256" i="3"/>
  <c r="AB256" i="3"/>
  <c r="R256" i="3"/>
  <c r="U256" i="3"/>
  <c r="Y219" i="3"/>
  <c r="X227" i="3"/>
  <c r="AB227" i="3"/>
  <c r="AA19" i="3"/>
  <c r="AC234" i="3"/>
  <c r="AC242" i="3"/>
  <c r="W141" i="3"/>
  <c r="S141" i="3"/>
  <c r="U141" i="3"/>
  <c r="AC247" i="3"/>
  <c r="AC249" i="3"/>
  <c r="S219" i="3"/>
  <c r="AC233" i="3"/>
  <c r="X141" i="3"/>
  <c r="AC232" i="3"/>
  <c r="R19" i="3"/>
  <c r="U266" i="3"/>
  <c r="AC237" i="3"/>
  <c r="AC246" i="3"/>
  <c r="AC241" i="3"/>
  <c r="AC240" i="3"/>
  <c r="AC243" i="3"/>
  <c r="AC231" i="3"/>
  <c r="AC245" i="3"/>
  <c r="AC239" i="3"/>
  <c r="AC236" i="3"/>
  <c r="AC248" i="3"/>
  <c r="AC244" i="3"/>
  <c r="AC238" i="3"/>
  <c r="AC235" i="3"/>
  <c r="Y141" i="3"/>
  <c r="AB141" i="3"/>
  <c r="Q141" i="3"/>
  <c r="V141" i="3"/>
  <c r="Z227" i="3"/>
  <c r="T219" i="3"/>
  <c r="S266" i="3"/>
  <c r="P216" i="3"/>
  <c r="AB219" i="3"/>
  <c r="W266" i="3"/>
  <c r="Z266" i="3"/>
  <c r="V266" i="3"/>
  <c r="T266" i="3"/>
  <c r="AC138" i="3"/>
  <c r="P217" i="3"/>
  <c r="AC214" i="3"/>
  <c r="Q219" i="3"/>
  <c r="AC53" i="3"/>
  <c r="AC136" i="3"/>
  <c r="AA266" i="3"/>
  <c r="R219" i="3"/>
  <c r="AC261" i="3"/>
  <c r="Q266" i="3"/>
  <c r="U219" i="3"/>
  <c r="P263" i="3"/>
  <c r="AA219" i="3"/>
  <c r="Z219" i="3"/>
  <c r="Y266" i="3"/>
  <c r="P53" i="3"/>
  <c r="P136" i="3"/>
  <c r="V219" i="3"/>
  <c r="W219" i="3"/>
  <c r="AB266" i="3"/>
  <c r="P138" i="3"/>
  <c r="AC262" i="3"/>
  <c r="AC215" i="3"/>
  <c r="P261" i="3"/>
  <c r="X219" i="3"/>
  <c r="AC217" i="3"/>
  <c r="P262" i="3"/>
  <c r="AC216" i="3"/>
  <c r="P215" i="3"/>
  <c r="P214" i="3"/>
  <c r="AC263" i="3"/>
  <c r="R266" i="3"/>
  <c r="AC264" i="3"/>
  <c r="X266" i="3"/>
  <c r="R141" i="3"/>
  <c r="T141" i="3"/>
  <c r="W19" i="3"/>
  <c r="P178" i="3"/>
  <c r="AC178" i="3"/>
  <c r="U19" i="3"/>
  <c r="Y19" i="3"/>
  <c r="AC17" i="3"/>
  <c r="T19" i="3"/>
  <c r="S19" i="3"/>
  <c r="Q19" i="3"/>
  <c r="AB19" i="3"/>
  <c r="V19" i="3"/>
  <c r="X19" i="3"/>
  <c r="P17" i="3"/>
  <c r="V26" i="3"/>
  <c r="X26" i="3"/>
  <c r="T26" i="3"/>
  <c r="Z26" i="3"/>
  <c r="AB26" i="3"/>
  <c r="AA26" i="3"/>
  <c r="S26" i="3"/>
  <c r="U26" i="3"/>
  <c r="Q26" i="3"/>
  <c r="Y26" i="3"/>
  <c r="R26" i="3"/>
  <c r="W26" i="3"/>
  <c r="V191" i="3"/>
  <c r="U191" i="3"/>
  <c r="AC132" i="3"/>
  <c r="AC133" i="3"/>
  <c r="P134" i="3"/>
  <c r="AC139" i="3"/>
  <c r="AG139" i="3" s="1"/>
  <c r="AC134" i="3"/>
  <c r="AC135" i="3"/>
  <c r="AG135" i="3" s="1"/>
  <c r="P133" i="3"/>
  <c r="P132" i="3"/>
  <c r="U227" i="3"/>
  <c r="T191" i="3"/>
  <c r="P65" i="3"/>
  <c r="AC65" i="3"/>
  <c r="R191" i="3"/>
  <c r="Q227" i="3"/>
  <c r="W166" i="3"/>
  <c r="Q174" i="3"/>
  <c r="AB166" i="3"/>
  <c r="AA191" i="3"/>
  <c r="Y191" i="3"/>
  <c r="AC188" i="3"/>
  <c r="AG188" i="3" s="1"/>
  <c r="X191" i="3"/>
  <c r="AC189" i="3"/>
  <c r="AG189" i="3" s="1"/>
  <c r="Z191" i="3"/>
  <c r="Z166" i="3"/>
  <c r="W191" i="3"/>
  <c r="S191" i="3"/>
  <c r="W69" i="3"/>
  <c r="AC179" i="3"/>
  <c r="Q191" i="3"/>
  <c r="AB191" i="3"/>
  <c r="X166" i="3"/>
  <c r="T166" i="3"/>
  <c r="R166" i="3"/>
  <c r="V166" i="3"/>
  <c r="U166" i="3"/>
  <c r="P172" i="3"/>
  <c r="AC172" i="3"/>
  <c r="P99" i="3"/>
  <c r="AC99" i="3"/>
  <c r="P180" i="3"/>
  <c r="AC180" i="3"/>
  <c r="Q166" i="3"/>
  <c r="Z69" i="3"/>
  <c r="X69" i="3"/>
  <c r="Y69" i="3"/>
  <c r="AA166" i="3"/>
  <c r="U69" i="3"/>
  <c r="R69" i="3"/>
  <c r="P179" i="3"/>
  <c r="S69" i="3"/>
  <c r="T69" i="3"/>
  <c r="V69" i="3"/>
  <c r="AA69" i="3"/>
  <c r="Q14" i="3"/>
  <c r="AB69" i="3"/>
  <c r="Q69" i="3"/>
  <c r="Y166" i="3"/>
  <c r="S166" i="3"/>
  <c r="P164" i="3"/>
  <c r="AC164" i="3"/>
  <c r="AC171" i="3"/>
  <c r="P171" i="3"/>
  <c r="P91" i="3"/>
  <c r="AC91" i="3"/>
  <c r="P10" i="3"/>
  <c r="P170" i="3"/>
  <c r="AC170" i="3"/>
  <c r="AC10" i="3"/>
  <c r="S227" i="3"/>
  <c r="AC251" i="3"/>
  <c r="AB174" i="3"/>
  <c r="P96" i="3"/>
  <c r="AC252" i="3"/>
  <c r="P254" i="3"/>
  <c r="AC254" i="3"/>
  <c r="P252" i="3"/>
  <c r="AC130" i="3"/>
  <c r="P251" i="3"/>
  <c r="P130" i="3"/>
  <c r="AC96" i="3"/>
  <c r="P250" i="3"/>
  <c r="AC250" i="3"/>
  <c r="AC62" i="3"/>
  <c r="P62" i="3"/>
  <c r="AC163" i="3"/>
  <c r="P23" i="3"/>
  <c r="AC23" i="3"/>
  <c r="P163" i="3"/>
  <c r="R174" i="3"/>
  <c r="U174" i="3"/>
  <c r="Z174" i="3"/>
  <c r="T174" i="3"/>
  <c r="X174" i="3"/>
  <c r="W174" i="3"/>
  <c r="Y174" i="3"/>
  <c r="AA174" i="3"/>
  <c r="S174" i="3"/>
  <c r="V174" i="3"/>
  <c r="P6" i="3"/>
  <c r="AC6" i="3"/>
  <c r="W227" i="3"/>
  <c r="T227" i="3"/>
  <c r="V227" i="3"/>
  <c r="R227" i="3"/>
  <c r="Y227" i="3"/>
  <c r="AC80" i="3"/>
  <c r="P80" i="3"/>
  <c r="P86" i="3"/>
  <c r="AC86" i="3"/>
  <c r="AB14" i="3"/>
  <c r="R75" i="3"/>
  <c r="AC73" i="3"/>
  <c r="S75" i="3"/>
  <c r="V75" i="3"/>
  <c r="Y75" i="3"/>
  <c r="U75" i="3"/>
  <c r="X75" i="3"/>
  <c r="AB75" i="3"/>
  <c r="W75" i="3"/>
  <c r="Z75" i="3"/>
  <c r="T75" i="3"/>
  <c r="AA75" i="3"/>
  <c r="Q75" i="3"/>
  <c r="P73" i="3"/>
  <c r="P8" i="3"/>
  <c r="X14" i="3"/>
  <c r="P9" i="3"/>
  <c r="T14" i="3"/>
  <c r="AA14" i="3"/>
  <c r="V14" i="3"/>
  <c r="Z14" i="3"/>
  <c r="U14" i="3"/>
  <c r="Y14" i="3"/>
  <c r="AC24" i="3"/>
  <c r="W14" i="3"/>
  <c r="AC7" i="3"/>
  <c r="AE11" i="3" s="1"/>
  <c r="S14" i="3"/>
  <c r="AC9" i="3"/>
  <c r="R14" i="3"/>
  <c r="P24" i="3"/>
  <c r="P7" i="3"/>
  <c r="AC8" i="3"/>
  <c r="AC61" i="3"/>
  <c r="P64" i="3"/>
  <c r="AC64" i="3"/>
  <c r="AC63" i="3"/>
  <c r="P66" i="3"/>
  <c r="AC66" i="3"/>
  <c r="P61" i="3"/>
  <c r="P60" i="3"/>
  <c r="P59" i="3"/>
  <c r="AC59" i="3"/>
  <c r="AC60" i="3"/>
  <c r="P83" i="3"/>
  <c r="P95" i="3"/>
  <c r="P67" i="3"/>
  <c r="P89" i="3"/>
  <c r="P90" i="3"/>
  <c r="P98" i="3"/>
  <c r="P84" i="3"/>
  <c r="P93" i="3"/>
  <c r="P131" i="3"/>
  <c r="P92" i="3"/>
  <c r="P88" i="3"/>
  <c r="P225" i="3"/>
  <c r="P97" i="3"/>
  <c r="P85" i="3"/>
  <c r="P94" i="3"/>
  <c r="P87" i="3"/>
  <c r="P81" i="3"/>
  <c r="P82" i="3"/>
  <c r="AC94" i="3"/>
  <c r="AC95" i="3"/>
  <c r="AC131" i="3"/>
  <c r="AC90" i="3"/>
  <c r="AG90" i="3" s="1"/>
  <c r="AC89" i="3"/>
  <c r="AC85" i="3"/>
  <c r="AC98" i="3"/>
  <c r="AC83" i="3"/>
  <c r="AC88" i="3"/>
  <c r="AC93" i="3"/>
  <c r="AC67" i="3"/>
  <c r="AC97" i="3"/>
  <c r="AG97" i="3" s="1"/>
  <c r="AC81" i="3"/>
  <c r="AC84" i="3"/>
  <c r="AC82" i="3"/>
  <c r="AC92" i="3"/>
  <c r="AC87" i="3"/>
  <c r="S101" i="3"/>
  <c r="Y101" i="3"/>
  <c r="X101" i="3"/>
  <c r="AB101" i="3"/>
  <c r="R101" i="3"/>
  <c r="U101" i="3"/>
  <c r="AC225" i="3"/>
  <c r="W101" i="3"/>
  <c r="T101" i="3"/>
  <c r="Z101" i="3"/>
  <c r="AA101" i="3"/>
  <c r="V101" i="3"/>
  <c r="Q101" i="3"/>
  <c r="AG17" i="3" l="1"/>
  <c r="AE12" i="3"/>
  <c r="S29" i="3"/>
  <c r="Z29" i="3"/>
  <c r="X29" i="3"/>
  <c r="U29" i="3"/>
  <c r="Y29" i="3"/>
  <c r="V29" i="3"/>
  <c r="T29" i="3"/>
  <c r="W29" i="3"/>
  <c r="R29" i="3"/>
  <c r="AA29" i="3"/>
  <c r="AB29" i="3"/>
  <c r="Q29" i="3"/>
  <c r="Q108" i="3" s="1"/>
  <c r="W105" i="3"/>
  <c r="W109" i="3" s="1"/>
  <c r="T105" i="3"/>
  <c r="T109" i="3" s="1"/>
  <c r="AG9" i="3"/>
  <c r="U105" i="3"/>
  <c r="U109" i="3" s="1"/>
  <c r="X105" i="3"/>
  <c r="X109" i="3" s="1"/>
  <c r="AA105" i="3"/>
  <c r="AA109" i="3" s="1"/>
  <c r="AB105" i="3"/>
  <c r="AB109" i="3" s="1"/>
  <c r="Z105" i="3"/>
  <c r="Z109" i="3" s="1"/>
  <c r="V105" i="3"/>
  <c r="V109" i="3" s="1"/>
  <c r="AG10" i="3"/>
  <c r="AG11" i="3"/>
  <c r="AG12" i="3"/>
  <c r="P101" i="3"/>
  <c r="AC141" i="3"/>
  <c r="AC266" i="3"/>
  <c r="AC219" i="3"/>
  <c r="AC26" i="3"/>
  <c r="AC19" i="3"/>
  <c r="P19" i="3"/>
  <c r="P26" i="3"/>
  <c r="AC191" i="3"/>
  <c r="P166" i="3"/>
  <c r="AC166" i="3"/>
  <c r="AC174" i="3"/>
  <c r="P174" i="3"/>
  <c r="AC227" i="3"/>
  <c r="P75" i="3"/>
  <c r="AC75" i="3"/>
  <c r="P14" i="3"/>
  <c r="AC14" i="3"/>
  <c r="AC69" i="3"/>
  <c r="AC101" i="3"/>
  <c r="U108" i="3" l="1"/>
  <c r="Z108" i="3"/>
  <c r="S108" i="3"/>
  <c r="W108" i="3"/>
  <c r="W111" i="3" s="1"/>
  <c r="T108" i="3"/>
  <c r="T111" i="3" s="1"/>
  <c r="Y108" i="3"/>
  <c r="AB108" i="3"/>
  <c r="AB111" i="3" s="1"/>
  <c r="X108" i="3"/>
  <c r="X111" i="3" s="1"/>
  <c r="AA108" i="3"/>
  <c r="AA111" i="3" s="1"/>
  <c r="R108" i="3"/>
  <c r="V108" i="3"/>
  <c r="V111" i="3" s="1"/>
  <c r="V120" i="3" s="1"/>
  <c r="V148" i="3" s="1"/>
  <c r="AI12" i="3"/>
  <c r="Z111" i="3"/>
  <c r="Z120" i="3" s="1"/>
  <c r="Z148" i="3" s="1"/>
  <c r="X46" i="3" l="1"/>
  <c r="W46" i="3"/>
  <c r="V46" i="3"/>
  <c r="AB46" i="3"/>
  <c r="S46" i="3"/>
  <c r="Y46" i="3"/>
  <c r="Z46" i="3"/>
  <c r="AA46" i="3"/>
  <c r="T46" i="3"/>
  <c r="U46" i="3"/>
  <c r="AC35" i="3"/>
  <c r="T120" i="3"/>
  <c r="T148" i="3" s="1"/>
  <c r="W120" i="3"/>
  <c r="W148" i="3" s="1"/>
  <c r="X120" i="3"/>
  <c r="X148" i="3" s="1"/>
  <c r="AA120" i="3"/>
  <c r="AA148" i="3" s="1"/>
  <c r="AB120" i="3"/>
  <c r="AB148" i="3" s="1"/>
  <c r="O224" i="3" a="1"/>
  <c r="O224" i="3" s="1"/>
  <c r="F49" i="3" a="1"/>
  <c r="F49" i="3" s="1"/>
  <c r="G253" i="3" a="1"/>
  <c r="G253" i="3" s="1"/>
  <c r="N51" i="3" a="1"/>
  <c r="N51" i="3" s="1"/>
  <c r="E63" i="3" a="1"/>
  <c r="E63" i="3" s="1"/>
  <c r="J49" i="3" a="1"/>
  <c r="J49" i="3" s="1"/>
  <c r="M241" i="3" a="1"/>
  <c r="M241" i="3" s="1"/>
  <c r="P241" i="3" s="1"/>
  <c r="J50" i="3" a="1"/>
  <c r="J50" i="3" s="1"/>
  <c r="P50" i="3" s="1"/>
  <c r="J253" i="3" a="1"/>
  <c r="J253" i="3" s="1"/>
  <c r="AC39" i="3" l="1"/>
  <c r="R46" i="3"/>
  <c r="AC46" i="3" s="1"/>
  <c r="AC43" i="3"/>
  <c r="AI43" i="3" s="1"/>
  <c r="AC51" i="3"/>
  <c r="R55" i="3"/>
  <c r="J55" i="3"/>
  <c r="P63" i="3"/>
  <c r="E69" i="3"/>
  <c r="P69" i="3" s="1"/>
  <c r="P51" i="3"/>
  <c r="N55" i="3"/>
  <c r="AC49" i="3"/>
  <c r="Q55" i="3"/>
  <c r="Q105" i="3" s="1"/>
  <c r="Y256" i="3"/>
  <c r="AC256" i="3" s="1"/>
  <c r="AC253" i="3"/>
  <c r="Y55" i="3"/>
  <c r="P253" i="3"/>
  <c r="P49" i="3"/>
  <c r="F55" i="3"/>
  <c r="O227" i="3"/>
  <c r="P227" i="3" s="1"/>
  <c r="P224" i="3"/>
  <c r="S55" i="3"/>
  <c r="AC52" i="3"/>
  <c r="Y105" i="3" l="1"/>
  <c r="Y109" i="3" s="1"/>
  <c r="Y111" i="3" s="1"/>
  <c r="Y120" i="3" s="1"/>
  <c r="Y148" i="3" s="1"/>
  <c r="S105" i="3"/>
  <c r="S109" i="3" s="1"/>
  <c r="S111" i="3" s="1"/>
  <c r="S120" i="3" s="1"/>
  <c r="S148" i="3" s="1"/>
  <c r="R105" i="3"/>
  <c r="R109" i="3" s="1"/>
  <c r="R111" i="3" s="1"/>
  <c r="R120" i="3" s="1"/>
  <c r="R148" i="3" s="1"/>
  <c r="Q109" i="3"/>
  <c r="AC55" i="3"/>
  <c r="P55" i="3"/>
  <c r="AC105" i="3" l="1"/>
  <c r="AC29" i="3"/>
  <c r="U111" i="3" l="1"/>
  <c r="AC109" i="3"/>
  <c r="Q111" i="3"/>
  <c r="AC108" i="3"/>
  <c r="U120" i="3" l="1"/>
  <c r="U148" i="3" s="1"/>
  <c r="Q120" i="3"/>
  <c r="AC111" i="3"/>
  <c r="AC120" i="3" l="1"/>
  <c r="Q148" i="3"/>
  <c r="Q150" i="3" s="1"/>
  <c r="R150" i="3" l="1"/>
  <c r="S150" i="3" l="1"/>
  <c r="T150" i="3" l="1"/>
  <c r="U150" i="3" l="1"/>
  <c r="V150" i="3" l="1"/>
  <c r="W150" i="3" l="1"/>
  <c r="X150" i="3" l="1"/>
  <c r="Y150" i="3" l="1"/>
  <c r="Z150" i="3" l="1"/>
  <c r="AA150" i="3" l="1"/>
  <c r="AB150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Nav Sangha</author>
  </authors>
  <commentList>
    <comment ref="C5028" authorId="0" shapeId="0" xr:uid="{5057C2E2-ECC1-DF4A-B580-50CBC15E9F51}">
      <text>
        <r>
          <rPr>
            <b/>
            <sz val="10"/>
            <color rgb="FF000000"/>
            <rFont val="Tahoma"/>
            <family val="2"/>
          </rPr>
          <t>Nav Sangha: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Darby's - hasn't been expensed yet
</t>
        </r>
      </text>
    </comment>
    <comment ref="C5135" authorId="0" shapeId="0" xr:uid="{ED7C0A21-6035-5043-AA1E-C63F2609F66D}">
      <text>
        <r>
          <rPr>
            <b/>
            <sz val="10"/>
            <color rgb="FF000000"/>
            <rFont val="Tahoma"/>
            <family val="2"/>
          </rPr>
          <t>Nav Sangha: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Expensed in Jan 2026
</t>
        </r>
      </text>
    </comment>
    <comment ref="C5138" authorId="0" shapeId="0" xr:uid="{DD7352AE-E1B5-584D-BED1-41A7CBDBF994}">
      <text>
        <r>
          <rPr>
            <b/>
            <sz val="10"/>
            <color rgb="FF000000"/>
            <rFont val="Tahoma"/>
            <family val="2"/>
          </rPr>
          <t>Nav Sangha: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Expensed in Jan 2026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<sst xmlns="http://schemas.openxmlformats.org/spreadsheetml/2006/main" count="22683" uniqueCount="1162">
  <si>
    <t>Income</t>
  </si>
  <si>
    <t>Taking our % from each draw and applying it to income.</t>
  </si>
  <si>
    <t>Managmente Fees</t>
  </si>
  <si>
    <t>Professional Services</t>
  </si>
  <si>
    <t>Total OPEX</t>
  </si>
  <si>
    <t>Total Operating Income</t>
  </si>
  <si>
    <t>Accounts Payable</t>
  </si>
  <si>
    <t>Intrest</t>
  </si>
  <si>
    <t>Taxes</t>
  </si>
  <si>
    <t>Net Income</t>
  </si>
  <si>
    <t>Paybacks</t>
  </si>
  <si>
    <t>GST Installments</t>
  </si>
  <si>
    <t>Balance</t>
  </si>
  <si>
    <t>Cashflow</t>
  </si>
  <si>
    <t>Account Balance</t>
  </si>
  <si>
    <t>Materials</t>
  </si>
  <si>
    <t>Other / Rentals / Misc</t>
  </si>
  <si>
    <t>Return Visits</t>
  </si>
  <si>
    <t>Projects Income</t>
  </si>
  <si>
    <t>Other Income</t>
  </si>
  <si>
    <t>Subcontractors</t>
  </si>
  <si>
    <t>Project Materials</t>
  </si>
  <si>
    <t>Project Subs</t>
  </si>
  <si>
    <t>We make payements only on the last day of the month going forward.</t>
  </si>
  <si>
    <t>Payment methods are screwed up right now…. ETF / Wire / Manual</t>
  </si>
  <si>
    <t>Monthly</t>
  </si>
  <si>
    <t>2 Weeks</t>
  </si>
  <si>
    <t>Employees must submit all outstanding invoices by Friday end of day.</t>
  </si>
  <si>
    <t>Billed out weekly.</t>
  </si>
  <si>
    <t>Acconts Recievable</t>
  </si>
  <si>
    <t>Invoices Otstanding</t>
  </si>
  <si>
    <t>Total outstanding AR.</t>
  </si>
  <si>
    <t>Invoices Settled</t>
  </si>
  <si>
    <t>Total received payments.</t>
  </si>
  <si>
    <t>We should not run AP if it is not funded (that includes the Overhead &amp; Profit)</t>
  </si>
  <si>
    <t>Other Expenses</t>
  </si>
  <si>
    <t xml:space="preserve">ADHOC - can get away from us… </t>
  </si>
  <si>
    <t>Labour Income</t>
  </si>
  <si>
    <t>Consulting</t>
  </si>
  <si>
    <t>Income Tax Installments</t>
  </si>
  <si>
    <t>Expenses</t>
  </si>
  <si>
    <t>Scott - always.</t>
  </si>
  <si>
    <t>Main Account</t>
  </si>
  <si>
    <t>Project 1</t>
  </si>
  <si>
    <t>Project 2</t>
  </si>
  <si>
    <t>Project 3</t>
  </si>
  <si>
    <t>Credit Card Balance</t>
  </si>
  <si>
    <t>BDC Loan 1</t>
  </si>
  <si>
    <t>BDC Loan 2</t>
  </si>
  <si>
    <t>BDC Loan 3</t>
  </si>
  <si>
    <t>BDC Loan 4</t>
  </si>
  <si>
    <t>Savings</t>
  </si>
  <si>
    <t>Main Savings (Paul's Money)</t>
  </si>
  <si>
    <t>Technology &amp; Website</t>
  </si>
  <si>
    <t>Health Insurance</t>
  </si>
  <si>
    <t>Insurance &amp; Fines</t>
  </si>
  <si>
    <t>Accounting</t>
  </si>
  <si>
    <t>Bank Fees</t>
  </si>
  <si>
    <t>Employee Benefits</t>
  </si>
  <si>
    <t>WCB</t>
  </si>
  <si>
    <t>CPP</t>
  </si>
  <si>
    <t>EI</t>
  </si>
  <si>
    <t>Payroll</t>
  </si>
  <si>
    <t>Payroll Expense</t>
  </si>
  <si>
    <t>If vendor gets paid, we get paid.</t>
  </si>
  <si>
    <t>Management $s</t>
  </si>
  <si>
    <t>General Labour $s</t>
  </si>
  <si>
    <t>Labour % (20%)</t>
  </si>
  <si>
    <t>Date</t>
  </si>
  <si>
    <t xml:space="preserve"> Key </t>
  </si>
  <si>
    <t>Date (Normalized)</t>
  </si>
  <si>
    <t xml:space="preserve"> Automation </t>
  </si>
  <si>
    <t xml:space="preserve"> Amount </t>
  </si>
  <si>
    <t xml:space="preserve"> Account </t>
  </si>
  <si>
    <t xml:space="preserve"> Expense </t>
  </si>
  <si>
    <t xml:space="preserve"> Note </t>
  </si>
  <si>
    <t>Transaction Type</t>
  </si>
  <si>
    <t>Name</t>
  </si>
  <si>
    <t>Expense</t>
  </si>
  <si>
    <t>BigChip Accounting</t>
  </si>
  <si>
    <t>Apple</t>
  </si>
  <si>
    <t>Home Depot</t>
  </si>
  <si>
    <t>Easy Park</t>
  </si>
  <si>
    <t>MV Recycling and Waste Centre</t>
  </si>
  <si>
    <t>Invoice</t>
  </si>
  <si>
    <t>Chambers of Commerce Group Insurance Plan</t>
  </si>
  <si>
    <t>Esso</t>
  </si>
  <si>
    <t>Vector Repro Graphics</t>
  </si>
  <si>
    <t>Bell Canada</t>
  </si>
  <si>
    <t>Shell Canada</t>
  </si>
  <si>
    <t>Petro Canada</t>
  </si>
  <si>
    <t>Wix</t>
  </si>
  <si>
    <t>BDC</t>
  </si>
  <si>
    <t>FullHost</t>
  </si>
  <si>
    <t>Dicks Lumber</t>
  </si>
  <si>
    <t>Impark</t>
  </si>
  <si>
    <t>Staples</t>
  </si>
  <si>
    <t>Browns Socialhouse Restaurant</t>
  </si>
  <si>
    <t>Credit Card Credit</t>
  </si>
  <si>
    <t>Credit Card Payment</t>
  </si>
  <si>
    <t>Microsoft Canada Inc</t>
  </si>
  <si>
    <t>Amazon</t>
  </si>
  <si>
    <t>Insurance Corporation of British Columbia</t>
  </si>
  <si>
    <t>Rona</t>
  </si>
  <si>
    <t>Prosol</t>
  </si>
  <si>
    <t>Journal Entry</t>
  </si>
  <si>
    <t>Payment</t>
  </si>
  <si>
    <t>Six Pints Specialty Beer Co.:Six Pint Project</t>
  </si>
  <si>
    <t>Chevron</t>
  </si>
  <si>
    <t>Saltire Rentals</t>
  </si>
  <si>
    <t>Hilti (Canada) Corporation</t>
  </si>
  <si>
    <t>Reload Contracting Ltd.</t>
  </si>
  <si>
    <t>BKS Mechanical</t>
  </si>
  <si>
    <t>CS Drywall LTD</t>
  </si>
  <si>
    <t>Garden of Granite Winery:Garden of Granite Project</t>
  </si>
  <si>
    <t>Brenmack Electric Ltd</t>
  </si>
  <si>
    <t>Roarty Painting</t>
  </si>
  <si>
    <t>Webflow</t>
  </si>
  <si>
    <t>1262541 B.C Ltd.</t>
  </si>
  <si>
    <t>Crowe MacKay LLP</t>
  </si>
  <si>
    <t>GoDaddy</t>
  </si>
  <si>
    <t>Cactus Club</t>
  </si>
  <si>
    <t>Crestlynn Contracting</t>
  </si>
  <si>
    <t>Pacific West Systems Supplies</t>
  </si>
  <si>
    <t>Deposit</t>
  </si>
  <si>
    <t>Inuit Quickbooks</t>
  </si>
  <si>
    <t>Manjot S. Nagra</t>
  </si>
  <si>
    <t>ANDREW SHERET LIMITED</t>
  </si>
  <si>
    <t>The Coquitlam Grill</t>
  </si>
  <si>
    <t>Uber</t>
  </si>
  <si>
    <t>Paul Badiee</t>
  </si>
  <si>
    <t>United Rentals</t>
  </si>
  <si>
    <t>Windsor Plywood Coquitlam</t>
  </si>
  <si>
    <t>Dynamic Entry Systems</t>
  </si>
  <si>
    <t>Western Canada Coatings Ltd.</t>
  </si>
  <si>
    <t>BBS Pro Services Inc.</t>
  </si>
  <si>
    <t>Sheremeta Custom Cabinets &amp; Millwork</t>
  </si>
  <si>
    <t>Adobe</t>
  </si>
  <si>
    <t>Headwater Management Ltd.</t>
  </si>
  <si>
    <t>Service Charge</t>
  </si>
  <si>
    <t>Windsor Plywood</t>
  </si>
  <si>
    <t>DSPC Parking Vancouver</t>
  </si>
  <si>
    <t>Insurance WayPoint Portfolio Inc.</t>
  </si>
  <si>
    <t>Meadows Landscape Supply ltd</t>
  </si>
  <si>
    <t>Suter Brook Dental Group</t>
  </si>
  <si>
    <t>United Boulevard Recycling and Waste Centre</t>
  </si>
  <si>
    <t>Tim Horton's</t>
  </si>
  <si>
    <t>Saltire Holdings</t>
  </si>
  <si>
    <t>Zachary Plass</t>
  </si>
  <si>
    <t>Robinson</t>
  </si>
  <si>
    <t>White Cap Supply Canada Inc.</t>
  </si>
  <si>
    <t>North Shore Recycling and Waste Centre</t>
  </si>
  <si>
    <t>Mr Lube</t>
  </si>
  <si>
    <t>Lumenstar Led Lighting</t>
  </si>
  <si>
    <t>Transfer</t>
  </si>
  <si>
    <t>Yard At A Time Concrete Ltd.</t>
  </si>
  <si>
    <t>City of Port Moody</t>
  </si>
  <si>
    <t>Ikea</t>
  </si>
  <si>
    <t>Dynamic Equipment Rentals</t>
  </si>
  <si>
    <t>Golbey Law Corporation</t>
  </si>
  <si>
    <t>IRS</t>
  </si>
  <si>
    <t>Metallica Mfg.</t>
  </si>
  <si>
    <t>Westcoast Cutting &amp; Coring Group Ltd.</t>
  </si>
  <si>
    <t>Rocky Point Commercial HVAC Inc.</t>
  </si>
  <si>
    <t>Browns Newport Village</t>
  </si>
  <si>
    <t>Shoppers Drug Mart</t>
  </si>
  <si>
    <t>2025-01-02</t>
  </si>
  <si>
    <t>2025-01-03</t>
  </si>
  <si>
    <t>2025-01-04</t>
  </si>
  <si>
    <t>2025-01-05</t>
  </si>
  <si>
    <t>2025-01-07</t>
  </si>
  <si>
    <t>2025-01-13</t>
  </si>
  <si>
    <t>2025-01-14</t>
  </si>
  <si>
    <t>2025-01-21</t>
  </si>
  <si>
    <t>2025-01-22</t>
  </si>
  <si>
    <t>Suspense</t>
  </si>
  <si>
    <t>FY 24</t>
  </si>
  <si>
    <t>Budget</t>
  </si>
  <si>
    <t>Variance</t>
  </si>
  <si>
    <t>M 01</t>
  </si>
  <si>
    <t>M 02</t>
  </si>
  <si>
    <t>M 03</t>
  </si>
  <si>
    <t>M 04</t>
  </si>
  <si>
    <t>M 05</t>
  </si>
  <si>
    <t>M 06</t>
  </si>
  <si>
    <t>M 07</t>
  </si>
  <si>
    <t>M 08</t>
  </si>
  <si>
    <t>M 09</t>
  </si>
  <si>
    <t>M 10</t>
  </si>
  <si>
    <t>M 11</t>
  </si>
  <si>
    <t>M 12</t>
  </si>
  <si>
    <t>Y 03</t>
  </si>
  <si>
    <t>Uncategorized</t>
  </si>
  <si>
    <t>Total Uncategorized</t>
  </si>
  <si>
    <t>Clearings &amp; Transfers</t>
  </si>
  <si>
    <t>Account</t>
  </si>
  <si>
    <t>Amount</t>
  </si>
  <si>
    <t>21010 Visa Payable (CIBC)</t>
  </si>
  <si>
    <t>51335 COGS - Supplies</t>
  </si>
  <si>
    <t>21020 GST/HST Payable</t>
  </si>
  <si>
    <t>52151 Gifts &amp; Giveaways</t>
  </si>
  <si>
    <t>11005 Chequing (CIBC)</t>
  </si>
  <si>
    <t>52110 Accounting</t>
  </si>
  <si>
    <t>52190 Meals &amp; Entertainment</t>
  </si>
  <si>
    <t>52225 Fuel</t>
  </si>
  <si>
    <t>51320 COGS - Subcontractors</t>
  </si>
  <si>
    <t>52115 Bank Fees</t>
  </si>
  <si>
    <t>11010 Savings (CIBC)</t>
  </si>
  <si>
    <t>52135 Legal</t>
  </si>
  <si>
    <t>51330 COGS - Fees</t>
  </si>
  <si>
    <t>52205 Travel &amp; Parking</t>
  </si>
  <si>
    <t>51315 COGS - Disposal</t>
  </si>
  <si>
    <t>52185 Insurance - Vehicles</t>
  </si>
  <si>
    <t>51305 COGS - Miscellaneous (Vehicle)</t>
  </si>
  <si>
    <t>21040 Shareholder Loan</t>
  </si>
  <si>
    <t>13005 Prepaid Expenses</t>
  </si>
  <si>
    <t>52220 Insurance &amp; Fines</t>
  </si>
  <si>
    <t>Billable Expense Income</t>
  </si>
  <si>
    <t>21045 Deposit Received</t>
  </si>
  <si>
    <t>49005 Income - Interest</t>
  </si>
  <si>
    <t>52505 Payroll - Hourly</t>
  </si>
  <si>
    <t>52525 Payroll - CPP</t>
  </si>
  <si>
    <t>52520 Payroll - EI</t>
  </si>
  <si>
    <t>21031 GST/HST Suspense</t>
  </si>
  <si>
    <t>21001 Payroll Clearing account</t>
  </si>
  <si>
    <t>52510 Payroll - Salary</t>
  </si>
  <si>
    <t>21030 GST Payable [DO NOT USE] (deleted)</t>
  </si>
  <si>
    <t>Description</t>
  </si>
  <si>
    <t>Code</t>
  </si>
  <si>
    <t>Vendor</t>
  </si>
  <si>
    <t>Shine Auto Wash</t>
  </si>
  <si>
    <t>Meals &amp; Entertainment</t>
  </si>
  <si>
    <t>Bank Interest</t>
  </si>
  <si>
    <t>Legal</t>
  </si>
  <si>
    <t>Licenses &amp; Permits</t>
  </si>
  <si>
    <t>Marketing</t>
  </si>
  <si>
    <t>Miscellaneous</t>
  </si>
  <si>
    <t>Communications</t>
  </si>
  <si>
    <t>Computer - Hardware</t>
  </si>
  <si>
    <t>Donations</t>
  </si>
  <si>
    <t>Insurance - Office</t>
  </si>
  <si>
    <t>Insurance - Vehicles</t>
  </si>
  <si>
    <t>Office Supplies</t>
  </si>
  <si>
    <t>Rent</t>
  </si>
  <si>
    <t>Travel &amp; Parking</t>
  </si>
  <si>
    <t>Repairs &amp; Maintenance</t>
  </si>
  <si>
    <t>Gifts &amp; Giveaways</t>
  </si>
  <si>
    <t>Savings (CIBC)</t>
  </si>
  <si>
    <t>Allowance for Doubtful Accounts</t>
  </si>
  <si>
    <t>Prepaid expense</t>
  </si>
  <si>
    <t>Purchase Prepayments</t>
  </si>
  <si>
    <t>Office Furniture</t>
  </si>
  <si>
    <t>Tools &amp; Equipment</t>
  </si>
  <si>
    <t>Scissor Lift - Genie</t>
  </si>
  <si>
    <t>Trailer - Southland 2022</t>
  </si>
  <si>
    <t>Truck - Ford F150 2015</t>
  </si>
  <si>
    <t>GST/HST Payable</t>
  </si>
  <si>
    <t>GST/HST Suspense</t>
  </si>
  <si>
    <t>Corporate Tax Payable</t>
  </si>
  <si>
    <t>Shareholder Loan</t>
  </si>
  <si>
    <t>COGS - R&amp;M</t>
  </si>
  <si>
    <t>COGS - Miscellaneous (Vehicle)</t>
  </si>
  <si>
    <t>COGS - Labour</t>
  </si>
  <si>
    <t>COGS - Disposal</t>
  </si>
  <si>
    <t>COGS - Subcontracts</t>
  </si>
  <si>
    <t>COGS - Subcontractor Reimbursement</t>
  </si>
  <si>
    <t>COGS - Permits</t>
  </si>
  <si>
    <t>COGS - Fees</t>
  </si>
  <si>
    <t>COGS - Supplies</t>
  </si>
  <si>
    <t>Payroll - WCB (Subcontractors)</t>
  </si>
  <si>
    <t>5430 CRA Interest/Penalties</t>
  </si>
  <si>
    <t>21035 Corporate Tax Payable</t>
  </si>
  <si>
    <t>21000 Accounts Payable</t>
  </si>
  <si>
    <t>51321 COGS - Subcontractor Reimbursement</t>
  </si>
  <si>
    <t>51325 COGS - Permits</t>
  </si>
  <si>
    <t>52120 Bank Interest</t>
  </si>
  <si>
    <t>52140 Licenses &amp; Permits</t>
  </si>
  <si>
    <t>52155 Communications</t>
  </si>
  <si>
    <t>52180 Insurance - Office</t>
  </si>
  <si>
    <t>52200 Rent</t>
  </si>
  <si>
    <t>52530 Payroll - Interest &amp; Penalties</t>
  </si>
  <si>
    <t>52145 Marketing</t>
  </si>
  <si>
    <t>Robertson Kolbeins Teevans Gallaher Associates LTD.</t>
  </si>
  <si>
    <t>52105 Bad Debt Expense</t>
  </si>
  <si>
    <t>21008 Visa Payable (4431) (deleted)</t>
  </si>
  <si>
    <t>21021 Visa Payable (2369) (deleted)</t>
  </si>
  <si>
    <t>Metal Supermarkets</t>
  </si>
  <si>
    <t>Summit Tools</t>
  </si>
  <si>
    <t>21009 Visa Payable (9609) (deleted)</t>
  </si>
  <si>
    <t>Bargreen Ellingson</t>
  </si>
  <si>
    <t>Romers Lynn Valley</t>
  </si>
  <si>
    <t>17045 Other fixed assets</t>
  </si>
  <si>
    <t>The Keg</t>
  </si>
  <si>
    <t>52195 Office Supplies</t>
  </si>
  <si>
    <t>52215 Repairs &amp; Maintenance</t>
  </si>
  <si>
    <t>11015 Undeposited Funds</t>
  </si>
  <si>
    <t>13001 Due to/from Saltire Holdings</t>
  </si>
  <si>
    <t>KMS Tools &amp; Equipment</t>
  </si>
  <si>
    <t>Robinson Supply</t>
  </si>
  <si>
    <t>Payworks</t>
  </si>
  <si>
    <t>51310 COGS - Labour</t>
  </si>
  <si>
    <t>IKEA Canada Limited Partnership</t>
  </si>
  <si>
    <t>CWS Engineering</t>
  </si>
  <si>
    <t>848 Emco North Vancouver</t>
  </si>
  <si>
    <t>Job Materials</t>
  </si>
  <si>
    <t>17010 Office Furniture</t>
  </si>
  <si>
    <t>Uline</t>
  </si>
  <si>
    <t>Worksafe</t>
  </si>
  <si>
    <t>49015 Income - Miscellaneous</t>
  </si>
  <si>
    <t>Lee Valley Tools Ltd.</t>
  </si>
  <si>
    <t>52150 Miscellaneous</t>
  </si>
  <si>
    <t>13500 Loan to Kelly Gordon</t>
  </si>
  <si>
    <t>Village of Anmore</t>
  </si>
  <si>
    <t>XTI</t>
  </si>
  <si>
    <t>Paper Statement Fee (Checking)</t>
  </si>
  <si>
    <t>17015 Tools &amp; Equipment</t>
  </si>
  <si>
    <t>Cambie Roofing Contractors Ltd.</t>
  </si>
  <si>
    <t>52315 Depreciation - Tools &amp; Equipment</t>
  </si>
  <si>
    <t>Seasons Mechanical LTD</t>
  </si>
  <si>
    <t>52540 Payroll - WCB (Subcontractors)</t>
  </si>
  <si>
    <t>Metro Ford LTD.</t>
  </si>
  <si>
    <t>Lordco</t>
  </si>
  <si>
    <t>51105 COGS - R&amp;M</t>
  </si>
  <si>
    <t>Dion Custom Metal Fabrication &amp; Design Ltd.</t>
  </si>
  <si>
    <t>52170 Donations</t>
  </si>
  <si>
    <t>52160 Computer - Hardware</t>
  </si>
  <si>
    <t>Emily Chow Marketing</t>
  </si>
  <si>
    <t>Payroll - CPP + EI</t>
  </si>
  <si>
    <t>2025-01-27</t>
  </si>
  <si>
    <t>Duplicate?</t>
  </si>
  <si>
    <t>Uniforms &amp; Laundry</t>
  </si>
  <si>
    <t>Payroll - Interest &amp; Penalties</t>
  </si>
  <si>
    <t>CRA Interest &amp; Penalties</t>
  </si>
  <si>
    <t>Shareholder Loans</t>
  </si>
  <si>
    <t>Due to/from Saltire Rentals</t>
  </si>
  <si>
    <t>Due to/from Saltire Holdings</t>
  </si>
  <si>
    <t>Due to/from Kelly Gordon</t>
  </si>
  <si>
    <t>Total Shareholder Loans</t>
  </si>
  <si>
    <t>Undeposited Funds</t>
  </si>
  <si>
    <t>Miscellaneous Income</t>
  </si>
  <si>
    <t>Accounts Payable - Unknown</t>
  </si>
  <si>
    <t>Fixed Assets</t>
  </si>
  <si>
    <t>Whats in here?</t>
  </si>
  <si>
    <t>Accounts Receivable</t>
  </si>
  <si>
    <t>Total Accounts Receivable</t>
  </si>
  <si>
    <t>Accounts Receivable - Intrest</t>
  </si>
  <si>
    <t>Health Spending - Scott</t>
  </si>
  <si>
    <t>Payroll - Employee Benefits (Paid)</t>
  </si>
  <si>
    <t>52545 Payroll - Employee Benefits (Paid)</t>
  </si>
  <si>
    <t>Payroll - Employee Benefits (Collected)</t>
  </si>
  <si>
    <t>Note</t>
  </si>
  <si>
    <t>Income - Rental</t>
  </si>
  <si>
    <t>Accounts Receivable - Generated</t>
  </si>
  <si>
    <t>Liability - Depostis Received</t>
  </si>
  <si>
    <t>Liability - Depostis Applied</t>
  </si>
  <si>
    <t>Accounts Recievable - Suspense</t>
  </si>
  <si>
    <t>2025-01-28</t>
  </si>
  <si>
    <t>2025-01-29</t>
  </si>
  <si>
    <t>2025-01-30</t>
  </si>
  <si>
    <t>2025-01-31</t>
  </si>
  <si>
    <t>2025-02-01</t>
  </si>
  <si>
    <t>Mobile 1 Lube Express + Tires</t>
  </si>
  <si>
    <t>2025-02-03</t>
  </si>
  <si>
    <t>2025-02-05</t>
  </si>
  <si>
    <t>2025-02-06</t>
  </si>
  <si>
    <t>2025-02-10</t>
  </si>
  <si>
    <t>12005 Accounts Receivable - Projects</t>
  </si>
  <si>
    <t>2025-02-11</t>
  </si>
  <si>
    <t>Badiee Bank ($100,000.00)</t>
  </si>
  <si>
    <t>Badiee Bucks (Performance Bonus Dividends)</t>
  </si>
  <si>
    <t>Project Expense - Subcontractors</t>
  </si>
  <si>
    <t>Project Expense - Materials</t>
  </si>
  <si>
    <t>Operational Expenses</t>
  </si>
  <si>
    <t>Total Operational Expenses</t>
  </si>
  <si>
    <t>Labour - Consulting</t>
  </si>
  <si>
    <t>Margin - Subcontractor</t>
  </si>
  <si>
    <t>Labour - Project Managment</t>
  </si>
  <si>
    <t>Income - Miscellaneous</t>
  </si>
  <si>
    <t>Total Payroll Expense</t>
  </si>
  <si>
    <t>Project Expense - Other</t>
  </si>
  <si>
    <t>Payroll - Fees</t>
  </si>
  <si>
    <t>Subscriptions (Monthly)</t>
  </si>
  <si>
    <t>Subscriptions (Annual)</t>
  </si>
  <si>
    <t>52165 Subscriptions (Annual)</t>
  </si>
  <si>
    <t>GST Interest &amp; Penalties</t>
  </si>
  <si>
    <t>Total Taxes</t>
  </si>
  <si>
    <t>GST Payments</t>
  </si>
  <si>
    <t>CRA Payments</t>
  </si>
  <si>
    <t>Tax Clearing</t>
  </si>
  <si>
    <t>…. Nav</t>
  </si>
  <si>
    <t>52206 Communications</t>
  </si>
  <si>
    <t>Fuel</t>
  </si>
  <si>
    <t>Rental - Internal</t>
  </si>
  <si>
    <t>Rental - External</t>
  </si>
  <si>
    <t>52545 Payroll - Employee Benefits</t>
  </si>
  <si>
    <t>2025-02-20</t>
  </si>
  <si>
    <t>2025-02-21</t>
  </si>
  <si>
    <t>2025-02-24</t>
  </si>
  <si>
    <t>Rental Income</t>
  </si>
  <si>
    <t>Total Rental Income</t>
  </si>
  <si>
    <t>Total Other Income</t>
  </si>
  <si>
    <t>Income - Interest</t>
  </si>
  <si>
    <t>Insurance</t>
  </si>
  <si>
    <t>52175 Insurance</t>
  </si>
  <si>
    <t>QBO</t>
  </si>
  <si>
    <t>Contracting</t>
  </si>
  <si>
    <t>Wages</t>
  </si>
  <si>
    <t>No Data</t>
  </si>
  <si>
    <t>Uncategorized Asset</t>
  </si>
  <si>
    <t>Unapplied Cash Payment Income</t>
  </si>
  <si>
    <t>Unapplied Cash Bill Payment Expense</t>
  </si>
  <si>
    <t>Truck - GMC Savana 2007 (AA)</t>
  </si>
  <si>
    <t>Truck - GMC Savana 2007</t>
  </si>
  <si>
    <t>Truck - Ford F150 2015 (AA)</t>
  </si>
  <si>
    <t>Truck - Ford F150 (AA)</t>
  </si>
  <si>
    <t>Truck - Ford F150</t>
  </si>
  <si>
    <t>Truck - Dodge Ram 2016 (AA)</t>
  </si>
  <si>
    <t>Truck - Dodge Ram 2016</t>
  </si>
  <si>
    <t>Trailer - Southland 2022 (AA)</t>
  </si>
  <si>
    <t>Tools &amp; Equipment (AA)</t>
  </si>
  <si>
    <t>Service Fees</t>
  </si>
  <si>
    <t>Scissor Lift - Genie (AA)</t>
  </si>
  <si>
    <t>Bank</t>
  </si>
  <si>
    <t>Retained Earnings</t>
  </si>
  <si>
    <t>Reconciliation Discrepancies</t>
  </si>
  <si>
    <t>Purchases</t>
  </si>
  <si>
    <t>Transfers</t>
  </si>
  <si>
    <t>Provincial tax payable</t>
  </si>
  <si>
    <t>Project Management</t>
  </si>
  <si>
    <t>Prepaid Expenses</t>
  </si>
  <si>
    <t>Preferred Shares</t>
  </si>
  <si>
    <t>Shareholder</t>
  </si>
  <si>
    <t>Payroll Clearing Account</t>
  </si>
  <si>
    <t>Payroll - Provncial tax expense</t>
  </si>
  <si>
    <t>Payroll - Federal tax expense</t>
  </si>
  <si>
    <t>Other fixed assets</t>
  </si>
  <si>
    <t>Opening Balance Equity</t>
  </si>
  <si>
    <t>Office Furniture (AA)</t>
  </si>
  <si>
    <t>Net Pay</t>
  </si>
  <si>
    <t>Loan to Kelly Gordon</t>
  </si>
  <si>
    <t>Life &amp; AD&amp;D</t>
  </si>
  <si>
    <t>Life &amp; A&amp;D ER</t>
  </si>
  <si>
    <t>Inventory</t>
  </si>
  <si>
    <t>Retire</t>
  </si>
  <si>
    <t>Keep</t>
  </si>
  <si>
    <t>Can't we use the other CRA lines?</t>
  </si>
  <si>
    <t>Logan</t>
  </si>
  <si>
    <t>Income Tax Expense</t>
  </si>
  <si>
    <t>GST</t>
  </si>
  <si>
    <t>WTF IS THIS? Do we have data in here?</t>
  </si>
  <si>
    <t>Gain/Loss on Sale of Capital Assets</t>
  </si>
  <si>
    <t>Gain/Loss on Foreign Exchange</t>
  </si>
  <si>
    <t>Capitalization is fucked… do we need both this AND the CRA line?</t>
  </si>
  <si>
    <t>Federal Tax Payable</t>
  </si>
  <si>
    <t>Extended Health ER</t>
  </si>
  <si>
    <t>Extended Health</t>
  </si>
  <si>
    <t>Capitalization is fucked…</t>
  </si>
  <si>
    <t>Due to/from Saltire Property</t>
  </si>
  <si>
    <t>Due to/from 1439474 BC Ltd.</t>
  </si>
  <si>
    <t>Dividends Paid</t>
  </si>
  <si>
    <t>Depreciation - Vehicles</t>
  </si>
  <si>
    <t>Depreciation</t>
  </si>
  <si>
    <t>Depreciation - Tools &amp; Equipment</t>
  </si>
  <si>
    <t>Depreciation - Office Furniture</t>
  </si>
  <si>
    <t>Depreciation - Computer Equipment &amp; Software</t>
  </si>
  <si>
    <t>How would you like to proceed with the AR/AP/Deposit accounts?</t>
  </si>
  <si>
    <t>Deposit Received</t>
  </si>
  <si>
    <t>Dental ER</t>
  </si>
  <si>
    <t>Dental</t>
  </si>
  <si>
    <t>Credit Card</t>
  </si>
  <si>
    <t>Cost of Goods Sold-1</t>
  </si>
  <si>
    <t>Cost of Goods Sold</t>
  </si>
  <si>
    <t>I can't believe this will be used.</t>
  </si>
  <si>
    <t>Computer Equipment &amp; Software (AA)</t>
  </si>
  <si>
    <t>Computer Equipment &amp; Software</t>
  </si>
  <si>
    <t>Cellphone, Home Office Internet</t>
  </si>
  <si>
    <t>Common Shares</t>
  </si>
  <si>
    <t>If there is no data found past 2024 - delete. We will use an account in "Operational Expenses" moving forward as this is not valid COGS.</t>
  </si>
  <si>
    <t>Check for data and append "RETIRED - " to label… found one invoice in 2024 for IRS… 100% miss categorization.</t>
  </si>
  <si>
    <t>RETIRED - COGS - Fees</t>
  </si>
  <si>
    <t>RETIRED - COGS - Analytics</t>
  </si>
  <si>
    <t>RETIRED - Chequing (TD)</t>
  </si>
  <si>
    <t>Chequing (CIBC)</t>
  </si>
  <si>
    <t>British Columbia - WCB 200392327</t>
  </si>
  <si>
    <t>Billable Expense Income-1</t>
  </si>
  <si>
    <t>Bank Loan - BDC (002)</t>
  </si>
  <si>
    <t>Bank Loan - BDC (001)</t>
  </si>
  <si>
    <t>Bad Debt Expense</t>
  </si>
  <si>
    <t>Accumulated Amortization</t>
  </si>
  <si>
    <t>Accounts Receivable - Projects</t>
  </si>
  <si>
    <t>Accounts Receivable - Holdbacks</t>
  </si>
  <si>
    <t>722439072RP0001 - Federal Tax</t>
  </si>
  <si>
    <t>722439072RP0001 - EI Employer</t>
  </si>
  <si>
    <t>722439072RP0001 - EI Employee</t>
  </si>
  <si>
    <t>722439072RP0001 - CPP/QPP Employer</t>
  </si>
  <si>
    <t>722439072RP0001 - CPP/QPP Employee</t>
  </si>
  <si>
    <t>Usage</t>
  </si>
  <si>
    <t>Action</t>
  </si>
  <si>
    <t>Title</t>
  </si>
  <si>
    <t>Number</t>
  </si>
  <si>
    <t>Category</t>
  </si>
  <si>
    <t>Platform</t>
  </si>
  <si>
    <t>Company</t>
  </si>
  <si>
    <t>Keep Number</t>
  </si>
  <si>
    <t>Credit Card (CIBC Visa)</t>
  </si>
  <si>
    <t>21010 Credit Card (CIBC Visa)</t>
  </si>
  <si>
    <t>Cash Balance</t>
  </si>
  <si>
    <t>Total Cash Balance</t>
  </si>
  <si>
    <t>RETIRED - Savings (TD)</t>
  </si>
  <si>
    <t>Can use the "Communicatons" line.</t>
  </si>
  <si>
    <t>Check for data and append "RETIRED - " … can use "Office Supplies" moving forward.</t>
  </si>
  <si>
    <t>RETIRED - Courier &amp; Postage</t>
  </si>
  <si>
    <t>Bank Loan - BDC (003)</t>
  </si>
  <si>
    <t>Capitalization is fucked… rename FROM "Bank loans - BDC (003)" to "Bank Loan - BDC (003)"</t>
  </si>
  <si>
    <t>Rename from "Insurance - Liability" to "Insurance"</t>
  </si>
  <si>
    <t>RETIRED - Miscellaneous</t>
  </si>
  <si>
    <t>Whats the differnece between this and Bank Intrest?</t>
  </si>
  <si>
    <t>We would make this a subcontractor expense.</t>
  </si>
  <si>
    <t>keep</t>
  </si>
  <si>
    <t>Forecasting Sheet</t>
  </si>
  <si>
    <t>[Accounts Receivable]</t>
  </si>
  <si>
    <t>Parent Categories</t>
  </si>
  <si>
    <t>Total Categories</t>
  </si>
  <si>
    <t>Created by changing 13000 to 13007 and adding this row.</t>
  </si>
  <si>
    <t>Change Account number form 13000 to 13007</t>
  </si>
  <si>
    <t>Total Transfers</t>
  </si>
  <si>
    <t>[Due To/ Due From]</t>
  </si>
  <si>
    <t>Due To/ Due From</t>
  </si>
  <si>
    <t>RETIRED - Inventory Asset</t>
  </si>
  <si>
    <t>Rentals</t>
  </si>
  <si>
    <t>[Property, Plants &amp; Equipment]</t>
  </si>
  <si>
    <t>Property, Plants &amp; Equipment</t>
  </si>
  <si>
    <t>Add 17000 [Property, Plants &amp; Equipment] account as a header for Assets</t>
  </si>
  <si>
    <t>Number formatting is wrong… using a slash instead of an &amp; - Rename from "CRA Interest/Penalties" to "CRA Interest &amp; Penalties"</t>
  </si>
  <si>
    <t>This is a title / Grouping - RENAME to "[Accounts Receivable]" from "Accounts Receivable"</t>
  </si>
  <si>
    <t>Renamed from "Visa Payable (CIBC)".</t>
  </si>
  <si>
    <t>Renamed from "Income - Project Management".</t>
  </si>
  <si>
    <t>Renamed from "Accrued Liabilities".</t>
  </si>
  <si>
    <t>Labour - General</t>
  </si>
  <si>
    <t>Renamed from "Payroll Clearing account".</t>
  </si>
  <si>
    <t>Renamed from "Technology / Website Expenses"</t>
  </si>
  <si>
    <t>Renamed from "Uniforms and Laundry"</t>
  </si>
  <si>
    <t>WCB Subcontractors wouldn't go through payroll…</t>
  </si>
  <si>
    <t>Renamed from "Payroll - Employee Benefits"</t>
  </si>
  <si>
    <t>Code to "Payroll - CPP + EI"</t>
  </si>
  <si>
    <t>Code to "Payroll - Fees"</t>
  </si>
  <si>
    <t>Code to "Payroll Expense - Hourly" - split salary and hourly</t>
  </si>
  <si>
    <t>Code to "Payroll Expense - Salary" - split salary and hourly</t>
  </si>
  <si>
    <t>[Accounts Payable]</t>
  </si>
  <si>
    <t>Added [] to make this a title row…</t>
  </si>
  <si>
    <t>RETIRED - Income - Disposal &amp; Recyling</t>
  </si>
  <si>
    <t>RETIRED - Income - Dividend</t>
  </si>
  <si>
    <t>RETIRED - [Cost of Goods Sold]</t>
  </si>
  <si>
    <t>RETIRED - COGS - R&amp;M</t>
  </si>
  <si>
    <t>RETIRED - COGS - Subcontractor Reimbursement</t>
  </si>
  <si>
    <t>RETIRED - Loan Interest</t>
  </si>
  <si>
    <t>RETIRED - Consulting</t>
  </si>
  <si>
    <t>RETIRED - Insurance - Office</t>
  </si>
  <si>
    <t>RETIRED - Golf Dues</t>
  </si>
  <si>
    <t>RETIRED - Telephone</t>
  </si>
  <si>
    <t>RETIRED - Insurance &amp; Fines</t>
  </si>
  <si>
    <t>RETIRED - Payroll - CPP</t>
  </si>
  <si>
    <t>RETIRED - Job Materials</t>
  </si>
  <si>
    <t>RETIRED - CPP payable</t>
  </si>
  <si>
    <t>RETIRED - PST Payable Suspense</t>
  </si>
  <si>
    <t>RETIRED - PST Payable</t>
  </si>
  <si>
    <t>RETIRED - WCB Payable</t>
  </si>
  <si>
    <t>RETIRED - EI Payable</t>
  </si>
  <si>
    <t>RETIRED - Vacation Payable</t>
  </si>
  <si>
    <t>RETIRED - Trade Payable</t>
  </si>
  <si>
    <t>RETIRED - COGS - Purchases</t>
  </si>
  <si>
    <t>RETIRED - COGS - Fuel</t>
  </si>
  <si>
    <t>RETIRED - COGS - Miscellaneous (Vehicle)</t>
  </si>
  <si>
    <t>RETIRED - COGS - Permits</t>
  </si>
  <si>
    <t>RETIRED - COGS - Permits Reimbursement</t>
  </si>
  <si>
    <t>RETIRED - COGS - Freight / Shipping &amp; Handling</t>
  </si>
  <si>
    <t>Rentals Expenses</t>
  </si>
  <si>
    <t>Total Rentals Expenses</t>
  </si>
  <si>
    <t>Equipment Storage</t>
  </si>
  <si>
    <t>Rename from "Rent" to "Equipment Storage" Reminder - Scott can charge rent for storing the equopment on his concrete.</t>
  </si>
  <si>
    <t>Canceled by around April.</t>
  </si>
  <si>
    <t xml:space="preserve">Payworks </t>
  </si>
  <si>
    <t>Nav  wants to rename these at some point…</t>
  </si>
  <si>
    <t>Rename from "Income - Rentals (Equipment)"  to "Rental - Internal" - get a number assigned to it.</t>
  </si>
  <si>
    <t>Rename from "Income - Rentals (Vehicles)" to "Rental - External" - get a number assigned to it. Check to see if there is any data in here first.</t>
  </si>
  <si>
    <t>Renamed from "COGS - Disposal" to "Project Expense - Other"</t>
  </si>
  <si>
    <t>Renamed from "COGS - Subcontractors" to "Project Expense - Subcontractors"</t>
  </si>
  <si>
    <t>RETIRED - Equipment rental</t>
  </si>
  <si>
    <t>RETIRED - Casual Labour</t>
  </si>
  <si>
    <t>Renamed from "Computer - Software" to "Subscriptions (Annual)"</t>
  </si>
  <si>
    <t>NEW</t>
  </si>
  <si>
    <t xml:space="preserve">Hightly likely that this is the title… </t>
  </si>
  <si>
    <t>RETIRED - Billable Expense Income</t>
  </si>
  <si>
    <t>Renamed form "COGS - Supplies" to  "Project Expense - Materials"</t>
  </si>
  <si>
    <t>RETIRED -  use 51335 going forward.</t>
  </si>
  <si>
    <t>Renamed from "Payroll - EI" add back into here 52525</t>
  </si>
  <si>
    <t>Using 52520 moving forward.</t>
  </si>
  <si>
    <t>Renamed from "Payroll - Vacation" to "Payroll - Fees"</t>
  </si>
  <si>
    <t>Payroll - WCB</t>
  </si>
  <si>
    <t>Rename from "Payroll - WCB (Employees)" to "Payroll - WCB"</t>
  </si>
  <si>
    <t>Code to "Payroll - WCB"</t>
  </si>
  <si>
    <t>Renamed form "Health Insurance" to "Health Spending - Scott"</t>
  </si>
  <si>
    <t>Payroll - Hourly</t>
  </si>
  <si>
    <t>Rename from "Payroll - Hourly" to "Payroll - Hourly"</t>
  </si>
  <si>
    <t>Payroll - Salary</t>
  </si>
  <si>
    <t>Rename from "Payroll - Salary" to "Payroll - Salary"</t>
  </si>
  <si>
    <t>2025-02-26</t>
  </si>
  <si>
    <t>2025-03-03</t>
  </si>
  <si>
    <t>2025-03-10</t>
  </si>
  <si>
    <t>2025-03-12</t>
  </si>
  <si>
    <t>We will use 52525 moving forward.</t>
  </si>
  <si>
    <t>We will use an account in "Operational Expenses" moving forward, not COGS.</t>
  </si>
  <si>
    <t>Has Data</t>
  </si>
  <si>
    <t>2024 / Retired</t>
  </si>
  <si>
    <t>Total 2024 / Retired</t>
  </si>
  <si>
    <t>Contracting Income</t>
  </si>
  <si>
    <t>Total Contracting Income</t>
  </si>
  <si>
    <t>Deposits</t>
  </si>
  <si>
    <t>Total Deposits</t>
  </si>
  <si>
    <t>Total Expenses</t>
  </si>
  <si>
    <t>Revenue</t>
  </si>
  <si>
    <t>Total Revenue</t>
  </si>
  <si>
    <t>Project Account 1 (CIBC)</t>
  </si>
  <si>
    <t>Project Account 2 (CIBC)</t>
  </si>
  <si>
    <t>Project Account 3 (CIBC)</t>
  </si>
  <si>
    <t>Bank Loan 3 (BDC)</t>
  </si>
  <si>
    <t>Bank Loan 2 (BDC)</t>
  </si>
  <si>
    <t>Bank Loan 1 (BDC)</t>
  </si>
  <si>
    <t>Subscription (Amazon Chanels)</t>
  </si>
  <si>
    <t>Should be canceled for April.</t>
  </si>
  <si>
    <t>Amazon + iCloud</t>
  </si>
  <si>
    <t>Em invoice.</t>
  </si>
  <si>
    <t>Adjustment needed…</t>
  </si>
  <si>
    <t>Manjot invoice. Wix to be canceled by Manjot.</t>
  </si>
  <si>
    <t>Technically we should have no parking…</t>
  </si>
  <si>
    <t>Sweet talk actually paid $500 of intrest in Feb.</t>
  </si>
  <si>
    <t>Car Payments</t>
  </si>
  <si>
    <t>Rentals Quickbooks Online</t>
  </si>
  <si>
    <t>Should be killed off.</t>
  </si>
  <si>
    <t>Lease Payments</t>
  </si>
  <si>
    <t>Income on Paper</t>
  </si>
  <si>
    <t>Expected Taxes</t>
  </si>
  <si>
    <t>External Rental Equipment PST</t>
  </si>
  <si>
    <t>Profit Potential Rolling</t>
  </si>
  <si>
    <t>Profit Potential Monthly</t>
  </si>
  <si>
    <t>Margin - Materials</t>
  </si>
  <si>
    <t>Rename from "Income - Delivery &amp; Pickup"  to "Margin - Materials" - get a number assigned to it.</t>
  </si>
  <si>
    <t>Rename from "Income - Supplies"  to "Labour - General" - get a number assigned to it.</t>
  </si>
  <si>
    <t>Rename from "Income - Setup &amp; Labour"  to "Margin - Subcontractor" - get a number assigned to it.</t>
  </si>
  <si>
    <t>Updated</t>
  </si>
  <si>
    <t>Yes</t>
  </si>
  <si>
    <t>Rename from "Income - First Aid Training"  to "Labour - Consulting" - get a number assigned to it.</t>
  </si>
  <si>
    <t>2025-01-01</t>
  </si>
  <si>
    <t>52173 Health Spending - Scott</t>
  </si>
  <si>
    <t>51320 Project Expense - Subcontractors</t>
  </si>
  <si>
    <t>52210 Uniforms &amp; Laundry</t>
  </si>
  <si>
    <t>13007 Due to/from Saltire Rentals</t>
  </si>
  <si>
    <t>52535 Payroll - WCB</t>
  </si>
  <si>
    <t>21001 Payroll - Employee Benefits (Collected)</t>
  </si>
  <si>
    <t>52152 Technology &amp; Website</t>
  </si>
  <si>
    <t>51335 Project Expense - Materials</t>
  </si>
  <si>
    <t>Mariner Brewing</t>
  </si>
  <si>
    <t>2025-01-06</t>
  </si>
  <si>
    <t>51315 Project Expense - Other</t>
  </si>
  <si>
    <t>MFPE Engineering</t>
  </si>
  <si>
    <t>12000 [Accounts Receivable]</t>
  </si>
  <si>
    <t>41005 Labour - Project Managment</t>
  </si>
  <si>
    <t>Go2Girl Promotional Products Inc.</t>
  </si>
  <si>
    <t>2025-01-08</t>
  </si>
  <si>
    <t>51205 COGS - Fuel</t>
  </si>
  <si>
    <t>2025-01-09</t>
  </si>
  <si>
    <t>2025-01-10</t>
  </si>
  <si>
    <t>2025-01-12</t>
  </si>
  <si>
    <t>Fred Meyer Fuel #25</t>
  </si>
  <si>
    <t>2025-01-15</t>
  </si>
  <si>
    <t>2025-01-16</t>
  </si>
  <si>
    <t>2025-01-17</t>
  </si>
  <si>
    <t>2025-01-18</t>
  </si>
  <si>
    <t>2025-01-19</t>
  </si>
  <si>
    <t>2025-01-20</t>
  </si>
  <si>
    <t>22010 Bank Loan - BDC (002)</t>
  </si>
  <si>
    <t>2025-01-23</t>
  </si>
  <si>
    <t>2025-01-24</t>
  </si>
  <si>
    <t>2025-01-25</t>
  </si>
  <si>
    <t>2025-01-26</t>
  </si>
  <si>
    <t>John B</t>
  </si>
  <si>
    <t>True Refrigerator</t>
  </si>
  <si>
    <t>52206 Telephone</t>
  </si>
  <si>
    <t>2025-02-04</t>
  </si>
  <si>
    <t>EUFY</t>
  </si>
  <si>
    <t>2025-02-07</t>
  </si>
  <si>
    <t>2025-02-09</t>
  </si>
  <si>
    <t>City Of North Vancouver</t>
  </si>
  <si>
    <t>2025-02-12</t>
  </si>
  <si>
    <t>2025-02-13</t>
  </si>
  <si>
    <t>2025-02-14</t>
  </si>
  <si>
    <t>2025-02-16</t>
  </si>
  <si>
    <t>2025-02-17</t>
  </si>
  <si>
    <t>2025-02-18</t>
  </si>
  <si>
    <t>2025-02-19</t>
  </si>
  <si>
    <t>CIBC Visa</t>
  </si>
  <si>
    <t>2025-02-22</t>
  </si>
  <si>
    <t>Suncoast Enclosures</t>
  </si>
  <si>
    <t>Misterlamp</t>
  </si>
  <si>
    <t>Letter Art Neon Ltd.</t>
  </si>
  <si>
    <t>Jaime Fletcher</t>
  </si>
  <si>
    <t>Sean Slight</t>
  </si>
  <si>
    <t>Cuatro Vertices Sas</t>
  </si>
  <si>
    <t>2025-02-25</t>
  </si>
  <si>
    <t>West Elm</t>
  </si>
  <si>
    <t>2025-02-27</t>
  </si>
  <si>
    <t>Josh Sathiananthan LTD.</t>
  </si>
  <si>
    <t>2025-02-28</t>
  </si>
  <si>
    <t>Squirrell LLC</t>
  </si>
  <si>
    <t>Target Car Hand Wash &amp; Detail</t>
  </si>
  <si>
    <t>2025-03-01</t>
  </si>
  <si>
    <t>FieldWire</t>
  </si>
  <si>
    <t>West Coast Custom Gates Ltd.</t>
  </si>
  <si>
    <t>M Power Home Improvement LTD.</t>
  </si>
  <si>
    <t>2025-03-04</t>
  </si>
  <si>
    <t>2025-03-05</t>
  </si>
  <si>
    <t>2025-03-06</t>
  </si>
  <si>
    <t>Ace Courier</t>
  </si>
  <si>
    <t>52130 Courier &amp; Postage</t>
  </si>
  <si>
    <t>2025-03-07</t>
  </si>
  <si>
    <t>2025-03-09</t>
  </si>
  <si>
    <t>2025-03-11</t>
  </si>
  <si>
    <t>CIBC Rewards</t>
  </si>
  <si>
    <t>2025-03-13</t>
  </si>
  <si>
    <t>2025-03-15</t>
  </si>
  <si>
    <t>2025-03-17</t>
  </si>
  <si>
    <t>2025-03-18</t>
  </si>
  <si>
    <t>Promix Concrete</t>
  </si>
  <si>
    <t>2025-03-19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</si>
  <si>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</si>
  <si>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</si>
  <si>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</si>
  <si>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</si>
  <si>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</si>
  <si>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</si>
  <si>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</si>
  <si>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</si>
  <si>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Norburn Lighting and Bath</t>
  </si>
  <si>
    <t>2025-03-29</t>
  </si>
  <si>
    <t>CloudFlare</t>
  </si>
  <si>
    <t>2025-03-31</t>
  </si>
  <si>
    <t>Inventory Starting Value</t>
  </si>
  <si>
    <t>33006 Opening Balance Equity</t>
  </si>
  <si>
    <t>14005 Inventory Asset</t>
  </si>
  <si>
    <t>Inventory Qty Adjust</t>
  </si>
  <si>
    <t>Inventory Shrinkage</t>
  </si>
  <si>
    <t>2025-04-01</t>
  </si>
  <si>
    <t>2025-04-02</t>
  </si>
  <si>
    <t>Browns Newport Village:BSH NewPort Patio Project</t>
  </si>
  <si>
    <t>Granville Island Brewing.</t>
  </si>
  <si>
    <t>Accounts Receivable - Received / Clearing</t>
  </si>
  <si>
    <t>Need to recode invoice</t>
  </si>
  <si>
    <t>42010 Rental - External</t>
  </si>
  <si>
    <t>41006 Labour - General</t>
  </si>
  <si>
    <t>42015 Margin - Materials</t>
  </si>
  <si>
    <t>42020 Margin - Subcontractor</t>
  </si>
  <si>
    <t>42025 Margin - Labour</t>
  </si>
  <si>
    <t>42030 Margin - Rental</t>
  </si>
  <si>
    <t>Margin - Labour</t>
  </si>
  <si>
    <t>Margin - Rental</t>
  </si>
  <si>
    <t>AIR CANADA</t>
  </si>
  <si>
    <t>Typhon Concrete</t>
  </si>
  <si>
    <t>2025-04-03</t>
  </si>
  <si>
    <t>2025-04-04</t>
  </si>
  <si>
    <t>Pottery Barn USD.</t>
  </si>
  <si>
    <t>Prosource Supply Vancouver</t>
  </si>
  <si>
    <t>The Designer Builder</t>
  </si>
  <si>
    <t>17005 Computer Equipment &amp; Software</t>
  </si>
  <si>
    <t>Micron Mechanical</t>
  </si>
  <si>
    <t>2025-04-05</t>
  </si>
  <si>
    <t>2025-04-06</t>
  </si>
  <si>
    <t>2025-04-07</t>
  </si>
  <si>
    <t>Surftech Industries</t>
  </si>
  <si>
    <t>2025-04-08</t>
  </si>
  <si>
    <t>2025-04-09</t>
  </si>
  <si>
    <t>Shell USA</t>
  </si>
  <si>
    <t>Hilton Garden Inn.</t>
  </si>
  <si>
    <t>Sika Design</t>
  </si>
  <si>
    <t>2025-04-11</t>
  </si>
  <si>
    <t>2025-04-12</t>
  </si>
  <si>
    <t>Pottery Barn Canada</t>
  </si>
  <si>
    <t>2025-04-13</t>
  </si>
  <si>
    <t>2025-04-14</t>
  </si>
  <si>
    <t>2025-04-21</t>
  </si>
  <si>
    <t>2025-04-23</t>
  </si>
  <si>
    <t>Heritage Home &amp; Gifts Port Moody</t>
  </si>
  <si>
    <t>2025-04-15</t>
  </si>
  <si>
    <t>2025-04-16</t>
  </si>
  <si>
    <t>2025-04-17</t>
  </si>
  <si>
    <t>Object Outdoors</t>
  </si>
  <si>
    <t>2025-04-22</t>
  </si>
  <si>
    <t>2025-04-24</t>
  </si>
  <si>
    <t>2025-04-25</t>
  </si>
  <si>
    <t>On Point Locksmith &amp; Door</t>
  </si>
  <si>
    <t>2025-04-26</t>
  </si>
  <si>
    <t>2025-04-27</t>
  </si>
  <si>
    <t>2025-04-28</t>
  </si>
  <si>
    <t>2025-04-29</t>
  </si>
  <si>
    <t>Peregrine Millwork</t>
  </si>
  <si>
    <t>2025-04-30</t>
  </si>
  <si>
    <t>2025-05-01</t>
  </si>
  <si>
    <t>2025-05-02</t>
  </si>
  <si>
    <t>2025-05-03</t>
  </si>
  <si>
    <t>2025-05-05</t>
  </si>
  <si>
    <t>2025-05-07</t>
  </si>
  <si>
    <t>2025-05-08</t>
  </si>
  <si>
    <t>McDonalds</t>
  </si>
  <si>
    <t>2025-05-09</t>
  </si>
  <si>
    <t>2025-05-10</t>
  </si>
  <si>
    <t>2025-05-12</t>
  </si>
  <si>
    <t>2025-05-13</t>
  </si>
  <si>
    <t>2025-05-14</t>
  </si>
  <si>
    <t>2025-05-15</t>
  </si>
  <si>
    <t>2025-05-16</t>
  </si>
  <si>
    <t>Speedy Cargo</t>
  </si>
  <si>
    <t>Bosquema</t>
  </si>
  <si>
    <t>2025-05-17</t>
  </si>
  <si>
    <t>2025-05-19</t>
  </si>
  <si>
    <t>CBSA/ASFC PAC Highway com Surrey</t>
  </si>
  <si>
    <t>51350 COGS - Freight / Shipping &amp; Handling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</si>
  <si>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</si>
  <si>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</si>
  <si>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</si>
  <si>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</si>
  <si>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</si>
  <si>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</si>
  <si>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</si>
  <si>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</si>
  <si>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2025-05-29</t>
  </si>
  <si>
    <t>2025-06-02</t>
  </si>
  <si>
    <t>21006 Liability - Deposits Received</t>
  </si>
  <si>
    <t>2025-06-04</t>
  </si>
  <si>
    <t>2025-06-05</t>
  </si>
  <si>
    <t>Scott's Butt Number</t>
  </si>
  <si>
    <t>Scott's Butt Money… but calculated.</t>
  </si>
  <si>
    <t>Total Contracting Reimbursement</t>
  </si>
  <si>
    <t>Contracting Reimbursement</t>
  </si>
  <si>
    <t>Total Reimbursement</t>
  </si>
  <si>
    <t>PAUL PAUL PAUL: Are these from AP or AR?... They need to balance / cancel each other out in QBO some way, and be reported on here… if they both go to the same account it may mess things up.</t>
  </si>
  <si>
    <t>42035 Billable Expense Income</t>
  </si>
  <si>
    <t>CRA - Payroll</t>
  </si>
  <si>
    <t>21018 Federal tax payable</t>
  </si>
  <si>
    <t>New World Waterproofing Ltd.</t>
  </si>
  <si>
    <t>Crate &amp; Barrel</t>
  </si>
  <si>
    <t>Wayfair</t>
  </si>
  <si>
    <t>Ticket Web</t>
  </si>
  <si>
    <t>2025-05-28</t>
  </si>
  <si>
    <t>Joe Goldstein</t>
  </si>
  <si>
    <t>Evergreen Environmental &amp; Reclamation Ltd.</t>
  </si>
  <si>
    <t>2025-05-30</t>
  </si>
  <si>
    <t>Richelieu</t>
  </si>
  <si>
    <t>City Electric</t>
  </si>
  <si>
    <t>2025-05-31</t>
  </si>
  <si>
    <t>2025-06-01</t>
  </si>
  <si>
    <t>2025-06-03</t>
  </si>
  <si>
    <t>Scott</t>
  </si>
  <si>
    <t>other employees</t>
  </si>
  <si>
    <t>not yet - but preconstruction</t>
  </si>
  <si>
    <t>Billed and Invoices should cancel out</t>
  </si>
  <si>
    <t>Surf-Tech Industries LTD.</t>
  </si>
  <si>
    <t>Permel</t>
  </si>
  <si>
    <t>2025-06-06</t>
  </si>
  <si>
    <t>Browns Social House</t>
  </si>
  <si>
    <t>WC Jungle</t>
  </si>
  <si>
    <t>2025-06-07</t>
  </si>
  <si>
    <t>2025-06-09</t>
  </si>
  <si>
    <t>AW Fireguard</t>
  </si>
  <si>
    <t>2025-06-10</t>
  </si>
  <si>
    <t>Starbucks</t>
  </si>
  <si>
    <t>Sweet Talk Donut Shop</t>
  </si>
  <si>
    <t>2025-06-11</t>
  </si>
  <si>
    <t>2025-06-12</t>
  </si>
  <si>
    <t>2025-06-13</t>
  </si>
  <si>
    <t>2025-06-14</t>
  </si>
  <si>
    <t>CBP Sumas</t>
  </si>
  <si>
    <t>2025-06-15</t>
  </si>
  <si>
    <t>2025-06-16</t>
  </si>
  <si>
    <t>2025-06-17</t>
  </si>
  <si>
    <t>Meto's Renovations</t>
  </si>
  <si>
    <t>2025-06-18</t>
  </si>
  <si>
    <t>Romers Port Moody</t>
  </si>
  <si>
    <t>Scott &amp; Auzzie to Review the receipts for Rentals</t>
  </si>
  <si>
    <t>Nav to reclass from Bank Fees</t>
  </si>
  <si>
    <t>52515 Payroll - Fees</t>
  </si>
  <si>
    <t>13510 Loan to Roamers</t>
  </si>
  <si>
    <t>17038 Truck - Ford F150 (AA)</t>
  </si>
  <si>
    <t>17037 Truck - Ford F150</t>
  </si>
  <si>
    <t>49030 Gain/Loss on Sale of Capital Assets</t>
  </si>
  <si>
    <t>17041 Truck - Ford F150 2015 (AA)</t>
  </si>
  <si>
    <t>17040 Truck - Ford F150 2015</t>
  </si>
  <si>
    <t>PayPall</t>
  </si>
  <si>
    <t>LawnMower LTD.</t>
  </si>
  <si>
    <t>Vancouver Heavy Duty</t>
  </si>
  <si>
    <t>2025-06-19</t>
  </si>
  <si>
    <t>2025-06-20</t>
  </si>
  <si>
    <t>2025-06-22</t>
  </si>
  <si>
    <t>2025-06-23</t>
  </si>
  <si>
    <t>2025-06-24</t>
  </si>
  <si>
    <t>West Coast Water Solutions</t>
  </si>
  <si>
    <t>Project Expense - Materials Income</t>
  </si>
  <si>
    <t>Project Expense - Subcontractors Income</t>
  </si>
  <si>
    <t>41009 Project Expense - Subcontractors Income</t>
  </si>
  <si>
    <t>41008 Project Expense - Materials Income</t>
  </si>
  <si>
    <t>22020 Bank Loans - BDC (003)</t>
  </si>
  <si>
    <t>2025-06-25</t>
  </si>
  <si>
    <t>2025-06-26</t>
  </si>
  <si>
    <t>By Nature Import</t>
  </si>
  <si>
    <t>2025-06-27</t>
  </si>
  <si>
    <t>Bantam</t>
  </si>
  <si>
    <t>2025-06-28</t>
  </si>
  <si>
    <t>Chevron US</t>
  </si>
  <si>
    <t>2025-06-29</t>
  </si>
  <si>
    <t>Prime 1889 Steakhouse</t>
  </si>
  <si>
    <t>The New Taste Caterin</t>
  </si>
  <si>
    <t>2025-06-30</t>
  </si>
  <si>
    <t>Woodpecker Hardwood Flooring</t>
  </si>
  <si>
    <t>CRA - Saltire GST Instalment</t>
  </si>
  <si>
    <t>22005 Bank Loan - BDC (001)</t>
  </si>
  <si>
    <t>2025-07-01</t>
  </si>
  <si>
    <t>Bill</t>
  </si>
  <si>
    <t>Bill Payment (Credit Card)</t>
  </si>
  <si>
    <t>Supplier Credit</t>
  </si>
  <si>
    <t>The Radius Group Division of 0777792 BC Ltd.</t>
  </si>
  <si>
    <t>2025-07-02</t>
  </si>
  <si>
    <t>Bill Payment (Cheque)</t>
  </si>
  <si>
    <t>2025-07-03</t>
  </si>
  <si>
    <t>Visme</t>
  </si>
  <si>
    <t>2025-07-04</t>
  </si>
  <si>
    <t>2025-07-05</t>
  </si>
  <si>
    <t>2025-07-06</t>
  </si>
  <si>
    <t>Otter Co-Op</t>
  </si>
  <si>
    <t>2025-07-07</t>
  </si>
  <si>
    <t>2025-07-08</t>
  </si>
  <si>
    <t>Geopacific Consulting</t>
  </si>
  <si>
    <t>HangTag Parking</t>
  </si>
  <si>
    <t>Ghost Controls</t>
  </si>
  <si>
    <t>2025-07-09</t>
  </si>
  <si>
    <t>2025-07-10</t>
  </si>
  <si>
    <t>GPM Fire Protection Ltd.</t>
  </si>
  <si>
    <t>2025-07-11</t>
  </si>
  <si>
    <t>Unique Custom Upholstery</t>
  </si>
  <si>
    <t>2025-07-12</t>
  </si>
  <si>
    <t>2025-07-13</t>
  </si>
  <si>
    <t>2025-07-14</t>
  </si>
  <si>
    <t>Grey Wolf Fencing</t>
  </si>
  <si>
    <t>41007 Labour - Consulting</t>
  </si>
  <si>
    <t>17016 Tools &amp; Equipment (AA)</t>
  </si>
  <si>
    <t>2025-07-15</t>
  </si>
  <si>
    <t>2025-07-16</t>
  </si>
  <si>
    <t>Vancouver Glass</t>
  </si>
  <si>
    <t>2025-07-17</t>
  </si>
  <si>
    <t>2025-07-18</t>
  </si>
  <si>
    <t>2025-07-20</t>
  </si>
  <si>
    <t>2025-07-21</t>
  </si>
  <si>
    <t>2025-07-22</t>
  </si>
  <si>
    <t>2025-07-23</t>
  </si>
  <si>
    <t>Brian Morgan</t>
  </si>
  <si>
    <t>Romers Port Moody:Romer's Port Moody Misc Work</t>
  </si>
  <si>
    <t>Extramile hospitality</t>
  </si>
  <si>
    <t>Rona Coquitlam</t>
  </si>
  <si>
    <t>2025-07-24</t>
  </si>
  <si>
    <t>2025-07-25</t>
  </si>
  <si>
    <t>Erica Gordon</t>
  </si>
  <si>
    <t>2025-07-26</t>
  </si>
  <si>
    <t>2025-07-27</t>
  </si>
  <si>
    <t>Romer's Port Moody</t>
  </si>
  <si>
    <t>2025-07-28</t>
  </si>
  <si>
    <t>2025-07-29</t>
  </si>
  <si>
    <t>Sherwin-Williams</t>
  </si>
  <si>
    <t>2025-07-30</t>
  </si>
  <si>
    <t>2025-07-31</t>
  </si>
  <si>
    <t>Osteria Povera</t>
  </si>
  <si>
    <t>2025-08-01</t>
  </si>
  <si>
    <t>22040 Bank Loan - BDC (004)</t>
  </si>
  <si>
    <t>Wedler Engineering</t>
  </si>
  <si>
    <t>22030 Bank Loan - BDC (004) (deleted)</t>
  </si>
  <si>
    <t>2025-08-03</t>
  </si>
  <si>
    <t>51351 Equipment &amp; Rental</t>
  </si>
  <si>
    <t>2025-08-04</t>
  </si>
  <si>
    <t>2025-08-05</t>
  </si>
  <si>
    <t>2025-08-07</t>
  </si>
  <si>
    <t>2025-08-08</t>
  </si>
  <si>
    <t>2025-08-09</t>
  </si>
  <si>
    <t>Trello</t>
  </si>
  <si>
    <t>2025-08-11</t>
  </si>
  <si>
    <t>2025-08-12</t>
  </si>
  <si>
    <t>Napa Auto Parts</t>
  </si>
  <si>
    <t>2025-08-13</t>
  </si>
  <si>
    <t>2025-08-14</t>
  </si>
  <si>
    <t>2025-08-18</t>
  </si>
  <si>
    <t>2025-08-20</t>
  </si>
  <si>
    <t>Dr Amin Shivji</t>
  </si>
  <si>
    <t>2025-08-21</t>
  </si>
  <si>
    <t>2025-08-22</t>
  </si>
  <si>
    <t>2025-08-23</t>
  </si>
  <si>
    <t>2025-08-24</t>
  </si>
  <si>
    <t>Hotel Georgia Ltd.</t>
  </si>
  <si>
    <t>2025-08-25</t>
  </si>
  <si>
    <t>2025-08-26</t>
  </si>
  <si>
    <t>2025-08-27</t>
  </si>
  <si>
    <t>2025-08-28</t>
  </si>
  <si>
    <t>Darby's Liquor Store</t>
  </si>
  <si>
    <t>PPL Parking - Toronto</t>
  </si>
  <si>
    <t>2025-08-29</t>
  </si>
  <si>
    <t>2025-08-30</t>
  </si>
  <si>
    <t>2025-08-31</t>
  </si>
  <si>
    <t>Pitt Meadows Centex</t>
  </si>
  <si>
    <t>2025-09-01</t>
  </si>
  <si>
    <t>2025-09-02</t>
  </si>
  <si>
    <t>2025-09-03</t>
  </si>
  <si>
    <t>2025-09-04</t>
  </si>
  <si>
    <t>Innovatum Solutions</t>
  </si>
  <si>
    <t>2025-09-05</t>
  </si>
  <si>
    <t>2025-09-07</t>
  </si>
  <si>
    <t>2025-09-08</t>
  </si>
  <si>
    <t>Dobney Foundry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</si>
  <si>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</si>
  <si>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</si>
  <si>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</si>
  <si>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</si>
  <si>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</si>
  <si>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</si>
  <si>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</si>
  <si>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CIBC</t>
  </si>
  <si>
    <t>2025-09-17</t>
  </si>
  <si>
    <t>2025-09-18</t>
  </si>
  <si>
    <t>2025-09-21</t>
  </si>
  <si>
    <t>2025-09-22</t>
  </si>
  <si>
    <t>2025-09-23</t>
  </si>
  <si>
    <t>2025-09-24</t>
  </si>
  <si>
    <t>2025-09-25</t>
  </si>
  <si>
    <t>New West Gypsum</t>
  </si>
  <si>
    <t>2025-09-26</t>
  </si>
  <si>
    <t>2025-09-27</t>
  </si>
  <si>
    <t>2025-09-28</t>
  </si>
  <si>
    <t>2025-09-29</t>
  </si>
  <si>
    <t>Inlet Hearing</t>
  </si>
  <si>
    <t>2025-09-30</t>
  </si>
  <si>
    <t>Bank Loan 4 (BDC)</t>
  </si>
  <si>
    <t>52508 Payroll - Federal tax expense</t>
  </si>
  <si>
    <t>2025-10-01</t>
  </si>
  <si>
    <t>2025-10-02</t>
  </si>
  <si>
    <t>2025-10-03</t>
  </si>
  <si>
    <t>2025-10-04</t>
  </si>
  <si>
    <t>Visions Electronics</t>
  </si>
  <si>
    <t>2025-10-05</t>
  </si>
  <si>
    <t>2025-10-06</t>
  </si>
  <si>
    <t>City of Vancouver</t>
  </si>
  <si>
    <t>2025-10-07</t>
  </si>
  <si>
    <t>Romers Lynn Valley:Romer's Lynn Valley Misc Work</t>
  </si>
  <si>
    <t>2025-10-08</t>
  </si>
  <si>
    <t>2025-10-09</t>
  </si>
  <si>
    <t>Opal Engineering</t>
  </si>
  <si>
    <t>Accurate Glass Ltd.</t>
  </si>
  <si>
    <t>2025-10-10</t>
  </si>
  <si>
    <t>Welder Engineering</t>
  </si>
  <si>
    <t>2025-10-11</t>
  </si>
  <si>
    <t>Sherwin Williams</t>
  </si>
  <si>
    <t>Blundstone Canada</t>
  </si>
  <si>
    <t>2025-10-12</t>
  </si>
  <si>
    <t>Designerie</t>
  </si>
  <si>
    <t>2025-10-13</t>
  </si>
  <si>
    <t>2025-10-14</t>
  </si>
  <si>
    <t>2025-10-15</t>
  </si>
  <si>
    <t>Ticket Leader</t>
  </si>
  <si>
    <t>2025-10-17</t>
  </si>
  <si>
    <t>Canuck Roofing</t>
  </si>
  <si>
    <t>2025-10-20</t>
  </si>
  <si>
    <t>2025-10-21</t>
  </si>
  <si>
    <t>2025-10-22</t>
  </si>
  <si>
    <t>2025-10-23</t>
  </si>
  <si>
    <t>SuterBrook Dental Group:SuterBrook Dental Expansion</t>
  </si>
  <si>
    <t>2025-10-24</t>
  </si>
  <si>
    <t>BC Floors</t>
  </si>
  <si>
    <t>2025-10-25</t>
  </si>
  <si>
    <t>2025-10-26</t>
  </si>
  <si>
    <t>2025-10-27</t>
  </si>
  <si>
    <t>2025-10-28</t>
  </si>
  <si>
    <t>2025-10-29</t>
  </si>
  <si>
    <t>Metro Wallcoverings</t>
  </si>
  <si>
    <t>2025-10-30</t>
  </si>
  <si>
    <t>Table Architecture Collective</t>
  </si>
  <si>
    <t>2025-10-31</t>
  </si>
  <si>
    <t>2025-11-01</t>
  </si>
  <si>
    <t>2025-11-03</t>
  </si>
  <si>
    <t>2025-11-04</t>
  </si>
  <si>
    <t>Northbridge Insurance</t>
  </si>
  <si>
    <t>Drake Towing</t>
  </si>
  <si>
    <t>2025-11-05</t>
  </si>
  <si>
    <t>2025-11-06</t>
  </si>
  <si>
    <t>Cooper Electrical Contracting LtD</t>
  </si>
  <si>
    <t>2025-11-07</t>
  </si>
  <si>
    <t>2025-11-08</t>
  </si>
  <si>
    <t>2025-11-09</t>
  </si>
  <si>
    <t>2025-11-10</t>
  </si>
  <si>
    <t>Foundation Mechanical</t>
  </si>
  <si>
    <t>2025-11-12</t>
  </si>
  <si>
    <t>2025-11-13</t>
  </si>
  <si>
    <t>2025-11-14</t>
  </si>
  <si>
    <t>2025-11-15</t>
  </si>
  <si>
    <t>2025-11-17</t>
  </si>
  <si>
    <t>2025-11-18</t>
  </si>
  <si>
    <t>2025-11-20</t>
  </si>
  <si>
    <t>MCL Motor Cars 2010 LTD</t>
  </si>
  <si>
    <t>Maple Ridge Lighting</t>
  </si>
  <si>
    <t>2025-11-21</t>
  </si>
  <si>
    <t>2025-11-22</t>
  </si>
  <si>
    <t>2025-11-24</t>
  </si>
  <si>
    <t>2025-11-25</t>
  </si>
  <si>
    <t>2025-11-26</t>
  </si>
  <si>
    <t>2025-11-27</t>
  </si>
  <si>
    <t>Darby's Liquor Store:Darby's Liquor Store - Tenant Improvement</t>
  </si>
  <si>
    <t>2025-11-28</t>
  </si>
  <si>
    <t>2025-11-29</t>
  </si>
  <si>
    <t>2025-11-30</t>
  </si>
  <si>
    <t>2025-12-01</t>
  </si>
  <si>
    <t>2025-12-02</t>
  </si>
  <si>
    <t>Connor Allan</t>
  </si>
  <si>
    <t>Ames Tile &amp; Stone</t>
  </si>
  <si>
    <t>2025-12-03</t>
  </si>
  <si>
    <t>Diamond Products</t>
  </si>
  <si>
    <t>2025-12-04</t>
  </si>
  <si>
    <t>2025-12-05</t>
  </si>
  <si>
    <t>2025-12-06</t>
  </si>
  <si>
    <t>2025-12-07</t>
  </si>
  <si>
    <t>Lordco Parts</t>
  </si>
  <si>
    <t>2025-12-08</t>
  </si>
  <si>
    <t>2025-12-09</t>
  </si>
  <si>
    <t>2025-12-11</t>
  </si>
  <si>
    <t>2025-12-12</t>
  </si>
  <si>
    <t>2025-12-13</t>
  </si>
  <si>
    <t>2025-12-14</t>
  </si>
  <si>
    <t>2025-12-15</t>
  </si>
  <si>
    <t>Metal Distributers Ltd.</t>
  </si>
  <si>
    <t>Mydon Homes Inc.</t>
  </si>
  <si>
    <t>2025-12-16</t>
  </si>
  <si>
    <t>2025-12-17</t>
  </si>
  <si>
    <t>2025-12-18</t>
  </si>
  <si>
    <t>2025-12-19</t>
  </si>
  <si>
    <t>Bind Rabbit</t>
  </si>
  <si>
    <t>MerseyBuilt</t>
  </si>
  <si>
    <t>2025-12-20</t>
  </si>
  <si>
    <t>2025-12-22</t>
  </si>
  <si>
    <t>2025-12-23</t>
  </si>
  <si>
    <t>SuterBrook Dental Group</t>
  </si>
  <si>
    <t>Altus Glass</t>
  </si>
  <si>
    <t>Pacific Coast Millwork</t>
  </si>
  <si>
    <t>Xylan Technologies Inc.</t>
  </si>
  <si>
    <t>Klassen Building Supplies</t>
  </si>
  <si>
    <t>2025-12-24</t>
  </si>
  <si>
    <t>2025-12-26</t>
  </si>
  <si>
    <t>2025-12-27</t>
  </si>
  <si>
    <t>2025-12-28</t>
  </si>
  <si>
    <t>2025-12-29</t>
  </si>
  <si>
    <t>2025-12-30</t>
  </si>
  <si>
    <t>2025-12-31</t>
  </si>
  <si>
    <t>Home Office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</si>
</sst>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F800]dddd\,\ mmmm\ dd\,\ yyyy"/>
  </numFmts>
  <fonts count="23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scheme val="minor"/>
    </font>
    <font>
      <sz val="12"/>
      <color rgb="FF9EB0BD"/>
      <name val="Aptos Narrow"/>
      <scheme val="minor"/>
    </font>
    <font>
      <b/>
      <sz val="12"/>
      <color theme="8" tint="-0.249977111117893"/>
      <name val="Aptos Narrow"/>
      <scheme val="minor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b/>
      <sz val="12"/>
      <color theme="8"/>
      <name val="Aptos Narrow"/>
      <scheme val="minor"/>
    </font>
    <font>
      <sz val="12"/>
      <name val="Aptos Narrow"/>
      <scheme val="minor"/>
    </font>
    <font>
      <b/>
      <sz val="12"/>
      <name val="Aptos Narrow"/>
      <scheme val="minor"/>
    </font>
    <font>
      <b/>
      <sz val="12"/>
      <color rgb="FFC00000"/>
      <name val="Aptos Narrow"/>
      <scheme val="minor"/>
    </font>
    <font>
      <sz val="12"/>
      <color rgb="FFC00000"/>
      <name val="Aptos Narrow"/>
      <scheme val="minor"/>
    </font>
    <font>
      <sz val="12"/>
      <color theme="6" tint="0.79998168889431442"/>
      <name val="Aptos Narrow"/>
      <scheme val="minor"/>
    </font>
    <font>
      <sz val="12"/>
      <color theme="2"/>
      <name val="Aptos Narrow"/>
      <scheme val="minor"/>
    </font>
    <font>
      <sz val="12"/>
      <color theme="0"/>
      <name val="Aptos Narrow"/>
      <scheme val="minor"/>
    </font>
    <font>
      <sz val="12"/>
      <color indexed="8"/>
      <name val="Aptos Narrow"/>
      <scheme val="minor"/>
    </font>
    <font>
      <sz val="12"/>
      <color theme="8" tint="-0.499984740745262"/>
      <name val="Aptos Narrow"/>
      <scheme val="minor"/>
    </font>
    <font>
      <sz val="12"/>
      <color rgb="FFFF0000"/>
      <name val="Aptos Narrow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2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E7EBE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D686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86FFC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0000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center" vertical="center"/>
    </xf>
    <xf numFmtId="44" fontId="5" fillId="3" borderId="0" xfId="1" applyFont="1" applyFill="1" applyAlignment="1">
      <alignment horizontal="center" vertical="center"/>
    </xf>
    <xf numFmtId="164" fontId="5" fillId="4" borderId="0" xfId="1" applyNumberFormat="1" applyFont="1" applyFill="1" applyAlignment="1">
      <alignment horizontal="center" vertical="center"/>
    </xf>
    <xf numFmtId="44" fontId="5" fillId="5" borderId="0" xfId="1" applyFont="1" applyFill="1" applyAlignment="1">
      <alignment horizontal="center" vertical="center"/>
    </xf>
    <xf numFmtId="44" fontId="5" fillId="6" borderId="0" xfId="1" applyFont="1" applyFill="1" applyAlignment="1">
      <alignment horizontal="center" vertical="center"/>
    </xf>
    <xf numFmtId="14" fontId="5" fillId="6" borderId="0" xfId="1" applyNumberFormat="1" applyFont="1" applyFill="1" applyAlignment="1">
      <alignment horizontal="center" vertical="center"/>
    </xf>
    <xf numFmtId="44" fontId="5" fillId="7" borderId="0" xfId="1" applyFont="1" applyFill="1" applyAlignment="1">
      <alignment horizontal="left" vertical="center"/>
    </xf>
    <xf numFmtId="0" fontId="2" fillId="0" borderId="0" xfId="0" applyFont="1"/>
    <xf numFmtId="14" fontId="0" fillId="0" borderId="0" xfId="0" applyNumberFormat="1"/>
    <xf numFmtId="0" fontId="6" fillId="8" borderId="0" xfId="0" applyFont="1" applyFill="1"/>
    <xf numFmtId="164" fontId="2" fillId="8" borderId="0" xfId="0" applyNumberFormat="1" applyFont="1" applyFill="1"/>
    <xf numFmtId="0" fontId="2" fillId="8" borderId="0" xfId="0" applyFont="1" applyFill="1"/>
    <xf numFmtId="44" fontId="2" fillId="8" borderId="0" xfId="0" applyNumberFormat="1" applyFont="1" applyFill="1"/>
    <xf numFmtId="17" fontId="5" fillId="9" borderId="0" xfId="0" applyNumberFormat="1" applyFont="1" applyFill="1" applyAlignment="1">
      <alignment horizontal="center" vertical="center"/>
    </xf>
    <xf numFmtId="44" fontId="5" fillId="9" borderId="0" xfId="1" applyFont="1" applyFill="1" applyAlignment="1">
      <alignment horizontal="center" vertical="center"/>
    </xf>
    <xf numFmtId="17" fontId="5" fillId="10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5" fillId="9" borderId="0" xfId="1" applyNumberFormat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44" fontId="7" fillId="0" borderId="0" xfId="0" applyNumberFormat="1" applyFont="1" applyAlignment="1">
      <alignment vertical="center"/>
    </xf>
    <xf numFmtId="44" fontId="7" fillId="11" borderId="0" xfId="0" applyNumberFormat="1" applyFont="1" applyFill="1" applyAlignment="1">
      <alignment vertical="center"/>
    </xf>
    <xf numFmtId="44" fontId="7" fillId="0" borderId="0" xfId="1" applyFont="1" applyAlignment="1">
      <alignment vertical="center"/>
    </xf>
    <xf numFmtId="44" fontId="1" fillId="0" borderId="0" xfId="0" applyNumberFormat="1" applyFont="1" applyAlignment="1">
      <alignment vertical="center"/>
    </xf>
    <xf numFmtId="44" fontId="1" fillId="11" borderId="0" xfId="0" applyNumberFormat="1" applyFont="1" applyFill="1" applyAlignment="1">
      <alignment vertical="center"/>
    </xf>
    <xf numFmtId="44" fontId="2" fillId="0" borderId="0" xfId="1" applyFont="1" applyAlignment="1">
      <alignment vertical="center"/>
    </xf>
    <xf numFmtId="44" fontId="2" fillId="0" borderId="0" xfId="1" applyFont="1" applyFill="1" applyAlignment="1">
      <alignment vertical="center"/>
    </xf>
    <xf numFmtId="44" fontId="2" fillId="11" borderId="0" xfId="1" applyFont="1" applyFill="1" applyAlignment="1">
      <alignment vertical="center"/>
    </xf>
    <xf numFmtId="0" fontId="8" fillId="0" borderId="0" xfId="0" applyFont="1"/>
    <xf numFmtId="0" fontId="9" fillId="0" borderId="0" xfId="0" applyFont="1"/>
    <xf numFmtId="44" fontId="2" fillId="0" borderId="1" xfId="1" applyFont="1" applyFill="1" applyBorder="1" applyAlignment="1">
      <alignment vertical="center"/>
    </xf>
    <xf numFmtId="44" fontId="2" fillId="11" borderId="1" xfId="1" applyFont="1" applyFill="1" applyBorder="1" applyAlignment="1">
      <alignment vertical="center"/>
    </xf>
    <xf numFmtId="44" fontId="2" fillId="0" borderId="0" xfId="1" applyFont="1" applyFill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2" fillId="11" borderId="0" xfId="0" applyFont="1" applyFill="1" applyAlignment="1">
      <alignment vertical="center"/>
    </xf>
    <xf numFmtId="0" fontId="12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/>
    <xf numFmtId="44" fontId="11" fillId="11" borderId="0" xfId="1" applyFont="1" applyFill="1" applyAlignment="1">
      <alignment vertical="center"/>
    </xf>
    <xf numFmtId="44" fontId="11" fillId="0" borderId="0" xfId="1" applyFont="1" applyFill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/>
    </xf>
    <xf numFmtId="44" fontId="14" fillId="11" borderId="0" xfId="1" applyFont="1" applyFill="1" applyAlignment="1">
      <alignment vertical="center"/>
    </xf>
    <xf numFmtId="44" fontId="14" fillId="0" borderId="0" xfId="1" applyFont="1" applyFill="1" applyAlignment="1">
      <alignment vertical="center"/>
    </xf>
    <xf numFmtId="0" fontId="14" fillId="0" borderId="0" xfId="0" applyFont="1" applyAlignment="1">
      <alignment horizontal="left" indent="1"/>
    </xf>
    <xf numFmtId="44" fontId="14" fillId="0" borderId="0" xfId="1" applyFont="1" applyFill="1" applyBorder="1" applyAlignment="1">
      <alignment vertical="center"/>
    </xf>
    <xf numFmtId="44" fontId="14" fillId="11" borderId="2" xfId="1" applyFont="1" applyFill="1" applyBorder="1" applyAlignment="1">
      <alignment vertical="center"/>
    </xf>
    <xf numFmtId="44" fontId="14" fillId="0" borderId="2" xfId="1" applyFont="1" applyFill="1" applyBorder="1" applyAlignment="1">
      <alignment vertical="center"/>
    </xf>
    <xf numFmtId="44" fontId="5" fillId="7" borderId="0" xfId="1" applyFont="1" applyFill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12" borderId="0" xfId="0" applyFont="1" applyFill="1"/>
    <xf numFmtId="0" fontId="0" fillId="12" borderId="0" xfId="0" applyFill="1"/>
    <xf numFmtId="0" fontId="8" fillId="15" borderId="0" xfId="0" applyFont="1" applyFill="1" applyAlignment="1">
      <alignment horizontal="left" indent="1"/>
    </xf>
    <xf numFmtId="44" fontId="2" fillId="15" borderId="0" xfId="1" applyFont="1" applyFill="1" applyAlignment="1">
      <alignment vertical="center"/>
    </xf>
    <xf numFmtId="44" fontId="2" fillId="13" borderId="0" xfId="1" applyFont="1" applyFill="1" applyAlignment="1">
      <alignment vertical="center"/>
    </xf>
    <xf numFmtId="44" fontId="2" fillId="11" borderId="0" xfId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44" fontId="7" fillId="0" borderId="0" xfId="1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44" fontId="2" fillId="0" borderId="1" xfId="1" applyFont="1" applyFill="1" applyBorder="1" applyAlignment="1">
      <alignment horizontal="center" vertical="center"/>
    </xf>
    <xf numFmtId="44" fontId="2" fillId="0" borderId="0" xfId="1" applyFont="1" applyFill="1" applyBorder="1" applyAlignment="1">
      <alignment horizontal="center" vertical="center"/>
    </xf>
    <xf numFmtId="9" fontId="2" fillId="0" borderId="0" xfId="2" applyFont="1" applyAlignment="1">
      <alignment horizontal="center" vertical="center"/>
    </xf>
    <xf numFmtId="44" fontId="2" fillId="12" borderId="0" xfId="1" applyFont="1" applyFill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0" fontId="11" fillId="12" borderId="0" xfId="0" applyFont="1" applyFill="1"/>
    <xf numFmtId="0" fontId="16" fillId="0" borderId="0" xfId="0" applyFont="1"/>
    <xf numFmtId="0" fontId="5" fillId="16" borderId="0" xfId="0" applyFont="1" applyFill="1" applyAlignment="1">
      <alignment horizontal="left"/>
    </xf>
    <xf numFmtId="0" fontId="5" fillId="16" borderId="0" xfId="0" applyFont="1" applyFill="1"/>
    <xf numFmtId="0" fontId="5" fillId="16" borderId="0" xfId="0" applyFont="1" applyFill="1" applyAlignment="1">
      <alignment horizontal="center"/>
    </xf>
    <xf numFmtId="0" fontId="0" fillId="12" borderId="0" xfId="0" applyFill="1" applyAlignment="1">
      <alignment horizontal="center"/>
    </xf>
    <xf numFmtId="0" fontId="0" fillId="17" borderId="0" xfId="0" applyFill="1"/>
    <xf numFmtId="0" fontId="11" fillId="0" borderId="0" xfId="0" applyFont="1" applyAlignment="1">
      <alignment horizontal="center"/>
    </xf>
    <xf numFmtId="0" fontId="11" fillId="14" borderId="0" xfId="0" applyFont="1" applyFill="1"/>
    <xf numFmtId="0" fontId="11" fillId="18" borderId="0" xfId="0" applyFont="1" applyFill="1"/>
    <xf numFmtId="0" fontId="0" fillId="14" borderId="0" xfId="0" applyFill="1"/>
    <xf numFmtId="0" fontId="5" fillId="2" borderId="0" xfId="0" applyFont="1" applyFill="1"/>
    <xf numFmtId="0" fontId="17" fillId="2" borderId="0" xfId="0" applyFont="1" applyFill="1" applyAlignment="1">
      <alignment horizontal="left" indent="1"/>
    </xf>
    <xf numFmtId="0" fontId="17" fillId="2" borderId="0" xfId="0" applyFont="1" applyFill="1" applyAlignment="1">
      <alignment vertical="center"/>
    </xf>
    <xf numFmtId="44" fontId="17" fillId="2" borderId="0" xfId="1" applyFont="1" applyFill="1" applyBorder="1" applyAlignment="1">
      <alignment vertical="center"/>
    </xf>
    <xf numFmtId="44" fontId="17" fillId="2" borderId="0" xfId="1" applyFont="1" applyFill="1" applyBorder="1" applyAlignment="1">
      <alignment horizontal="center" vertical="center"/>
    </xf>
    <xf numFmtId="44" fontId="17" fillId="2" borderId="0" xfId="1" applyFont="1" applyFill="1" applyAlignment="1">
      <alignment vertical="center"/>
    </xf>
    <xf numFmtId="0" fontId="8" fillId="0" borderId="0" xfId="0" applyFont="1" applyAlignment="1">
      <alignment horizontal="left" indent="1"/>
    </xf>
    <xf numFmtId="0" fontId="2" fillId="12" borderId="0" xfId="0" applyFont="1" applyFill="1" applyAlignment="1">
      <alignment horizontal="left" indent="1"/>
    </xf>
    <xf numFmtId="0" fontId="2" fillId="12" borderId="0" xfId="0" applyFont="1" applyFill="1" applyAlignment="1">
      <alignment horizontal="left" vertical="center" indent="1"/>
    </xf>
    <xf numFmtId="0" fontId="11" fillId="12" borderId="0" xfId="0" applyFont="1" applyFill="1" applyAlignment="1">
      <alignment horizontal="left" indent="1"/>
    </xf>
    <xf numFmtId="44" fontId="14" fillId="12" borderId="0" xfId="1" applyFont="1" applyFill="1" applyAlignment="1">
      <alignment vertical="center"/>
    </xf>
    <xf numFmtId="0" fontId="2" fillId="17" borderId="0" xfId="0" applyFont="1" applyFill="1" applyAlignment="1">
      <alignment vertical="center"/>
    </xf>
    <xf numFmtId="44" fontId="2" fillId="0" borderId="0" xfId="0" applyNumberFormat="1" applyFont="1" applyAlignment="1">
      <alignment vertical="center"/>
    </xf>
    <xf numFmtId="44" fontId="2" fillId="20" borderId="0" xfId="1" applyFont="1" applyFill="1" applyAlignment="1">
      <alignment vertical="center"/>
    </xf>
    <xf numFmtId="0" fontId="17" fillId="19" borderId="0" xfId="0" applyFont="1" applyFill="1" applyAlignment="1">
      <alignment horizontal="left" vertical="center" indent="1"/>
    </xf>
    <xf numFmtId="0" fontId="11" fillId="21" borderId="0" xfId="0" applyFont="1" applyFill="1"/>
    <xf numFmtId="0" fontId="18" fillId="0" borderId="0" xfId="0" applyFont="1" applyAlignment="1">
      <alignment horizontal="left" wrapText="1"/>
    </xf>
    <xf numFmtId="44" fontId="19" fillId="0" borderId="0" xfId="1" applyFont="1" applyFill="1" applyAlignment="1">
      <alignment vertical="center"/>
    </xf>
    <xf numFmtId="9" fontId="2" fillId="12" borderId="0" xfId="2" applyFont="1" applyFill="1" applyAlignment="1">
      <alignment horizontal="center" vertical="center"/>
    </xf>
    <xf numFmtId="44" fontId="2" fillId="22" borderId="0" xfId="1" applyFont="1" applyFill="1" applyAlignment="1">
      <alignment vertical="center"/>
    </xf>
    <xf numFmtId="44" fontId="2" fillId="22" borderId="0" xfId="1" applyFont="1" applyFill="1" applyAlignment="1">
      <alignment horizontal="center" vertical="center"/>
    </xf>
    <xf numFmtId="44" fontId="2" fillId="14" borderId="0" xfId="1" applyFont="1" applyFill="1" applyAlignment="1">
      <alignment vertical="center"/>
    </xf>
    <xf numFmtId="0" fontId="2" fillId="22" borderId="0" xfId="0" applyFont="1" applyFill="1" applyAlignment="1">
      <alignment horizontal="left" vertical="center" indent="1"/>
    </xf>
    <xf numFmtId="0" fontId="2" fillId="22" borderId="0" xfId="0" applyFont="1" applyFill="1" applyAlignment="1">
      <alignment vertical="center"/>
    </xf>
    <xf numFmtId="0" fontId="2" fillId="23" borderId="0" xfId="0" applyFont="1" applyFill="1" applyAlignment="1">
      <alignment horizontal="left" indent="1"/>
    </xf>
    <xf numFmtId="0" fontId="2" fillId="23" borderId="0" xfId="0" applyFont="1" applyFill="1" applyAlignment="1">
      <alignment vertical="center"/>
    </xf>
    <xf numFmtId="0" fontId="2" fillId="23" borderId="0" xfId="0" applyFont="1" applyFill="1"/>
    <xf numFmtId="0" fontId="2" fillId="24" borderId="0" xfId="0" applyFont="1" applyFill="1" applyAlignment="1">
      <alignment horizontal="left" vertical="center" indent="1"/>
    </xf>
    <xf numFmtId="0" fontId="2" fillId="24" borderId="0" xfId="0" applyFont="1" applyFill="1" applyAlignment="1">
      <alignment horizontal="left" indent="1"/>
    </xf>
    <xf numFmtId="17" fontId="5" fillId="9" borderId="0" xfId="0" applyNumberFormat="1" applyFont="1" applyFill="1" applyAlignment="1">
      <alignment horizontal="center" vertical="center"/>
    </xf>
    <xf numFmtId="0" fontId="2" fillId="25" borderId="0" xfId="0" applyFont="1" applyFill="1"/>
    <xf numFmtId="0" fontId="2" fillId="15" borderId="0" xfId="0" applyFont="1" applyFill="1"/>
    <xf numFmtId="0" fontId="2" fillId="26" borderId="0" xfId="0" applyFont="1" applyFill="1"/>
    <xf numFmtId="14" fontId="0" fillId="0" borderId="3" xfId="0" applyNumberFormat="1" applyBorder="1"/>
    <xf numFmtId="0" fontId="2" fillId="0" borderId="3" xfId="0" applyFont="1" applyBorder="1"/>
    <xf numFmtId="0" fontId="2" fillId="17" borderId="0" xfId="0" applyFont="1" applyFill="1"/>
    <xf numFmtId="44" fontId="2" fillId="17" borderId="0" xfId="1" applyFont="1" applyFill="1" applyBorder="1" applyAlignment="1">
      <alignment vertical="center"/>
    </xf>
    <xf numFmtId="0" fontId="2" fillId="17" borderId="3" xfId="0" applyFont="1" applyFill="1" applyBorder="1"/>
    <xf numFmtId="44" fontId="2" fillId="21" borderId="1" xfId="1" applyFont="1" applyFill="1" applyBorder="1" applyAlignment="1">
      <alignment vertical="center"/>
    </xf>
    <xf numFmtId="14" fontId="0" fillId="21" borderId="0" xfId="0" applyNumberFormat="1" applyFill="1"/>
    <xf numFmtId="0" fontId="2" fillId="21" borderId="0" xfId="0" applyFont="1" applyFill="1"/>
    <xf numFmtId="0" fontId="20" fillId="21" borderId="0" xfId="0" applyFont="1" applyFill="1"/>
    <xf numFmtId="0" fontId="20" fillId="0" borderId="0" xfId="0" applyFont="1"/>
    <xf numFmtId="0" fontId="2" fillId="27" borderId="0" xfId="0" applyFont="1" applyFill="1"/>
    <xf numFmtId="0" fontId="2" fillId="28" borderId="0" xfId="0" applyFont="1" applyFill="1"/>
    <xf numFmtId="0" fontId="2" fillId="16" borderId="0" xfId="0" applyFont="1" applyFill="1"/>
  </cellXfs>
  <cellStyles count="3">
    <cellStyle name="Currency" xfId="1" builtinId="4"/>
    <cellStyle name="Normal" xfId="0" builtinId="0"/>
    <cellStyle name="Percent" xfId="2" builtinId="5"/>
  </cellStyles>
  <dxfs count="3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2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4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9.9948118533890809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686FF"/>
      <color rgb="FF86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5109-C817-3044-B850-019BECE41E1D}">
  <dimension ref="A1:AJ266"/>
  <sheetViews>
    <sheetView tabSelected="1" zoomScaleNormal="100" workbookViewId="0">
      <pane xSplit="1" ySplit="2" topLeftCell="T78" activePane="bottomRight" state="frozen"/>
      <selection pane="topRight" activeCell="B1" sqref="B1"/>
      <selection pane="bottomLeft" activeCell="A3" sqref="A3"/>
      <selection pane="bottomRight" activeCell="AF95" sqref="AF95"/>
    </sheetView>
  </sheetViews>
  <sheetFormatPr baseColWidth="10" defaultRowHeight="16"/>
  <cols>
    <col min="1" max="1" width="41.6640625" style="21" customWidth="1"/>
    <col min="2" max="2" width="7.83203125" style="21" customWidth="1"/>
    <col min="3" max="3" width="3.33203125" style="21" customWidth="1"/>
    <col min="4" max="15" width="16.6640625" style="21" hidden="1" customWidth="1"/>
    <col min="16" max="16" width="16.6640625" style="39" customWidth="1"/>
    <col min="17" max="28" width="16.6640625" style="21" customWidth="1"/>
    <col min="29" max="29" width="16.6640625" style="39" customWidth="1"/>
    <col min="30" max="30" width="3.33203125" style="21" customWidth="1"/>
    <col min="31" max="31" width="13.33203125" style="29" customWidth="1"/>
    <col min="32" max="32" width="3.33203125" style="21" customWidth="1"/>
    <col min="33" max="33" width="12.1640625" style="63" bestFit="1" customWidth="1"/>
    <col min="34" max="34" width="3.33203125" style="21" customWidth="1"/>
    <col min="35" max="35" width="53.5" style="21" bestFit="1" customWidth="1"/>
    <col min="36" max="16384" width="10.83203125" style="21"/>
  </cols>
  <sheetData>
    <row r="1" spans="1:36" ht="30" customHeight="1">
      <c r="A1" s="114" t="e" vm="1">
        <v>#VALUE!</v>
      </c>
      <c r="B1" s="18"/>
      <c r="C1" s="18"/>
      <c r="D1" s="20">
        <v>45292</v>
      </c>
      <c r="E1" s="20">
        <v>45323</v>
      </c>
      <c r="F1" s="20">
        <v>45352</v>
      </c>
      <c r="G1" s="20">
        <v>45383</v>
      </c>
      <c r="H1" s="20">
        <v>45413</v>
      </c>
      <c r="I1" s="20">
        <v>45444</v>
      </c>
      <c r="J1" s="20">
        <v>45474</v>
      </c>
      <c r="K1" s="20">
        <v>45505</v>
      </c>
      <c r="L1" s="20">
        <v>45536</v>
      </c>
      <c r="M1" s="20">
        <v>45566</v>
      </c>
      <c r="N1" s="20">
        <v>45597</v>
      </c>
      <c r="O1" s="20">
        <v>45627</v>
      </c>
      <c r="P1" s="18" t="s">
        <v>176</v>
      </c>
      <c r="Q1" s="20">
        <v>45658</v>
      </c>
      <c r="R1" s="20">
        <v>45689</v>
      </c>
      <c r="S1" s="20">
        <v>45717</v>
      </c>
      <c r="T1" s="20">
        <v>45748</v>
      </c>
      <c r="U1" s="20">
        <v>45778</v>
      </c>
      <c r="V1" s="20">
        <v>45809</v>
      </c>
      <c r="W1" s="20">
        <v>45839</v>
      </c>
      <c r="X1" s="20">
        <v>45870</v>
      </c>
      <c r="Y1" s="20">
        <v>45901</v>
      </c>
      <c r="Z1" s="20">
        <v>45931</v>
      </c>
      <c r="AA1" s="20">
        <v>45962</v>
      </c>
      <c r="AB1" s="20">
        <v>45992</v>
      </c>
      <c r="AC1" s="18" t="s">
        <v>176</v>
      </c>
      <c r="AD1" s="18"/>
      <c r="AE1" s="19" t="s">
        <v>177</v>
      </c>
      <c r="AF1" s="18"/>
      <c r="AG1" s="19" t="s">
        <v>178</v>
      </c>
    </row>
    <row r="2" spans="1:36">
      <c r="A2" s="114"/>
      <c r="B2" s="18"/>
      <c r="C2" s="18"/>
      <c r="D2" s="20" t="s">
        <v>179</v>
      </c>
      <c r="E2" s="20" t="s">
        <v>180</v>
      </c>
      <c r="F2" s="20" t="s">
        <v>181</v>
      </c>
      <c r="G2" s="20" t="s">
        <v>182</v>
      </c>
      <c r="H2" s="20" t="s">
        <v>183</v>
      </c>
      <c r="I2" s="20" t="s">
        <v>184</v>
      </c>
      <c r="J2" s="20" t="s">
        <v>185</v>
      </c>
      <c r="K2" s="20" t="s">
        <v>186</v>
      </c>
      <c r="L2" s="20" t="s">
        <v>187</v>
      </c>
      <c r="M2" s="20" t="s">
        <v>188</v>
      </c>
      <c r="N2" s="20" t="s">
        <v>189</v>
      </c>
      <c r="O2" s="20" t="s">
        <v>190</v>
      </c>
      <c r="P2" s="18" t="s">
        <v>191</v>
      </c>
      <c r="Q2" s="20" t="s">
        <v>179</v>
      </c>
      <c r="R2" s="20" t="s">
        <v>180</v>
      </c>
      <c r="S2" s="20" t="s">
        <v>181</v>
      </c>
      <c r="T2" s="20" t="s">
        <v>182</v>
      </c>
      <c r="U2" s="20" t="s">
        <v>183</v>
      </c>
      <c r="V2" s="20" t="s">
        <v>184</v>
      </c>
      <c r="W2" s="20" t="s">
        <v>185</v>
      </c>
      <c r="X2" s="20" t="s">
        <v>186</v>
      </c>
      <c r="Y2" s="20" t="s">
        <v>187</v>
      </c>
      <c r="Z2" s="20" t="s">
        <v>188</v>
      </c>
      <c r="AA2" s="20" t="s">
        <v>189</v>
      </c>
      <c r="AB2" s="20" t="s">
        <v>190</v>
      </c>
      <c r="AC2" s="18" t="s">
        <v>191</v>
      </c>
      <c r="AD2" s="19"/>
      <c r="AE2" s="22">
        <v>2025</v>
      </c>
      <c r="AF2" s="19"/>
      <c r="AG2" s="19"/>
    </row>
    <row r="3" spans="1:36" s="23" customFormat="1"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5"/>
      <c r="AE3" s="26"/>
      <c r="AG3" s="62"/>
    </row>
    <row r="4" spans="1:36">
      <c r="A4" s="33"/>
      <c r="B4" s="33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1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1"/>
    </row>
    <row r="5" spans="1:36">
      <c r="A5" s="2" t="s">
        <v>615</v>
      </c>
      <c r="B5" s="3" t="str">
        <f>IFERROR((VLOOKUP(A5,'GL Review'!E:G,3,FALSE)),"")</f>
        <v/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8"/>
    </row>
    <row r="6" spans="1:36">
      <c r="A6" s="3" t="s">
        <v>376</v>
      </c>
      <c r="B6" s="3">
        <f>IFERROR((VLOOKUP(A6,'GL Review'!E:G,3,FALSE)),"")</f>
        <v>41005</v>
      </c>
      <c r="D6" s="30" cm="1">
        <f t="array" ref="D6">(
SUM(('Export (QBO)'!$G$2:$G$2483&gt;=Budget!D$1)*('Export (QBO)'!$G$2:$G$2483&lt;=((EOMONTH(Budget!D$1,0))))*('Export (QBO)'!$J$2:$J$2483=$A6)*('Export (QBO)'!$I$2:$I$2483))
)</f>
        <v>0</v>
      </c>
      <c r="E6" s="30" cm="1">
        <f t="array" ref="E6">(
SUM(('Export (QBO)'!$G$2:$G$2483&gt;=Budget!E$1)*('Export (QBO)'!$G$2:$G$2483&lt;=((EOMONTH(Budget!E$1,0))))*('Export (QBO)'!$J$2:$J$2483=$A6)*('Export (QBO)'!$I$2:$I$2483))
)</f>
        <v>0</v>
      </c>
      <c r="F6" s="30" cm="1">
        <f t="array" ref="F6">(
SUM(('Export (QBO)'!$G$2:$G$2483&gt;=Budget!F$1)*('Export (QBO)'!$G$2:$G$2483&lt;=((EOMONTH(Budget!F$1,0))))*('Export (QBO)'!$J$2:$J$2483=$A6)*('Export (QBO)'!$I$2:$I$2483))
)</f>
        <v>0</v>
      </c>
      <c r="G6" s="30" cm="1">
        <f t="array" ref="G6">(
SUM(('Export (QBO)'!$G$2:$G$2483&gt;=Budget!G$1)*('Export (QBO)'!$G$2:$G$2483&lt;=((EOMONTH(Budget!G$1,0))))*('Export (QBO)'!$J$2:$J$2483=$A6)*('Export (QBO)'!$I$2:$I$2483))
)</f>
        <v>0</v>
      </c>
      <c r="H6" s="30" cm="1">
        <f t="array" ref="H6">(
SUM(('Export (QBO)'!$G$2:$G$2483&gt;=Budget!H$1)*('Export (QBO)'!$G$2:$G$2483&lt;=((EOMONTH(Budget!H$1,0))))*('Export (QBO)'!$J$2:$J$2483=$A6)*('Export (QBO)'!$I$2:$I$2483))
)</f>
        <v>0</v>
      </c>
      <c r="I6" s="30" cm="1">
        <f t="array" ref="I6">(
SUM(('Export (QBO)'!$G$2:$G$2483&gt;=Budget!I$1)*('Export (QBO)'!$G$2:$G$2483&lt;=((EOMONTH(Budget!I$1,0))))*('Export (QBO)'!$J$2:$J$2483=$A6)*('Export (QBO)'!$I$2:$I$2483))
)</f>
        <v>0</v>
      </c>
      <c r="J6" s="30" cm="1">
        <f t="array" ref="J6">(
SUM(('Export (QBO)'!$G$2:$G$2483&gt;=Budget!J$1)*('Export (QBO)'!$G$2:$G$2483&lt;=((EOMONTH(Budget!J$1,0))))*('Export (QBO)'!$J$2:$J$2483=$A6)*('Export (QBO)'!$I$2:$I$2483))
)</f>
        <v>0</v>
      </c>
      <c r="K6" s="30" cm="1">
        <f t="array" ref="K6">(
SUM(('Export (QBO)'!$G$2:$G$2483&gt;=Budget!K$1)*('Export (QBO)'!$G$2:$G$2483&lt;=((EOMONTH(Budget!K$1,0))))*('Export (QBO)'!$J$2:$J$2483=$A6)*('Export (QBO)'!$I$2:$I$2483))
)</f>
        <v>0</v>
      </c>
      <c r="L6" s="30" cm="1">
        <f t="array" ref="L6">(
SUM(('Export (QBO)'!$G$2:$G$2483&gt;=Budget!L$1)*('Export (QBO)'!$G$2:$G$2483&lt;=((EOMONTH(Budget!L$1,0))))*('Export (QBO)'!$J$2:$J$2483=$A6)*('Export (QBO)'!$I$2:$I$2483))
)</f>
        <v>0</v>
      </c>
      <c r="M6" s="30" cm="1">
        <f t="array" ref="M6">(
SUM(('Export (QBO)'!$G$2:$G$2483&gt;=Budget!M$1)*('Export (QBO)'!$G$2:$G$2483&lt;=((EOMONTH(Budget!M$1,0))))*('Export (QBO)'!$J$2:$J$2483=$A6)*('Export (QBO)'!$I$2:$I$2483))
)</f>
        <v>0</v>
      </c>
      <c r="N6" s="30" cm="1">
        <f t="array" ref="N6">(
SUM(('Export (QBO)'!$G$2:$G$2483&gt;=Budget!N$1)*('Export (QBO)'!$G$2:$G$2483&lt;=((EOMONTH(Budget!N$1,0))))*('Export (QBO)'!$J$2:$J$2483=$A6)*('Export (QBO)'!$I$2:$I$2483))
)</f>
        <v>0</v>
      </c>
      <c r="O6" s="30" cm="1">
        <f t="array" ref="O6">(
SUM(('Export (QBO)'!$G$2:$G$2483&gt;=Budget!O$1)*('Export (QBO)'!$G$2:$G$2483&lt;=((EOMONTH(Budget!O$1,0))))*('Export (QBO)'!$J$2:$J$2483=$A6)*('Export (QBO)'!$I$2:$I$2483))
)</f>
        <v>0</v>
      </c>
      <c r="P6" s="31">
        <f>SUM(D6:O6)</f>
        <v>0</v>
      </c>
      <c r="Q6" s="30" cm="1">
        <f t="array" ref="Q6">(
SUM(('Export (QBO)'!$G$2:$G$6969&gt;=Budget!Q$1)*('Export (QBO)'!$G$2:$G$6969&lt;=((EOMONTH(Budget!Q$1,0))))*('Export (QBO)'!$J$2:$J$6969=$A6)*('Export (QBO)'!$I$2:$I$6969))
)</f>
        <v>4875.0000000000055</v>
      </c>
      <c r="R6" s="44" cm="1">
        <f t="array" ref="R6">(
SUM(('Export (QBO)'!$G$2:$G$6969&gt;=Budget!R$1)*('Export (QBO)'!$G$2:$G$6969&lt;=((EOMONTH(Budget!R$1,0))))*('Export (QBO)'!$J$2:$J$6969=$A6)*('Export (QBO)'!$I$2:$I$6969))
)</f>
        <v>13344.999999999971</v>
      </c>
      <c r="S6" s="30" cm="1">
        <f t="array" ref="S6">(
SUM(('Export (QBO)'!$G$2:$G$6969&gt;=Budget!S$1)*('Export (QBO)'!$G$2:$G$6969&lt;=((EOMONTH(Budget!S$1,0))))*('Export (QBO)'!$J$2:$J$6969=$A6)*('Export (QBO)'!$I$2:$I$6969))
)</f>
        <v>4884.9999999999955</v>
      </c>
      <c r="T6" s="30" cm="1">
        <f t="array" ref="T6">(
SUM(('Export (QBO)'!$G$2:$G$6969&gt;=Budget!T$1)*('Export (QBO)'!$G$2:$G$6969&lt;=((EOMONTH(Budget!T$1,0))))*('Export (QBO)'!$J$2:$J$6969=$A6)*('Export (QBO)'!$I$2:$I$6969))
)</f>
        <v>20130.489999999983</v>
      </c>
      <c r="U6" s="30" cm="1">
        <f t="array" ref="U6">(
SUM(('Export (QBO)'!$G$2:$G$6969&gt;=Budget!U$1)*('Export (QBO)'!$G$2:$G$6969&lt;=((EOMONTH(Budget!U$1,0))))*('Export (QBO)'!$J$2:$J$6969=$A6)*('Export (QBO)'!$I$2:$I$6969))
)</f>
        <v>10987.500000000004</v>
      </c>
      <c r="V6" s="30" cm="1">
        <f t="array" ref="V6">(
SUM(('Export (QBO)'!$G$2:$G$6969&gt;=Budget!V$1)*('Export (QBO)'!$G$2:$G$6969&lt;=((EOMONTH(Budget!V$1,0))))*('Export (QBO)'!$J$2:$J$6969=$A6)*('Export (QBO)'!$I$2:$I$6969))
)</f>
        <v>16859.999999999993</v>
      </c>
      <c r="W6" s="30" cm="1">
        <f t="array" ref="W6">(
SUM(('Export (QBO)'!$G$2:$G$6969&gt;=Budget!W$1)*('Export (QBO)'!$G$2:$G$6969&lt;=((EOMONTH(Budget!W$1,0))))*('Export (QBO)'!$J$2:$J$6969=$A6)*('Export (QBO)'!$I$2:$I$6969))
)</f>
        <v>2800</v>
      </c>
      <c r="X6" s="30" cm="1">
        <f t="array" ref="X6">(
SUM(('Export (QBO)'!$G$2:$G$6969&gt;=Budget!X$1)*('Export (QBO)'!$G$2:$G$6969&lt;=((EOMONTH(Budget!X$1,0))))*('Export (QBO)'!$J$2:$J$6969=$A6)*('Export (QBO)'!$I$2:$I$6969))
)</f>
        <v>0</v>
      </c>
      <c r="Y6" s="30" cm="1">
        <f t="array" ref="Y6">(
SUM(('Export (QBO)'!$G$2:$G$6969&gt;=Budget!Y$1)*('Export (QBO)'!$G$2:$G$6969&lt;=((EOMONTH(Budget!Y$1,0))))*('Export (QBO)'!$J$2:$J$6969=$A6)*('Export (QBO)'!$I$2:$I$6969))
)</f>
        <v>0</v>
      </c>
      <c r="Z6" s="30" cm="1">
        <f t="array" ref="Z6">(
SUM(('Export (QBO)'!$G$2:$G$6969&gt;=Budget!Z$1)*('Export (QBO)'!$G$2:$G$6969&lt;=((EOMONTH(Budget!Z$1,0))))*('Export (QBO)'!$J$2:$J$6969=$A6)*('Export (QBO)'!$I$2:$I$6969))
)</f>
        <v>0</v>
      </c>
      <c r="AA6" s="30" cm="1">
        <f t="array" ref="AA6">(
SUM(('Export (QBO)'!$G$2:$G$6969&gt;=Budget!AA$1)*('Export (QBO)'!$G$2:$G$6969&lt;=((EOMONTH(Budget!AA$1,0))))*('Export (QBO)'!$J$2:$J$6969=$A6)*('Export (QBO)'!$I$2:$I$6969))
)</f>
        <v>0</v>
      </c>
      <c r="AB6" s="30" cm="1">
        <f t="array" ref="AB6">(
SUM(('Export (QBO)'!$G$2:$G$6969&gt;=Budget!AB$1)*('Export (QBO)'!$G$2:$G$6969&lt;=((EOMONTH(Budget!AB$1,0))))*('Export (QBO)'!$J$2:$J$6969=$A6)*('Export (QBO)'!$I$2:$I$6969))
)</f>
        <v>0</v>
      </c>
      <c r="AC6" s="31">
        <f>SUM(Q6:AB6)</f>
        <v>73882.989999999962</v>
      </c>
      <c r="AE6" s="105">
        <v>150000</v>
      </c>
      <c r="AI6" s="21" t="s">
        <v>838</v>
      </c>
      <c r="AJ6" s="110" t="s">
        <v>860</v>
      </c>
    </row>
    <row r="7" spans="1:36">
      <c r="A7" s="3" t="s">
        <v>538</v>
      </c>
      <c r="B7" s="3">
        <f>IFERROR((VLOOKUP(A7,'GL Review'!E:G,3,FALSE)),"")</f>
        <v>41006</v>
      </c>
      <c r="D7" s="30" cm="1">
        <f t="array" ref="D7">(
SUM(('Export (QBO)'!$G$2:$G$2483&gt;=Budget!D$1)*('Export (QBO)'!$G$2:$G$2483&lt;=((EOMONTH(Budget!D$1,0))))*('Export (QBO)'!$J$2:$J$2483=$A7)*('Export (QBO)'!$I$2:$I$2483))
)</f>
        <v>0</v>
      </c>
      <c r="E7" s="30" cm="1">
        <f t="array" ref="E7">(
SUM(('Export (QBO)'!$G$2:$G$2483&gt;=Budget!E$1)*('Export (QBO)'!$G$2:$G$2483&lt;=((EOMONTH(Budget!E$1,0))))*('Export (QBO)'!$J$2:$J$2483=$A7)*('Export (QBO)'!$I$2:$I$2483))
)</f>
        <v>0</v>
      </c>
      <c r="F7" s="30" cm="1">
        <f t="array" ref="F7">(
SUM(('Export (QBO)'!$G$2:$G$2483&gt;=Budget!F$1)*('Export (QBO)'!$G$2:$G$2483&lt;=((EOMONTH(Budget!F$1,0))))*('Export (QBO)'!$J$2:$J$2483=$A7)*('Export (QBO)'!$I$2:$I$2483))
)</f>
        <v>0</v>
      </c>
      <c r="G7" s="30" cm="1">
        <f t="array" ref="G7">(
SUM(('Export (QBO)'!$G$2:$G$2483&gt;=Budget!G$1)*('Export (QBO)'!$G$2:$G$2483&lt;=((EOMONTH(Budget!G$1,0))))*('Export (QBO)'!$J$2:$J$2483=$A7)*('Export (QBO)'!$I$2:$I$2483))
)</f>
        <v>0</v>
      </c>
      <c r="H7" s="30" cm="1">
        <f t="array" ref="H7">(
SUM(('Export (QBO)'!$G$2:$G$2483&gt;=Budget!H$1)*('Export (QBO)'!$G$2:$G$2483&lt;=((EOMONTH(Budget!H$1,0))))*('Export (QBO)'!$J$2:$J$2483=$A7)*('Export (QBO)'!$I$2:$I$2483))
)</f>
        <v>0</v>
      </c>
      <c r="I7" s="30" cm="1">
        <f t="array" ref="I7">(
SUM(('Export (QBO)'!$G$2:$G$2483&gt;=Budget!I$1)*('Export (QBO)'!$G$2:$G$2483&lt;=((EOMONTH(Budget!I$1,0))))*('Export (QBO)'!$J$2:$J$2483=$A7)*('Export (QBO)'!$I$2:$I$2483))
)</f>
        <v>0</v>
      </c>
      <c r="J7" s="30" cm="1">
        <f t="array" ref="J7">(
SUM(('Export (QBO)'!$G$2:$G$2483&gt;=Budget!J$1)*('Export (QBO)'!$G$2:$G$2483&lt;=((EOMONTH(Budget!J$1,0))))*('Export (QBO)'!$J$2:$J$2483=$A7)*('Export (QBO)'!$I$2:$I$2483))
)</f>
        <v>0</v>
      </c>
      <c r="K7" s="30" cm="1">
        <f t="array" ref="K7">(
SUM(('Export (QBO)'!$G$2:$G$2483&gt;=Budget!K$1)*('Export (QBO)'!$G$2:$G$2483&lt;=((EOMONTH(Budget!K$1,0))))*('Export (QBO)'!$J$2:$J$2483=$A7)*('Export (QBO)'!$I$2:$I$2483))
)</f>
        <v>0</v>
      </c>
      <c r="L7" s="30" cm="1">
        <f t="array" ref="L7">(
SUM(('Export (QBO)'!$G$2:$G$2483&gt;=Budget!L$1)*('Export (QBO)'!$G$2:$G$2483&lt;=((EOMONTH(Budget!L$1,0))))*('Export (QBO)'!$J$2:$J$2483=$A7)*('Export (QBO)'!$I$2:$I$2483))
)</f>
        <v>0</v>
      </c>
      <c r="M7" s="30" cm="1">
        <f t="array" ref="M7">(
SUM(('Export (QBO)'!$G$2:$G$2483&gt;=Budget!M$1)*('Export (QBO)'!$G$2:$G$2483&lt;=((EOMONTH(Budget!M$1,0))))*('Export (QBO)'!$J$2:$J$2483=$A7)*('Export (QBO)'!$I$2:$I$2483))
)</f>
        <v>0</v>
      </c>
      <c r="N7" s="30" cm="1">
        <f t="array" ref="N7">(
SUM(('Export (QBO)'!$G$2:$G$2483&gt;=Budget!N$1)*('Export (QBO)'!$G$2:$G$2483&lt;=((EOMONTH(Budget!N$1,0))))*('Export (QBO)'!$J$2:$J$2483=$A7)*('Export (QBO)'!$I$2:$I$2483))
)</f>
        <v>0</v>
      </c>
      <c r="O7" s="30" cm="1">
        <f t="array" ref="O7">(
SUM(('Export (QBO)'!$G$2:$G$2483&gt;=Budget!O$1)*('Export (QBO)'!$G$2:$G$2483&lt;=((EOMONTH(Budget!O$1,0))))*('Export (QBO)'!$J$2:$J$2483=$A7)*('Export (QBO)'!$I$2:$I$2483))
)</f>
        <v>0</v>
      </c>
      <c r="P7" s="31">
        <f>SUM(D7:O7)</f>
        <v>0</v>
      </c>
      <c r="Q7" s="30" cm="1">
        <f t="array" ref="Q7">(
SUM(('Export (QBO)'!$G$2:$G$6969&gt;=Budget!Q$1)*('Export (QBO)'!$G$2:$G$6969&lt;=((EOMONTH(Budget!Q$1,0))))*('Export (QBO)'!$J$2:$J$6969=$A7)*('Export (QBO)'!$I$2:$I$6969))
)</f>
        <v>27430</v>
      </c>
      <c r="R7" s="30" cm="1">
        <f t="array" ref="R7">(
SUM(('Export (QBO)'!$G$2:$G$6969&gt;=Budget!R$1)*('Export (QBO)'!$G$2:$G$6969&lt;=((EOMONTH(Budget!R$1,0))))*('Export (QBO)'!$J$2:$J$6969=$A7)*('Export (QBO)'!$I$2:$I$6969))
)</f>
        <v>43630</v>
      </c>
      <c r="S7" s="30" cm="1">
        <f t="array" ref="S7">(
SUM(('Export (QBO)'!$G$2:$G$6969&gt;=Budget!S$1)*('Export (QBO)'!$G$2:$G$6969&lt;=((EOMONTH(Budget!S$1,0))))*('Export (QBO)'!$J$2:$J$6969=$A7)*('Export (QBO)'!$I$2:$I$6969))
)</f>
        <v>10172.5</v>
      </c>
      <c r="T7" s="30" cm="1">
        <f t="array" ref="T7">(
SUM(('Export (QBO)'!$G$2:$G$6969&gt;=Budget!T$1)*('Export (QBO)'!$G$2:$G$6969&lt;=((EOMONTH(Budget!T$1,0))))*('Export (QBO)'!$J$2:$J$6969=$A7)*('Export (QBO)'!$I$2:$I$6969))
)</f>
        <v>16900</v>
      </c>
      <c r="U7" s="30" cm="1">
        <f t="array" ref="U7">(
SUM(('Export (QBO)'!$G$2:$G$6969&gt;=Budget!U$1)*('Export (QBO)'!$G$2:$G$6969&lt;=((EOMONTH(Budget!U$1,0))))*('Export (QBO)'!$J$2:$J$6969=$A7)*('Export (QBO)'!$I$2:$I$6969))
)</f>
        <v>8662.5</v>
      </c>
      <c r="V7" s="30" cm="1">
        <f t="array" ref="V7">(
SUM(('Export (QBO)'!$G$2:$G$6969&gt;=Budget!V$1)*('Export (QBO)'!$G$2:$G$6969&lt;=((EOMONTH(Budget!V$1,0))))*('Export (QBO)'!$J$2:$J$6969=$A7)*('Export (QBO)'!$I$2:$I$6969))
)</f>
        <v>21042.5</v>
      </c>
      <c r="W7" s="30" cm="1">
        <f t="array" ref="W7">(
SUM(('Export (QBO)'!$G$2:$G$6969&gt;=Budget!W$1)*('Export (QBO)'!$G$2:$G$6969&lt;=((EOMONTH(Budget!W$1,0))))*('Export (QBO)'!$J$2:$J$6969=$A7)*('Export (QBO)'!$I$2:$I$6969))
)</f>
        <v>8510.5</v>
      </c>
      <c r="X7" s="30" cm="1">
        <f t="array" ref="X7">(
SUM(('Export (QBO)'!$G$2:$G$6969&gt;=Budget!X$1)*('Export (QBO)'!$G$2:$G$6969&lt;=((EOMONTH(Budget!X$1,0))))*('Export (QBO)'!$J$2:$J$6969=$A7)*('Export (QBO)'!$I$2:$I$6969))
)</f>
        <v>825</v>
      </c>
      <c r="Y7" s="30" cm="1">
        <f t="array" ref="Y7">(
SUM(('Export (QBO)'!$G$2:$G$6969&gt;=Budget!Y$1)*('Export (QBO)'!$G$2:$G$6969&lt;=((EOMONTH(Budget!Y$1,0))))*('Export (QBO)'!$J$2:$J$6969=$A7)*('Export (QBO)'!$I$2:$I$6969))
)</f>
        <v>5185</v>
      </c>
      <c r="Z7" s="30" cm="1">
        <f t="array" ref="Z7">(
SUM(('Export (QBO)'!$G$2:$G$6969&gt;=Budget!Z$1)*('Export (QBO)'!$G$2:$G$6969&lt;=((EOMONTH(Budget!Z$1,0))))*('Export (QBO)'!$J$2:$J$6969=$A7)*('Export (QBO)'!$I$2:$I$6969))
)</f>
        <v>15104.5</v>
      </c>
      <c r="AA7" s="30" cm="1">
        <f t="array" ref="AA7">(
SUM(('Export (QBO)'!$G$2:$G$6969&gt;=Budget!AA$1)*('Export (QBO)'!$G$2:$G$6969&lt;=((EOMONTH(Budget!AA$1,0))))*('Export (QBO)'!$J$2:$J$6969=$A7)*('Export (QBO)'!$I$2:$I$6969))
)</f>
        <v>10625</v>
      </c>
      <c r="AB7" s="30" cm="1">
        <f t="array" ref="AB7">(
SUM(('Export (QBO)'!$G$2:$G$6969&gt;=Budget!AB$1)*('Export (QBO)'!$G$2:$G$6969&lt;=((EOMONTH(Budget!AB$1,0))))*('Export (QBO)'!$J$2:$J$6969=$A7)*('Export (QBO)'!$I$2:$I$6969))
)</f>
        <v>13600</v>
      </c>
      <c r="AC7" s="31">
        <f>SUM(Q7:AB7)</f>
        <v>181687.5</v>
      </c>
      <c r="AE7" s="105">
        <v>75000</v>
      </c>
      <c r="AI7" s="21" t="s">
        <v>838</v>
      </c>
      <c r="AJ7" s="110" t="s">
        <v>861</v>
      </c>
    </row>
    <row r="8" spans="1:36">
      <c r="A8" s="54" t="s">
        <v>374</v>
      </c>
      <c r="B8" s="3">
        <f>IFERROR((VLOOKUP(A8,'GL Review'!E:G,3,FALSE)),"")</f>
        <v>41007</v>
      </c>
      <c r="D8" s="30" cm="1">
        <f t="array" ref="D8">(
SUM(('Export (QBO)'!$G$2:$G$2483&gt;=Budget!D$1)*('Export (QBO)'!$G$2:$G$2483&lt;=((EOMONTH(Budget!D$1,0))))*('Export (QBO)'!$J$2:$J$2483=$A8)*('Export (QBO)'!$I$2:$I$2483))
)</f>
        <v>0</v>
      </c>
      <c r="E8" s="30" cm="1">
        <f t="array" ref="E8">(
SUM(('Export (QBO)'!$G$2:$G$2483&gt;=Budget!E$1)*('Export (QBO)'!$G$2:$G$2483&lt;=((EOMONTH(Budget!E$1,0))))*('Export (QBO)'!$J$2:$J$2483=$A8)*('Export (QBO)'!$I$2:$I$2483))
)</f>
        <v>0</v>
      </c>
      <c r="F8" s="30" cm="1">
        <f t="array" ref="F8">(
SUM(('Export (QBO)'!$G$2:$G$2483&gt;=Budget!F$1)*('Export (QBO)'!$G$2:$G$2483&lt;=((EOMONTH(Budget!F$1,0))))*('Export (QBO)'!$J$2:$J$2483=$A8)*('Export (QBO)'!$I$2:$I$2483))
)</f>
        <v>0</v>
      </c>
      <c r="G8" s="30" cm="1">
        <f t="array" ref="G8">(
SUM(('Export (QBO)'!$G$2:$G$2483&gt;=Budget!G$1)*('Export (QBO)'!$G$2:$G$2483&lt;=((EOMONTH(Budget!G$1,0))))*('Export (QBO)'!$J$2:$J$2483=$A8)*('Export (QBO)'!$I$2:$I$2483))
)</f>
        <v>0</v>
      </c>
      <c r="H8" s="30" cm="1">
        <f t="array" ref="H8">(
SUM(('Export (QBO)'!$G$2:$G$2483&gt;=Budget!H$1)*('Export (QBO)'!$G$2:$G$2483&lt;=((EOMONTH(Budget!H$1,0))))*('Export (QBO)'!$J$2:$J$2483=$A8)*('Export (QBO)'!$I$2:$I$2483))
)</f>
        <v>0</v>
      </c>
      <c r="I8" s="30" cm="1">
        <f t="array" ref="I8">(
SUM(('Export (QBO)'!$G$2:$G$2483&gt;=Budget!I$1)*('Export (QBO)'!$G$2:$G$2483&lt;=((EOMONTH(Budget!I$1,0))))*('Export (QBO)'!$J$2:$J$2483=$A8)*('Export (QBO)'!$I$2:$I$2483))
)</f>
        <v>0</v>
      </c>
      <c r="J8" s="30" cm="1">
        <f t="array" ref="J8">(
SUM(('Export (QBO)'!$G$2:$G$2483&gt;=Budget!J$1)*('Export (QBO)'!$G$2:$G$2483&lt;=((EOMONTH(Budget!J$1,0))))*('Export (QBO)'!$J$2:$J$2483=$A8)*('Export (QBO)'!$I$2:$I$2483))
)</f>
        <v>0</v>
      </c>
      <c r="K8" s="30" cm="1">
        <f t="array" ref="K8">(
SUM(('Export (QBO)'!$G$2:$G$2483&gt;=Budget!K$1)*('Export (QBO)'!$G$2:$G$2483&lt;=((EOMONTH(Budget!K$1,0))))*('Export (QBO)'!$J$2:$J$2483=$A8)*('Export (QBO)'!$I$2:$I$2483))
)</f>
        <v>0</v>
      </c>
      <c r="L8" s="30" cm="1">
        <f t="array" ref="L8">(
SUM(('Export (QBO)'!$G$2:$G$2483&gt;=Budget!L$1)*('Export (QBO)'!$G$2:$G$2483&lt;=((EOMONTH(Budget!L$1,0))))*('Export (QBO)'!$J$2:$J$2483=$A8)*('Export (QBO)'!$I$2:$I$2483))
)</f>
        <v>0</v>
      </c>
      <c r="M8" s="30" cm="1">
        <f t="array" ref="M8">(
SUM(('Export (QBO)'!$G$2:$G$2483&gt;=Budget!M$1)*('Export (QBO)'!$G$2:$G$2483&lt;=((EOMONTH(Budget!M$1,0))))*('Export (QBO)'!$J$2:$J$2483=$A8)*('Export (QBO)'!$I$2:$I$2483))
)</f>
        <v>0</v>
      </c>
      <c r="N8" s="30" cm="1">
        <f t="array" ref="N8">(
SUM(('Export (QBO)'!$G$2:$G$2483&gt;=Budget!N$1)*('Export (QBO)'!$G$2:$G$2483&lt;=((EOMONTH(Budget!N$1,0))))*('Export (QBO)'!$J$2:$J$2483=$A8)*('Export (QBO)'!$I$2:$I$2483))
)</f>
        <v>0</v>
      </c>
      <c r="O8" s="30" cm="1">
        <f t="array" ref="O8">(
SUM(('Export (QBO)'!$G$2:$G$2483&gt;=Budget!O$1)*('Export (QBO)'!$G$2:$G$2483&lt;=((EOMONTH(Budget!O$1,0))))*('Export (QBO)'!$J$2:$J$2483=$A8)*('Export (QBO)'!$I$2:$I$2483))
)</f>
        <v>0</v>
      </c>
      <c r="P8" s="31">
        <f>SUM(D8:O8)</f>
        <v>0</v>
      </c>
      <c r="Q8" s="30" cm="1">
        <f t="array" ref="Q8">(
SUM(('Export (QBO)'!$G$2:$G$6969&gt;=Budget!Q$1)*('Export (QBO)'!$G$2:$G$6969&lt;=((EOMONTH(Budget!Q$1,0))))*('Export (QBO)'!$J$2:$J$6969=$A8)*('Export (QBO)'!$I$2:$I$6969))
)</f>
        <v>0</v>
      </c>
      <c r="R8" s="30" cm="1">
        <f t="array" ref="R8">(
SUM(('Export (QBO)'!$G$2:$G$6969&gt;=Budget!R$1)*('Export (QBO)'!$G$2:$G$6969&lt;=((EOMONTH(Budget!R$1,0))))*('Export (QBO)'!$J$2:$J$6969=$A8)*('Export (QBO)'!$I$2:$I$6969))
)</f>
        <v>0</v>
      </c>
      <c r="S8" s="30" cm="1">
        <f t="array" ref="S8">(
SUM(('Export (QBO)'!$G$2:$G$6969&gt;=Budget!S$1)*('Export (QBO)'!$G$2:$G$6969&lt;=((EOMONTH(Budget!S$1,0))))*('Export (QBO)'!$J$2:$J$6969=$A8)*('Export (QBO)'!$I$2:$I$6969))
)</f>
        <v>0</v>
      </c>
      <c r="T8" s="30" cm="1">
        <f t="array" ref="T8">(
SUM(('Export (QBO)'!$G$2:$G$6969&gt;=Budget!T$1)*('Export (QBO)'!$G$2:$G$6969&lt;=((EOMONTH(Budget!T$1,0))))*('Export (QBO)'!$J$2:$J$6969=$A8)*('Export (QBO)'!$I$2:$I$6969))
)</f>
        <v>0</v>
      </c>
      <c r="U8" s="30" cm="1">
        <f t="array" ref="U8">(
SUM(('Export (QBO)'!$G$2:$G$6969&gt;=Budget!U$1)*('Export (QBO)'!$G$2:$G$6969&lt;=((EOMONTH(Budget!U$1,0))))*('Export (QBO)'!$J$2:$J$6969=$A8)*('Export (QBO)'!$I$2:$I$6969))
)</f>
        <v>0</v>
      </c>
      <c r="V8" s="30" cm="1">
        <f t="array" ref="V8">(
SUM(('Export (QBO)'!$G$2:$G$6969&gt;=Budget!V$1)*('Export (QBO)'!$G$2:$G$6969&lt;=((EOMONTH(Budget!V$1,0))))*('Export (QBO)'!$J$2:$J$6969=$A8)*('Export (QBO)'!$I$2:$I$6969))
)</f>
        <v>0</v>
      </c>
      <c r="W8" s="30" cm="1">
        <f t="array" ref="W8">(
SUM(('Export (QBO)'!$G$2:$G$6969&gt;=Budget!W$1)*('Export (QBO)'!$G$2:$G$6969&lt;=((EOMONTH(Budget!W$1,0))))*('Export (QBO)'!$J$2:$J$6969=$A8)*('Export (QBO)'!$I$2:$I$6969))
)</f>
        <v>9680</v>
      </c>
      <c r="X8" s="30" cm="1">
        <f t="array" ref="X8">(
SUM(('Export (QBO)'!$G$2:$G$6969&gt;=Budget!X$1)*('Export (QBO)'!$G$2:$G$6969&lt;=((EOMONTH(Budget!X$1,0))))*('Export (QBO)'!$J$2:$J$6969=$A8)*('Export (QBO)'!$I$2:$I$6969))
)</f>
        <v>12000</v>
      </c>
      <c r="Y8" s="30" cm="1">
        <f t="array" ref="Y8">(
SUM(('Export (QBO)'!$G$2:$G$6969&gt;=Budget!Y$1)*('Export (QBO)'!$G$2:$G$6969&lt;=((EOMONTH(Budget!Y$1,0))))*('Export (QBO)'!$J$2:$J$6969=$A8)*('Export (QBO)'!$I$2:$I$6969))
)</f>
        <v>10900</v>
      </c>
      <c r="Z8" s="30" cm="1">
        <f t="array" ref="Z8">(
SUM(('Export (QBO)'!$G$2:$G$6969&gt;=Budget!Z$1)*('Export (QBO)'!$G$2:$G$6969&lt;=((EOMONTH(Budget!Z$1,0))))*('Export (QBO)'!$J$2:$J$6969=$A8)*('Export (QBO)'!$I$2:$I$6969))
)</f>
        <v>0</v>
      </c>
      <c r="AA8" s="30" cm="1">
        <f t="array" ref="AA8">(
SUM(('Export (QBO)'!$G$2:$G$6969&gt;=Budget!AA$1)*('Export (QBO)'!$G$2:$G$6969&lt;=((EOMONTH(Budget!AA$1,0))))*('Export (QBO)'!$J$2:$J$6969=$A8)*('Export (QBO)'!$I$2:$I$6969))
)</f>
        <v>0</v>
      </c>
      <c r="AB8" s="30" cm="1">
        <f t="array" ref="AB8">(
SUM(('Export (QBO)'!$G$2:$G$6969&gt;=Budget!AB$1)*('Export (QBO)'!$G$2:$G$6969&lt;=((EOMONTH(Budget!AB$1,0))))*('Export (QBO)'!$J$2:$J$6969=$A8)*('Export (QBO)'!$I$2:$I$6969))
)</f>
        <v>0</v>
      </c>
      <c r="AC8" s="31">
        <f>SUM(Q8:AB8)</f>
        <v>32580</v>
      </c>
      <c r="AJ8" s="110" t="s">
        <v>862</v>
      </c>
    </row>
    <row r="9" spans="1:36">
      <c r="A9" s="3" t="s">
        <v>645</v>
      </c>
      <c r="B9" s="3">
        <f>IFERROR((VLOOKUP(A9,'GL Review'!E:G,3,FALSE)),"")</f>
        <v>42015</v>
      </c>
      <c r="D9" s="30" cm="1">
        <f t="array" ref="D9">(
SUM(('Export (QBO)'!$G$2:$G$2483&gt;=Budget!D$1)*('Export (QBO)'!$G$2:$G$2483&lt;=((EOMONTH(Budget!D$1,0))))*('Export (QBO)'!$J$2:$J$2483=$A9)*('Export (QBO)'!$I$2:$I$2483))
)</f>
        <v>0</v>
      </c>
      <c r="E9" s="30" cm="1">
        <f t="array" ref="E9">(
SUM(('Export (QBO)'!$G$2:$G$2483&gt;=Budget!E$1)*('Export (QBO)'!$G$2:$G$2483&lt;=((EOMONTH(Budget!E$1,0))))*('Export (QBO)'!$J$2:$J$2483=$A9)*('Export (QBO)'!$I$2:$I$2483))
)</f>
        <v>0</v>
      </c>
      <c r="F9" s="30" cm="1">
        <f t="array" ref="F9">(
SUM(('Export (QBO)'!$G$2:$G$2483&gt;=Budget!F$1)*('Export (QBO)'!$G$2:$G$2483&lt;=((EOMONTH(Budget!F$1,0))))*('Export (QBO)'!$J$2:$J$2483=$A9)*('Export (QBO)'!$I$2:$I$2483))
)</f>
        <v>0</v>
      </c>
      <c r="G9" s="30" cm="1">
        <f t="array" ref="G9">(
SUM(('Export (QBO)'!$G$2:$G$2483&gt;=Budget!G$1)*('Export (QBO)'!$G$2:$G$2483&lt;=((EOMONTH(Budget!G$1,0))))*('Export (QBO)'!$J$2:$J$2483=$A9)*('Export (QBO)'!$I$2:$I$2483))
)</f>
        <v>0</v>
      </c>
      <c r="H9" s="30" cm="1">
        <f t="array" ref="H9">(
SUM(('Export (QBO)'!$G$2:$G$2483&gt;=Budget!H$1)*('Export (QBO)'!$G$2:$G$2483&lt;=((EOMONTH(Budget!H$1,0))))*('Export (QBO)'!$J$2:$J$2483=$A9)*('Export (QBO)'!$I$2:$I$2483))
)</f>
        <v>0</v>
      </c>
      <c r="I9" s="30" cm="1">
        <f t="array" ref="I9">(
SUM(('Export (QBO)'!$G$2:$G$2483&gt;=Budget!I$1)*('Export (QBO)'!$G$2:$G$2483&lt;=((EOMONTH(Budget!I$1,0))))*('Export (QBO)'!$J$2:$J$2483=$A9)*('Export (QBO)'!$I$2:$I$2483))
)</f>
        <v>0</v>
      </c>
      <c r="J9" s="30" cm="1">
        <f t="array" ref="J9">(
SUM(('Export (QBO)'!$G$2:$G$2483&gt;=Budget!J$1)*('Export (QBO)'!$G$2:$G$2483&lt;=((EOMONTH(Budget!J$1,0))))*('Export (QBO)'!$J$2:$J$2483=$A9)*('Export (QBO)'!$I$2:$I$2483))
)</f>
        <v>0</v>
      </c>
      <c r="K9" s="30" cm="1">
        <f t="array" ref="K9">(
SUM(('Export (QBO)'!$G$2:$G$2483&gt;=Budget!K$1)*('Export (QBO)'!$G$2:$G$2483&lt;=((EOMONTH(Budget!K$1,0))))*('Export (QBO)'!$J$2:$J$2483=$A9)*('Export (QBO)'!$I$2:$I$2483))
)</f>
        <v>0</v>
      </c>
      <c r="L9" s="30" cm="1">
        <f t="array" ref="L9">(
SUM(('Export (QBO)'!$G$2:$G$2483&gt;=Budget!L$1)*('Export (QBO)'!$G$2:$G$2483&lt;=((EOMONTH(Budget!L$1,0))))*('Export (QBO)'!$J$2:$J$2483=$A9)*('Export (QBO)'!$I$2:$I$2483))
)</f>
        <v>0</v>
      </c>
      <c r="M9" s="30" cm="1">
        <f t="array" ref="M9">(
SUM(('Export (QBO)'!$G$2:$G$2483&gt;=Budget!M$1)*('Export (QBO)'!$G$2:$G$2483&lt;=((EOMONTH(Budget!M$1,0))))*('Export (QBO)'!$J$2:$J$2483=$A9)*('Export (QBO)'!$I$2:$I$2483))
)</f>
        <v>0</v>
      </c>
      <c r="N9" s="30" cm="1">
        <f t="array" ref="N9">(
SUM(('Export (QBO)'!$G$2:$G$2483&gt;=Budget!N$1)*('Export (QBO)'!$G$2:$G$2483&lt;=((EOMONTH(Budget!N$1,0))))*('Export (QBO)'!$J$2:$J$2483=$A9)*('Export (QBO)'!$I$2:$I$2483))
)</f>
        <v>0</v>
      </c>
      <c r="O9" s="30" cm="1">
        <f t="array" ref="O9">(
SUM(('Export (QBO)'!$G$2:$G$2483&gt;=Budget!O$1)*('Export (QBO)'!$G$2:$G$2483&lt;=((EOMONTH(Budget!O$1,0))))*('Export (QBO)'!$J$2:$J$2483=$A9)*('Export (QBO)'!$I$2:$I$2483))
)</f>
        <v>0</v>
      </c>
      <c r="P9" s="31">
        <f>SUM(D9:O9)</f>
        <v>0</v>
      </c>
      <c r="Q9" s="30" cm="1">
        <f t="array" ref="Q9">(
SUM(('Export (QBO)'!$G$2:$G$6969&gt;=Budget!Q$1)*('Export (QBO)'!$G$2:$G$6969&lt;=((EOMONTH(Budget!Q$1,0))))*('Export (QBO)'!$J$2:$J$6969=$A9)*('Export (QBO)'!$I$2:$I$6969))
)</f>
        <v>1165.0700000000002</v>
      </c>
      <c r="R9" s="30" cm="1">
        <f t="array" ref="R9">(
SUM(('Export (QBO)'!$G$2:$G$6969&gt;=Budget!R$1)*('Export (QBO)'!$G$2:$G$6969&lt;=((EOMONTH(Budget!R$1,0))))*('Export (QBO)'!$J$2:$J$6969=$A9)*('Export (QBO)'!$I$2:$I$6969))
)</f>
        <v>3504.6499999999996</v>
      </c>
      <c r="S9" s="30" cm="1">
        <f t="array" ref="S9">(
SUM(('Export (QBO)'!$G$2:$G$6969&gt;=Budget!S$1)*('Export (QBO)'!$G$2:$G$6969&lt;=((EOMONTH(Budget!S$1,0))))*('Export (QBO)'!$J$2:$J$6969=$A9)*('Export (QBO)'!$I$2:$I$6969))
)</f>
        <v>1500.6100000000001</v>
      </c>
      <c r="T9" s="30" cm="1">
        <f t="array" ref="T9">(
SUM(('Export (QBO)'!$G$2:$G$6969&gt;=Budget!T$1)*('Export (QBO)'!$G$2:$G$6969&lt;=((EOMONTH(Budget!T$1,0))))*('Export (QBO)'!$J$2:$J$6969=$A9)*('Export (QBO)'!$I$2:$I$6969))
)</f>
        <v>7195.9599999999991</v>
      </c>
      <c r="U9" s="30" cm="1">
        <f t="array" ref="U9">(
SUM(('Export (QBO)'!$G$2:$G$6969&gt;=Budget!U$1)*('Export (QBO)'!$G$2:$G$6969&lt;=((EOMONTH(Budget!U$1,0))))*('Export (QBO)'!$J$2:$J$6969=$A9)*('Export (QBO)'!$I$2:$I$6969))
)</f>
        <v>4569.34</v>
      </c>
      <c r="V9" s="30" cm="1">
        <f t="array" ref="V9">(
SUM(('Export (QBO)'!$G$2:$G$6969&gt;=Budget!V$1)*('Export (QBO)'!$G$2:$G$6969&lt;=((EOMONTH(Budget!V$1,0))))*('Export (QBO)'!$J$2:$J$6969=$A9)*('Export (QBO)'!$I$2:$I$6969))
)</f>
        <v>3008.75</v>
      </c>
      <c r="W9" s="30" cm="1">
        <f t="array" ref="W9">(
SUM(('Export (QBO)'!$G$2:$G$6969&gt;=Budget!W$1)*('Export (QBO)'!$G$2:$G$6969&lt;=((EOMONTH(Budget!W$1,0))))*('Export (QBO)'!$J$2:$J$6969=$A9)*('Export (QBO)'!$I$2:$I$6969))
)</f>
        <v>-121.52000000000001</v>
      </c>
      <c r="X9" s="30" cm="1">
        <f t="array" ref="X9">(
SUM(('Export (QBO)'!$G$2:$G$6969&gt;=Budget!X$1)*('Export (QBO)'!$G$2:$G$6969&lt;=((EOMONTH(Budget!X$1,0))))*('Export (QBO)'!$J$2:$J$6969=$A9)*('Export (QBO)'!$I$2:$I$6969))
)</f>
        <v>8148.52</v>
      </c>
      <c r="Y9" s="30" cm="1">
        <f t="array" ref="Y9">(
SUM(('Export (QBO)'!$G$2:$G$6969&gt;=Budget!Y$1)*('Export (QBO)'!$G$2:$G$6969&lt;=((EOMONTH(Budget!Y$1,0))))*('Export (QBO)'!$J$2:$J$6969=$A9)*('Export (QBO)'!$I$2:$I$6969))
)</f>
        <v>80</v>
      </c>
      <c r="Z9" s="30" cm="1">
        <f t="array" ref="Z9">(
SUM(('Export (QBO)'!$G$2:$G$6969&gt;=Budget!Z$1)*('Export (QBO)'!$G$2:$G$6969&lt;=((EOMONTH(Budget!Z$1,0))))*('Export (QBO)'!$J$2:$J$6969=$A9)*('Export (QBO)'!$I$2:$I$6969))
)</f>
        <v>7477.41</v>
      </c>
      <c r="AA9" s="30" cm="1">
        <f t="array" ref="AA9">(
SUM(('Export (QBO)'!$G$2:$G$6969&gt;=Budget!AA$1)*('Export (QBO)'!$G$2:$G$6969&lt;=((EOMONTH(Budget!AA$1,0))))*('Export (QBO)'!$J$2:$J$6969=$A9)*('Export (QBO)'!$I$2:$I$6969))
)</f>
        <v>4201.7299999999996</v>
      </c>
      <c r="AB9" s="30" cm="1">
        <f t="array" ref="AB9">(
SUM(('Export (QBO)'!$G$2:$G$6969&gt;=Budget!AB$1)*('Export (QBO)'!$G$2:$G$6969&lt;=((EOMONTH(Budget!AB$1,0))))*('Export (QBO)'!$J$2:$J$6969=$A9)*('Export (QBO)'!$I$2:$I$6969))
)</f>
        <v>0</v>
      </c>
      <c r="AC9" s="31">
        <f>SUM(Q9:AB9)</f>
        <v>40730.51999999999</v>
      </c>
      <c r="AE9" s="104">
        <f>20%*AC33</f>
        <v>-61190.252000000015</v>
      </c>
      <c r="AF9" s="66"/>
      <c r="AG9" s="66">
        <f>IFERROR((AC9/AE9),"-")</f>
        <v>-0.66563739596954075</v>
      </c>
    </row>
    <row r="10" spans="1:36">
      <c r="A10" s="3" t="s">
        <v>375</v>
      </c>
      <c r="B10" s="3">
        <f>IFERROR((VLOOKUP(A10,'GL Review'!E:G,3,FALSE)),"")</f>
        <v>42020</v>
      </c>
      <c r="D10" s="30" cm="1">
        <f t="array" ref="D10">(
SUM(('Export (QBO)'!$G$2:$G$2483&gt;=Budget!D$1)*('Export (QBO)'!$G$2:$G$2483&lt;=((EOMONTH(Budget!D$1,0))))*('Export (QBO)'!$J$2:$J$2483=$A10)*('Export (QBO)'!$I$2:$I$2483))
)</f>
        <v>0</v>
      </c>
      <c r="E10" s="30" cm="1">
        <f t="array" ref="E10">(
SUM(('Export (QBO)'!$G$2:$G$2483&gt;=Budget!E$1)*('Export (QBO)'!$G$2:$G$2483&lt;=((EOMONTH(Budget!E$1,0))))*('Export (QBO)'!$J$2:$J$2483=$A10)*('Export (QBO)'!$I$2:$I$2483))
)</f>
        <v>0</v>
      </c>
      <c r="F10" s="30" cm="1">
        <f t="array" ref="F10">(
SUM(('Export (QBO)'!$G$2:$G$2483&gt;=Budget!F$1)*('Export (QBO)'!$G$2:$G$2483&lt;=((EOMONTH(Budget!F$1,0))))*('Export (QBO)'!$J$2:$J$2483=$A10)*('Export (QBO)'!$I$2:$I$2483))
)</f>
        <v>0</v>
      </c>
      <c r="G10" s="30" cm="1">
        <f t="array" ref="G10">(
SUM(('Export (QBO)'!$G$2:$G$2483&gt;=Budget!G$1)*('Export (QBO)'!$G$2:$G$2483&lt;=((EOMONTH(Budget!G$1,0))))*('Export (QBO)'!$J$2:$J$2483=$A10)*('Export (QBO)'!$I$2:$I$2483))
)</f>
        <v>0</v>
      </c>
      <c r="H10" s="30" cm="1">
        <f t="array" ref="H10">(
SUM(('Export (QBO)'!$G$2:$G$2483&gt;=Budget!H$1)*('Export (QBO)'!$G$2:$G$2483&lt;=((EOMONTH(Budget!H$1,0))))*('Export (QBO)'!$J$2:$J$2483=$A10)*('Export (QBO)'!$I$2:$I$2483))
)</f>
        <v>0</v>
      </c>
      <c r="I10" s="30" cm="1">
        <f t="array" ref="I10">(
SUM(('Export (QBO)'!$G$2:$G$2483&gt;=Budget!I$1)*('Export (QBO)'!$G$2:$G$2483&lt;=((EOMONTH(Budget!I$1,0))))*('Export (QBO)'!$J$2:$J$2483=$A10)*('Export (QBO)'!$I$2:$I$2483))
)</f>
        <v>0</v>
      </c>
      <c r="J10" s="30" cm="1">
        <f t="array" ref="J10">(
SUM(('Export (QBO)'!$G$2:$G$2483&gt;=Budget!J$1)*('Export (QBO)'!$G$2:$G$2483&lt;=((EOMONTH(Budget!J$1,0))))*('Export (QBO)'!$J$2:$J$2483=$A10)*('Export (QBO)'!$I$2:$I$2483))
)</f>
        <v>0</v>
      </c>
      <c r="K10" s="30" cm="1">
        <f t="array" ref="K10">(
SUM(('Export (QBO)'!$G$2:$G$2483&gt;=Budget!K$1)*('Export (QBO)'!$G$2:$G$2483&lt;=((EOMONTH(Budget!K$1,0))))*('Export (QBO)'!$J$2:$J$2483=$A10)*('Export (QBO)'!$I$2:$I$2483))
)</f>
        <v>0</v>
      </c>
      <c r="L10" s="30" cm="1">
        <f t="array" ref="L10">(
SUM(('Export (QBO)'!$G$2:$G$2483&gt;=Budget!L$1)*('Export (QBO)'!$G$2:$G$2483&lt;=((EOMONTH(Budget!L$1,0))))*('Export (QBO)'!$J$2:$J$2483=$A10)*('Export (QBO)'!$I$2:$I$2483))
)</f>
        <v>0</v>
      </c>
      <c r="M10" s="30" cm="1">
        <f t="array" ref="M10">(
SUM(('Export (QBO)'!$G$2:$G$2483&gt;=Budget!M$1)*('Export (QBO)'!$G$2:$G$2483&lt;=((EOMONTH(Budget!M$1,0))))*('Export (QBO)'!$J$2:$J$2483=$A10)*('Export (QBO)'!$I$2:$I$2483))
)</f>
        <v>0</v>
      </c>
      <c r="N10" s="58" cm="1">
        <f t="array" ref="N10">(
SUM(('Export (QBO)'!$G$2:$G$2483&gt;=Budget!N$1)*('Export (QBO)'!$G$2:$G$2483&lt;=((EOMONTH(Budget!N$1,0))))*('Export (QBO)'!$J$2:$J$2483=$A10)*('Export (QBO)'!$I$2:$I$2483))
)</f>
        <v>0</v>
      </c>
      <c r="O10" s="58" cm="1">
        <f t="array" ref="O10">(
SUM(('Export (QBO)'!$G$2:$G$2483&gt;=Budget!O$1)*('Export (QBO)'!$G$2:$G$2483&lt;=((EOMONTH(Budget!O$1,0))))*('Export (QBO)'!$J$2:$J$2483=$A10)*('Export (QBO)'!$I$2:$I$2483))
)</f>
        <v>0</v>
      </c>
      <c r="P10" s="31">
        <f>SUM(D10:O10)</f>
        <v>0</v>
      </c>
      <c r="Q10" s="30" cm="1">
        <f t="array" ref="Q10">(
SUM(('Export (QBO)'!$G$2:$G$6969&gt;=Budget!Q$1)*('Export (QBO)'!$G$2:$G$6969&lt;=((EOMONTH(Budget!Q$1,0))))*('Export (QBO)'!$J$2:$J$6969=$A10)*('Export (QBO)'!$I$2:$I$6969))
)</f>
        <v>1628.54</v>
      </c>
      <c r="R10" s="30" cm="1">
        <f t="array" ref="R10">(
SUM(('Export (QBO)'!$G$2:$G$6969&gt;=Budget!R$1)*('Export (QBO)'!$G$2:$G$6969&lt;=((EOMONTH(Budget!R$1,0))))*('Export (QBO)'!$J$2:$J$6969=$A10)*('Export (QBO)'!$I$2:$I$6969))
)</f>
        <v>35899.78</v>
      </c>
      <c r="S10" s="30" cm="1">
        <f t="array" ref="S10">(
SUM(('Export (QBO)'!$G$2:$G$6969&gt;=Budget!S$1)*('Export (QBO)'!$G$2:$G$6969&lt;=((EOMONTH(Budget!S$1,0))))*('Export (QBO)'!$J$2:$J$6969=$A10)*('Export (QBO)'!$I$2:$I$6969))
)</f>
        <v>3621.8199999999997</v>
      </c>
      <c r="T10" s="30" cm="1">
        <f t="array" ref="T10">(
SUM(('Export (QBO)'!$G$2:$G$6969&gt;=Budget!T$1)*('Export (QBO)'!$G$2:$G$6969&lt;=((EOMONTH(Budget!T$1,0))))*('Export (QBO)'!$J$2:$J$6969=$A10)*('Export (QBO)'!$I$2:$I$6969))
)</f>
        <v>10195.040000000001</v>
      </c>
      <c r="U10" s="30" cm="1">
        <f t="array" ref="U10">(
SUM(('Export (QBO)'!$G$2:$G$6969&gt;=Budget!U$1)*('Export (QBO)'!$G$2:$G$6969&lt;=((EOMONTH(Budget!U$1,0))))*('Export (QBO)'!$J$2:$J$6969=$A10)*('Export (QBO)'!$I$2:$I$6969))
)</f>
        <v>5767.36</v>
      </c>
      <c r="V10" s="30" cm="1">
        <f t="array" ref="V10">(
SUM(('Export (QBO)'!$G$2:$G$6969&gt;=Budget!V$1)*('Export (QBO)'!$G$2:$G$6969&lt;=((EOMONTH(Budget!V$1,0))))*('Export (QBO)'!$J$2:$J$6969=$A10)*('Export (QBO)'!$I$2:$I$6969))
)</f>
        <v>38217.979999999996</v>
      </c>
      <c r="W10" s="30" cm="1">
        <f t="array" ref="W10">(
SUM(('Export (QBO)'!$G$2:$G$6969&gt;=Budget!W$1)*('Export (QBO)'!$G$2:$G$6969&lt;=((EOMONTH(Budget!W$1,0))))*('Export (QBO)'!$J$2:$J$6969=$A10)*('Export (QBO)'!$I$2:$I$6969))
)</f>
        <v>22810.39</v>
      </c>
      <c r="X10" s="30" cm="1">
        <f t="array" ref="X10">(
SUM(('Export (QBO)'!$G$2:$G$6969&gt;=Budget!X$1)*('Export (QBO)'!$G$2:$G$6969&lt;=((EOMONTH(Budget!X$1,0))))*('Export (QBO)'!$J$2:$J$6969=$A10)*('Export (QBO)'!$I$2:$I$6969))
)</f>
        <v>1150.02</v>
      </c>
      <c r="Y10" s="30" cm="1">
        <f t="array" ref="Y10">(
SUM(('Export (QBO)'!$G$2:$G$6969&gt;=Budget!Y$1)*('Export (QBO)'!$G$2:$G$6969&lt;=((EOMONTH(Budget!Y$1,0))))*('Export (QBO)'!$J$2:$J$6969=$A10)*('Export (QBO)'!$I$2:$I$6969))
)</f>
        <v>43123.5</v>
      </c>
      <c r="Z10" s="30" cm="1">
        <f t="array" ref="Z10">(
SUM(('Export (QBO)'!$G$2:$G$6969&gt;=Budget!Z$1)*('Export (QBO)'!$G$2:$G$6969&lt;=((EOMONTH(Budget!Z$1,0))))*('Export (QBO)'!$J$2:$J$6969=$A10)*('Export (QBO)'!$I$2:$I$6969))
)</f>
        <v>29156.48</v>
      </c>
      <c r="AA10" s="30" cm="1">
        <f t="array" ref="AA10">(
SUM(('Export (QBO)'!$G$2:$G$6969&gt;=Budget!AA$1)*('Export (QBO)'!$G$2:$G$6969&lt;=((EOMONTH(Budget!AA$1,0))))*('Export (QBO)'!$J$2:$J$6969=$A10)*('Export (QBO)'!$I$2:$I$6969))
)</f>
        <v>8712.85</v>
      </c>
      <c r="AB10" s="30" cm="1">
        <f t="array" ref="AB10">(
SUM(('Export (QBO)'!$G$2:$G$6969&gt;=Budget!AB$1)*('Export (QBO)'!$G$2:$G$6969&lt;=((EOMONTH(Budget!AB$1,0))))*('Export (QBO)'!$J$2:$J$6969=$A10)*('Export (QBO)'!$I$2:$I$6969))
)</f>
        <v>1907.4800000000002</v>
      </c>
      <c r="AC10" s="31">
        <f>SUM(Q10:AB10)</f>
        <v>202191.24000000002</v>
      </c>
      <c r="AE10" s="104">
        <f>20%*AC37</f>
        <v>-259326.67600000004</v>
      </c>
      <c r="AG10" s="66">
        <f>IFERROR((AC10/AE10),"-")</f>
        <v>-0.77967775285871477</v>
      </c>
    </row>
    <row r="11" spans="1:36">
      <c r="A11" s="3" t="s">
        <v>763</v>
      </c>
      <c r="B11" s="3">
        <v>42025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58"/>
      <c r="O11" s="58"/>
      <c r="P11" s="31">
        <f t="shared" ref="P11:P12" si="0">SUM(D11:O11)</f>
        <v>0</v>
      </c>
      <c r="Q11" s="30" cm="1">
        <f t="array" ref="Q11">(
SUM(('Export (QBO)'!$G$2:$G$6969&gt;=Budget!Q$1)*('Export (QBO)'!$G$2:$G$6969&lt;=((EOMONTH(Budget!Q$1,0))))*('Export (QBO)'!$J$2:$J$6969=$A11)*('Export (QBO)'!$I$2:$I$6969))
)</f>
        <v>6461</v>
      </c>
      <c r="R11" s="30" cm="1">
        <f t="array" ref="R11">(
SUM(('Export (QBO)'!$G$2:$G$6969&gt;=Budget!R$1)*('Export (QBO)'!$G$2:$G$6969&lt;=((EOMONTH(Budget!R$1,0))))*('Export (QBO)'!$J$2:$J$6969=$A11)*('Export (QBO)'!$I$2:$I$6969))
)</f>
        <v>10813</v>
      </c>
      <c r="S11" s="30" cm="1">
        <f t="array" ref="S11">(
SUM(('Export (QBO)'!$G$2:$G$6969&gt;=Budget!S$1)*('Export (QBO)'!$G$2:$G$6969&lt;=((EOMONTH(Budget!S$1,0))))*('Export (QBO)'!$J$2:$J$6969=$A11)*('Export (QBO)'!$I$2:$I$6969))
)</f>
        <v>2606.5</v>
      </c>
      <c r="T11" s="30" cm="1">
        <f t="array" ref="T11">(
SUM(('Export (QBO)'!$G$2:$G$6969&gt;=Budget!T$1)*('Export (QBO)'!$G$2:$G$6969&lt;=((EOMONTH(Budget!T$1,0))))*('Export (QBO)'!$J$2:$J$6969=$A11)*('Export (QBO)'!$I$2:$I$6969))
)</f>
        <v>7862.01</v>
      </c>
      <c r="U11" s="30" cm="1">
        <f t="array" ref="U11">(
SUM(('Export (QBO)'!$G$2:$G$6969&gt;=Budget!U$1)*('Export (QBO)'!$G$2:$G$6969&lt;=((EOMONTH(Budget!U$1,0))))*('Export (QBO)'!$J$2:$J$6969=$A11)*('Export (QBO)'!$I$2:$I$6969))
)</f>
        <v>3879</v>
      </c>
      <c r="V11" s="30" cm="1">
        <f t="array" ref="V11">(
SUM(('Export (QBO)'!$G$2:$G$6969&gt;=Budget!V$1)*('Export (QBO)'!$G$2:$G$6969&lt;=((EOMONTH(Budget!V$1,0))))*('Export (QBO)'!$J$2:$J$6969=$A11)*('Export (QBO)'!$I$2:$I$6969))
)</f>
        <v>7478.5</v>
      </c>
      <c r="W11" s="30" cm="1">
        <f t="array" ref="W11">(
SUM(('Export (QBO)'!$G$2:$G$6969&gt;=Budget!W$1)*('Export (QBO)'!$G$2:$G$6969&lt;=((EOMONTH(Budget!W$1,0))))*('Export (QBO)'!$J$2:$J$6969=$A11)*('Export (QBO)'!$I$2:$I$6969))
)</f>
        <v>787.5</v>
      </c>
      <c r="X11" s="30" cm="1">
        <f t="array" ref="X11">(
SUM(('Export (QBO)'!$G$2:$G$6969&gt;=Budget!X$1)*('Export (QBO)'!$G$2:$G$6969&lt;=((EOMONTH(Budget!X$1,0))))*('Export (QBO)'!$J$2:$J$6969=$A11)*('Export (QBO)'!$I$2:$I$6969))
)</f>
        <v>165</v>
      </c>
      <c r="Y11" s="30" cm="1">
        <f t="array" ref="Y11">(
SUM(('Export (QBO)'!$G$2:$G$6969&gt;=Budget!Y$1)*('Export (QBO)'!$G$2:$G$6969&lt;=((EOMONTH(Budget!Y$1,0))))*('Export (QBO)'!$J$2:$J$6969=$A11)*('Export (QBO)'!$I$2:$I$6969))
)</f>
        <v>0</v>
      </c>
      <c r="Z11" s="30" cm="1">
        <f t="array" ref="Z11">(
SUM(('Export (QBO)'!$G$2:$G$6969&gt;=Budget!Z$1)*('Export (QBO)'!$G$2:$G$6969&lt;=((EOMONTH(Budget!Z$1,0))))*('Export (QBO)'!$J$2:$J$6969=$A11)*('Export (QBO)'!$I$2:$I$6969))
)</f>
        <v>0</v>
      </c>
      <c r="AA11" s="30" cm="1">
        <f t="array" ref="AA11">(
SUM(('Export (QBO)'!$G$2:$G$6969&gt;=Budget!AA$1)*('Export (QBO)'!$G$2:$G$6969&lt;=((EOMONTH(Budget!AA$1,0))))*('Export (QBO)'!$J$2:$J$6969=$A11)*('Export (QBO)'!$I$2:$I$6969))
)</f>
        <v>0</v>
      </c>
      <c r="AB11" s="30" cm="1">
        <f t="array" ref="AB11">(
SUM(('Export (QBO)'!$G$2:$G$6969&gt;=Budget!AB$1)*('Export (QBO)'!$G$2:$G$6969&lt;=((EOMONTH(Budget!AB$1,0))))*('Export (QBO)'!$J$2:$J$6969=$A11)*('Export (QBO)'!$I$2:$I$6969))
)</f>
        <v>0</v>
      </c>
      <c r="AC11" s="31">
        <f t="shared" ref="AC11:AC12" si="1">SUM(Q11:AB11)</f>
        <v>40052.51</v>
      </c>
      <c r="AE11" s="104">
        <f>20%*AC7</f>
        <v>36337.5</v>
      </c>
      <c r="AG11" s="66">
        <f t="shared" ref="AG11:AG12" si="2">IFERROR((AC11/AE11),"-")</f>
        <v>1.1022362573099416</v>
      </c>
    </row>
    <row r="12" spans="1:36">
      <c r="A12" s="3" t="s">
        <v>764</v>
      </c>
      <c r="B12" s="3">
        <v>42030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58"/>
      <c r="O12" s="58"/>
      <c r="P12" s="31">
        <f t="shared" si="0"/>
        <v>0</v>
      </c>
      <c r="Q12" s="30" cm="1">
        <f t="array" ref="Q12">(
SUM(('Export (QBO)'!$G$2:$G$6969&gt;=Budget!Q$1)*('Export (QBO)'!$G$2:$G$6969&lt;=((EOMONTH(Budget!Q$1,0))))*('Export (QBO)'!$J$2:$J$6969=$A12)*('Export (QBO)'!$I$2:$I$6969))
)</f>
        <v>397.20000000000005</v>
      </c>
      <c r="R12" s="30" cm="1">
        <f t="array" ref="R12">(
SUM(('Export (QBO)'!$G$2:$G$6969&gt;=Budget!R$1)*('Export (QBO)'!$G$2:$G$6969&lt;=((EOMONTH(Budget!R$1,0))))*('Export (QBO)'!$J$2:$J$6969=$A12)*('Export (QBO)'!$I$2:$I$6969))
)</f>
        <v>1082.2</v>
      </c>
      <c r="S12" s="30" cm="1">
        <f t="array" ref="S12">(
SUM(('Export (QBO)'!$G$2:$G$6969&gt;=Budget!S$1)*('Export (QBO)'!$G$2:$G$6969&lt;=((EOMONTH(Budget!S$1,0))))*('Export (QBO)'!$J$2:$J$6969=$A12)*('Export (QBO)'!$I$2:$I$6969))
)</f>
        <v>141.6</v>
      </c>
      <c r="T12" s="30" cm="1">
        <f t="array" ref="T12">(
SUM(('Export (QBO)'!$G$2:$G$6969&gt;=Budget!T$1)*('Export (QBO)'!$G$2:$G$6969&lt;=((EOMONTH(Budget!T$1,0))))*('Export (QBO)'!$J$2:$J$6969=$A12)*('Export (QBO)'!$I$2:$I$6969))
)</f>
        <v>403.20000000000005</v>
      </c>
      <c r="U12" s="30" cm="1">
        <f t="array" ref="U12">(
SUM(('Export (QBO)'!$G$2:$G$6969&gt;=Budget!U$1)*('Export (QBO)'!$G$2:$G$6969&lt;=((EOMONTH(Budget!U$1,0))))*('Export (QBO)'!$J$2:$J$6969=$A12)*('Export (QBO)'!$I$2:$I$6969))
)</f>
        <v>265.8</v>
      </c>
      <c r="V12" s="30" cm="1">
        <f t="array" ref="V12">(
SUM(('Export (QBO)'!$G$2:$G$6969&gt;=Budget!V$1)*('Export (QBO)'!$G$2:$G$6969&lt;=((EOMONTH(Budget!V$1,0))))*('Export (QBO)'!$J$2:$J$6969=$A12)*('Export (QBO)'!$I$2:$I$6969))
)</f>
        <v>360.79999999999995</v>
      </c>
      <c r="W12" s="30" cm="1">
        <f t="array" ref="W12">(
SUM(('Export (QBO)'!$G$2:$G$6969&gt;=Budget!W$1)*('Export (QBO)'!$G$2:$G$6969&lt;=((EOMONTH(Budget!W$1,0))))*('Export (QBO)'!$J$2:$J$6969=$A12)*('Export (QBO)'!$I$2:$I$6969))
)</f>
        <v>93.2</v>
      </c>
      <c r="X12" s="30" cm="1">
        <f t="array" ref="X12">(
SUM(('Export (QBO)'!$G$2:$G$6969&gt;=Budget!X$1)*('Export (QBO)'!$G$2:$G$6969&lt;=((EOMONTH(Budget!X$1,0))))*('Export (QBO)'!$J$2:$J$6969=$A12)*('Export (QBO)'!$I$2:$I$6969))
)</f>
        <v>0</v>
      </c>
      <c r="Y12" s="30" cm="1">
        <f t="array" ref="Y12">(
SUM(('Export (QBO)'!$G$2:$G$6969&gt;=Budget!Y$1)*('Export (QBO)'!$G$2:$G$6969&lt;=((EOMONTH(Budget!Y$1,0))))*('Export (QBO)'!$J$2:$J$6969=$A12)*('Export (QBO)'!$I$2:$I$6969))
)</f>
        <v>50</v>
      </c>
      <c r="Z12" s="30" cm="1">
        <f t="array" ref="Z12">(
SUM(('Export (QBO)'!$G$2:$G$6969&gt;=Budget!Z$1)*('Export (QBO)'!$G$2:$G$6969&lt;=((EOMONTH(Budget!Z$1,0))))*('Export (QBO)'!$J$2:$J$6969=$A12)*('Export (QBO)'!$I$2:$I$6969))
)</f>
        <v>200</v>
      </c>
      <c r="AA12" s="30" cm="1">
        <f t="array" ref="AA12">(
SUM(('Export (QBO)'!$G$2:$G$6969&gt;=Budget!AA$1)*('Export (QBO)'!$G$2:$G$6969&lt;=((EOMONTH(Budget!AA$1,0))))*('Export (QBO)'!$J$2:$J$6969=$A12)*('Export (QBO)'!$I$2:$I$6969))
)</f>
        <v>0</v>
      </c>
      <c r="AB12" s="30" cm="1">
        <f t="array" ref="AB12">(
SUM(('Export (QBO)'!$G$2:$G$6969&gt;=Budget!AB$1)*('Export (QBO)'!$G$2:$G$6969&lt;=((EOMONTH(Budget!AB$1,0))))*('Export (QBO)'!$J$2:$J$6969=$A12)*('Export (QBO)'!$I$2:$I$6969))
)</f>
        <v>0</v>
      </c>
      <c r="AC12" s="31">
        <f t="shared" si="1"/>
        <v>2994</v>
      </c>
      <c r="AE12" s="104">
        <f>20%*AC17</f>
        <v>2891.2000000000003</v>
      </c>
      <c r="AG12" s="103">
        <f t="shared" si="2"/>
        <v>1.0355561704482568</v>
      </c>
      <c r="AI12" s="97">
        <f>AC12-AE12</f>
        <v>102.79999999999973</v>
      </c>
    </row>
    <row r="13" spans="1:36" ht="17" thickBot="1">
      <c r="A13" s="32"/>
      <c r="B13" s="3" t="str">
        <f>IFERROR((VLOOKUP(A13,'GL Review'!E:G,3,FALSE)),"")</f>
        <v/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1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1"/>
    </row>
    <row r="14" spans="1:36">
      <c r="A14" s="33" t="s">
        <v>616</v>
      </c>
      <c r="B14" s="3" t="str">
        <f>IFERROR((VLOOKUP(A14,'GL Review'!E:G,3,FALSE)),"")</f>
        <v/>
      </c>
      <c r="D14" s="34">
        <f t="shared" ref="D14:O14" si="3">SUM(D5:D13)</f>
        <v>0</v>
      </c>
      <c r="E14" s="34">
        <f t="shared" si="3"/>
        <v>0</v>
      </c>
      <c r="F14" s="34">
        <f t="shared" si="3"/>
        <v>0</v>
      </c>
      <c r="G14" s="34">
        <f t="shared" si="3"/>
        <v>0</v>
      </c>
      <c r="H14" s="34">
        <f t="shared" si="3"/>
        <v>0</v>
      </c>
      <c r="I14" s="34">
        <f t="shared" si="3"/>
        <v>0</v>
      </c>
      <c r="J14" s="34">
        <f t="shared" si="3"/>
        <v>0</v>
      </c>
      <c r="K14" s="34">
        <f t="shared" si="3"/>
        <v>0</v>
      </c>
      <c r="L14" s="34">
        <f t="shared" si="3"/>
        <v>0</v>
      </c>
      <c r="M14" s="34">
        <f t="shared" si="3"/>
        <v>0</v>
      </c>
      <c r="N14" s="34">
        <f t="shared" si="3"/>
        <v>0</v>
      </c>
      <c r="O14" s="34">
        <f t="shared" si="3"/>
        <v>0</v>
      </c>
      <c r="P14" s="35">
        <f>SUM(D14:O14)</f>
        <v>0</v>
      </c>
      <c r="Q14" s="34">
        <f t="shared" ref="Q14:AB14" si="4">SUM(Q5:Q13)</f>
        <v>41956.810000000005</v>
      </c>
      <c r="R14" s="34">
        <f t="shared" si="4"/>
        <v>108274.62999999996</v>
      </c>
      <c r="S14" s="34">
        <f t="shared" si="4"/>
        <v>22928.029999999995</v>
      </c>
      <c r="T14" s="34">
        <f t="shared" si="4"/>
        <v>62686.699999999983</v>
      </c>
      <c r="U14" s="34">
        <f t="shared" si="4"/>
        <v>34131.500000000007</v>
      </c>
      <c r="V14" s="34">
        <f t="shared" si="4"/>
        <v>86968.529999999984</v>
      </c>
      <c r="W14" s="34">
        <f t="shared" si="4"/>
        <v>44560.069999999992</v>
      </c>
      <c r="X14" s="34">
        <f t="shared" si="4"/>
        <v>22288.54</v>
      </c>
      <c r="Y14" s="34">
        <f t="shared" si="4"/>
        <v>59338.5</v>
      </c>
      <c r="Z14" s="34">
        <f t="shared" si="4"/>
        <v>51938.39</v>
      </c>
      <c r="AA14" s="34">
        <f t="shared" si="4"/>
        <v>23539.58</v>
      </c>
      <c r="AB14" s="34">
        <f t="shared" si="4"/>
        <v>15507.48</v>
      </c>
      <c r="AC14" s="35">
        <f>SUM(Q14:AB14)</f>
        <v>574118.75999999989</v>
      </c>
      <c r="AE14" s="34"/>
      <c r="AG14" s="64"/>
    </row>
    <row r="15" spans="1:36">
      <c r="A15" s="33"/>
      <c r="B15" s="3" t="str">
        <f>IFERROR((VLOOKUP(A15,'GL Review'!E:G,3,FALSE)),"")</f>
        <v/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1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1"/>
    </row>
    <row r="16" spans="1:36">
      <c r="A16" s="2" t="s">
        <v>398</v>
      </c>
      <c r="B16" s="3" t="str">
        <f>IFERROR((VLOOKUP(A16,'GL Review'!E:G,3,FALSE)),"")</f>
        <v/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8"/>
    </row>
    <row r="17" spans="1:35">
      <c r="A17" s="3" t="s">
        <v>393</v>
      </c>
      <c r="B17" s="3">
        <f>IFERROR((VLOOKUP(A17,'GL Review'!E:G,3,FALSE)),"")</f>
        <v>42010</v>
      </c>
      <c r="D17" s="30" cm="1">
        <f t="array" ref="D17">(
SUM(('Export (QBO)'!$G$2:$G$2483&gt;=Budget!D$1)*('Export (QBO)'!$G$2:$G$2483&lt;=((EOMONTH(Budget!D$1,0))))*('Export (QBO)'!$J$2:$J$2483=$A17)*('Export (QBO)'!$I$2:$I$2483))
)</f>
        <v>0</v>
      </c>
      <c r="E17" s="30" cm="1">
        <f t="array" ref="E17">(
SUM(('Export (QBO)'!$G$2:$G$2483&gt;=Budget!E$1)*('Export (QBO)'!$G$2:$G$2483&lt;=((EOMONTH(Budget!E$1,0))))*('Export (QBO)'!$J$2:$J$2483=$A17)*('Export (QBO)'!$I$2:$I$2483))
)</f>
        <v>0</v>
      </c>
      <c r="F17" s="30" cm="1">
        <f t="array" ref="F17">(
SUM(('Export (QBO)'!$G$2:$G$2483&gt;=Budget!F$1)*('Export (QBO)'!$G$2:$G$2483&lt;=((EOMONTH(Budget!F$1,0))))*('Export (QBO)'!$J$2:$J$2483=$A17)*('Export (QBO)'!$I$2:$I$2483))
)</f>
        <v>0</v>
      </c>
      <c r="G17" s="30" cm="1">
        <f t="array" ref="G17">(
SUM(('Export (QBO)'!$G$2:$G$2483&gt;=Budget!G$1)*('Export (QBO)'!$G$2:$G$2483&lt;=((EOMONTH(Budget!G$1,0))))*('Export (QBO)'!$J$2:$J$2483=$A17)*('Export (QBO)'!$I$2:$I$2483))
)</f>
        <v>0</v>
      </c>
      <c r="H17" s="30" cm="1">
        <f t="array" ref="H17">(
SUM(('Export (QBO)'!$G$2:$G$2483&gt;=Budget!H$1)*('Export (QBO)'!$G$2:$G$2483&lt;=((EOMONTH(Budget!H$1,0))))*('Export (QBO)'!$J$2:$J$2483=$A17)*('Export (QBO)'!$I$2:$I$2483))
)</f>
        <v>0</v>
      </c>
      <c r="I17" s="30" cm="1">
        <f t="array" ref="I17">(
SUM(('Export (QBO)'!$G$2:$G$2483&gt;=Budget!I$1)*('Export (QBO)'!$G$2:$G$2483&lt;=((EOMONTH(Budget!I$1,0))))*('Export (QBO)'!$J$2:$J$2483=$A17)*('Export (QBO)'!$I$2:$I$2483))
)</f>
        <v>0</v>
      </c>
      <c r="J17" s="30" cm="1">
        <f t="array" ref="J17">(
SUM(('Export (QBO)'!$G$2:$G$2483&gt;=Budget!J$1)*('Export (QBO)'!$G$2:$G$2483&lt;=((EOMONTH(Budget!J$1,0))))*('Export (QBO)'!$J$2:$J$2483=$A17)*('Export (QBO)'!$I$2:$I$2483))
)</f>
        <v>0</v>
      </c>
      <c r="K17" s="30" cm="1">
        <f t="array" ref="K17">(
SUM(('Export (QBO)'!$G$2:$G$2483&gt;=Budget!K$1)*('Export (QBO)'!$G$2:$G$2483&lt;=((EOMONTH(Budget!K$1,0))))*('Export (QBO)'!$J$2:$J$2483=$A17)*('Export (QBO)'!$I$2:$I$2483))
)</f>
        <v>0</v>
      </c>
      <c r="L17" s="30" cm="1">
        <f t="array" ref="L17">(
SUM(('Export (QBO)'!$G$2:$G$2483&gt;=Budget!L$1)*('Export (QBO)'!$G$2:$G$2483&lt;=((EOMONTH(Budget!L$1,0))))*('Export (QBO)'!$J$2:$J$2483=$A17)*('Export (QBO)'!$I$2:$I$2483))
)</f>
        <v>0</v>
      </c>
      <c r="M17" s="30" cm="1">
        <f t="array" ref="M17">(
SUM(('Export (QBO)'!$G$2:$G$2483&gt;=Budget!M$1)*('Export (QBO)'!$G$2:$G$2483&lt;=((EOMONTH(Budget!M$1,0))))*('Export (QBO)'!$J$2:$J$2483=$A17)*('Export (QBO)'!$I$2:$I$2483))
)</f>
        <v>0</v>
      </c>
      <c r="N17" s="30" cm="1">
        <f t="array" ref="N17">(
SUM(('Export (QBO)'!$G$2:$G$2483&gt;=Budget!N$1)*('Export (QBO)'!$G$2:$G$2483&lt;=((EOMONTH(Budget!N$1,0))))*('Export (QBO)'!$J$2:$J$2483=$A17)*('Export (QBO)'!$I$2:$I$2483))
)</f>
        <v>0</v>
      </c>
      <c r="O17" s="30" cm="1">
        <f t="array" ref="O17">(
SUM(('Export (QBO)'!$G$2:$G$2483&gt;=Budget!O$1)*('Export (QBO)'!$G$2:$G$2483&lt;=((EOMONTH(Budget!O$1,0))))*('Export (QBO)'!$J$2:$J$2483=$A17)*('Export (QBO)'!$I$2:$I$2483))
)</f>
        <v>0</v>
      </c>
      <c r="P17" s="31">
        <f>SUM(D17:O17)</f>
        <v>0</v>
      </c>
      <c r="Q17" s="30" cm="1">
        <f t="array" ref="Q17">(
SUM(('Export (QBO)'!$G$2:$G$6969&gt;=Budget!Q$1)*('Export (QBO)'!$G$2:$G$6969&lt;=((EOMONTH(Budget!Q$1,0))))*('Export (QBO)'!$J$2:$J$6969=$A17)*('Export (QBO)'!$I$2:$I$6969))
)</f>
        <v>1986</v>
      </c>
      <c r="R17" s="30" cm="1">
        <f t="array" ref="R17">(
SUM(('Export (QBO)'!$G$2:$G$6969&gt;=Budget!R$1)*('Export (QBO)'!$G$2:$G$6969&lt;=((EOMONTH(Budget!R$1,0))))*('Export (QBO)'!$J$2:$J$6969=$A17)*('Export (QBO)'!$I$2:$I$6969))
)</f>
        <v>2501</v>
      </c>
      <c r="S17" s="30" cm="1">
        <f t="array" ref="S17">(
SUM(('Export (QBO)'!$G$2:$G$6969&gt;=Budget!S$1)*('Export (QBO)'!$G$2:$G$6969&lt;=((EOMONTH(Budget!S$1,0))))*('Export (QBO)'!$J$2:$J$6969=$A17)*('Export (QBO)'!$I$2:$I$6969))
)</f>
        <v>708</v>
      </c>
      <c r="T17" s="30" cm="1">
        <f t="array" ref="T17">(
SUM(('Export (QBO)'!$G$2:$G$6969&gt;=Budget!T$1)*('Export (QBO)'!$G$2:$G$6969&lt;=((EOMONTH(Budget!T$1,0))))*('Export (QBO)'!$J$2:$J$6969=$A17)*('Export (QBO)'!$I$2:$I$6969))
)</f>
        <v>2016</v>
      </c>
      <c r="U17" s="30" cm="1">
        <f t="array" ref="U17">(
SUM(('Export (QBO)'!$G$2:$G$6969&gt;=Budget!U$1)*('Export (QBO)'!$G$2:$G$6969&lt;=((EOMONTH(Budget!U$1,0))))*('Export (QBO)'!$J$2:$J$6969=$A17)*('Export (QBO)'!$I$2:$I$6969))
)</f>
        <v>1329</v>
      </c>
      <c r="V17" s="30" cm="1">
        <f t="array" ref="V17">(
SUM(('Export (QBO)'!$G$2:$G$6969&gt;=Budget!V$1)*('Export (QBO)'!$G$2:$G$6969&lt;=((EOMONTH(Budget!V$1,0))))*('Export (QBO)'!$J$2:$J$6969=$A17)*('Export (QBO)'!$I$2:$I$6969))
)</f>
        <v>1804</v>
      </c>
      <c r="W17" s="30" cm="1">
        <f t="array" ref="W17">(
SUM(('Export (QBO)'!$G$2:$G$6969&gt;=Budget!W$1)*('Export (QBO)'!$G$2:$G$6969&lt;=((EOMONTH(Budget!W$1,0))))*('Export (QBO)'!$J$2:$J$6969=$A17)*('Export (QBO)'!$I$2:$I$6969))
)</f>
        <v>466</v>
      </c>
      <c r="X17" s="30" cm="1">
        <f t="array" ref="X17">(
SUM(('Export (QBO)'!$G$2:$G$6969&gt;=Budget!X$1)*('Export (QBO)'!$G$2:$G$6969&lt;=((EOMONTH(Budget!X$1,0))))*('Export (QBO)'!$J$2:$J$6969=$A17)*('Export (QBO)'!$I$2:$I$6969))
)</f>
        <v>0</v>
      </c>
      <c r="Y17" s="30" cm="1">
        <f t="array" ref="Y17">(
SUM(('Export (QBO)'!$G$2:$G$6969&gt;=Budget!Y$1)*('Export (QBO)'!$G$2:$G$6969&lt;=((EOMONTH(Budget!Y$1,0))))*('Export (QBO)'!$J$2:$J$6969=$A17)*('Export (QBO)'!$I$2:$I$6969))
)</f>
        <v>250</v>
      </c>
      <c r="Z17" s="30" cm="1">
        <f t="array" ref="Z17">(
SUM(('Export (QBO)'!$G$2:$G$6969&gt;=Budget!Z$1)*('Export (QBO)'!$G$2:$G$6969&lt;=((EOMONTH(Budget!Z$1,0))))*('Export (QBO)'!$J$2:$J$6969=$A17)*('Export (QBO)'!$I$2:$I$6969))
)</f>
        <v>1000</v>
      </c>
      <c r="AA17" s="30" cm="1">
        <f t="array" ref="AA17">(
SUM(('Export (QBO)'!$G$2:$G$6969&gt;=Budget!AA$1)*('Export (QBO)'!$G$2:$G$6969&lt;=((EOMONTH(Budget!AA$1,0))))*('Export (QBO)'!$J$2:$J$6969=$A17)*('Export (QBO)'!$I$2:$I$6969))
)</f>
        <v>1396</v>
      </c>
      <c r="AB17" s="30" cm="1">
        <f t="array" ref="AB17">(
SUM(('Export (QBO)'!$G$2:$G$6969&gt;=Budget!AB$1)*('Export (QBO)'!$G$2:$G$6969&lt;=((EOMONTH(Budget!AB$1,0))))*('Export (QBO)'!$J$2:$J$6969=$A17)*('Export (QBO)'!$I$2:$I$6969))
)</f>
        <v>1000</v>
      </c>
      <c r="AC17" s="31">
        <f>SUM(Q17:AB17)</f>
        <v>14456</v>
      </c>
      <c r="AE17" s="102">
        <f>1500*12</f>
        <v>18000</v>
      </c>
      <c r="AG17" s="66">
        <f>IFERROR((AC17/AE17),"-")</f>
        <v>0.80311111111111111</v>
      </c>
    </row>
    <row r="18" spans="1:35" ht="17" thickBot="1">
      <c r="A18" s="32"/>
      <c r="B18" s="3" t="str">
        <f>IFERROR((VLOOKUP(A18,'GL Review'!E:G,3,FALSE)),"")</f>
        <v/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1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1"/>
    </row>
    <row r="19" spans="1:35">
      <c r="A19" s="33" t="s">
        <v>399</v>
      </c>
      <c r="B19" s="3" t="str">
        <f>IFERROR((VLOOKUP(A19,'GL Review'!E:G,3,FALSE)),"")</f>
        <v/>
      </c>
      <c r="D19" s="34">
        <f t="shared" ref="D19:O19" si="5">SUM(D16:D18)</f>
        <v>0</v>
      </c>
      <c r="E19" s="34">
        <f t="shared" si="5"/>
        <v>0</v>
      </c>
      <c r="F19" s="34">
        <f t="shared" si="5"/>
        <v>0</v>
      </c>
      <c r="G19" s="34">
        <f t="shared" si="5"/>
        <v>0</v>
      </c>
      <c r="H19" s="34">
        <f t="shared" si="5"/>
        <v>0</v>
      </c>
      <c r="I19" s="34">
        <f t="shared" si="5"/>
        <v>0</v>
      </c>
      <c r="J19" s="34">
        <f t="shared" si="5"/>
        <v>0</v>
      </c>
      <c r="K19" s="34">
        <f t="shared" si="5"/>
        <v>0</v>
      </c>
      <c r="L19" s="34">
        <f t="shared" si="5"/>
        <v>0</v>
      </c>
      <c r="M19" s="34">
        <f t="shared" si="5"/>
        <v>0</v>
      </c>
      <c r="N19" s="34">
        <f t="shared" si="5"/>
        <v>0</v>
      </c>
      <c r="O19" s="34">
        <f t="shared" si="5"/>
        <v>0</v>
      </c>
      <c r="P19" s="35">
        <f>SUM(D19:O19)</f>
        <v>0</v>
      </c>
      <c r="Q19" s="34">
        <f t="shared" ref="Q19:AB19" si="6">SUM(Q16:Q18)</f>
        <v>1986</v>
      </c>
      <c r="R19" s="34">
        <f t="shared" si="6"/>
        <v>2501</v>
      </c>
      <c r="S19" s="34">
        <f t="shared" si="6"/>
        <v>708</v>
      </c>
      <c r="T19" s="34">
        <f t="shared" si="6"/>
        <v>2016</v>
      </c>
      <c r="U19" s="34">
        <f t="shared" si="6"/>
        <v>1329</v>
      </c>
      <c r="V19" s="34">
        <f t="shared" si="6"/>
        <v>1804</v>
      </c>
      <c r="W19" s="34">
        <f t="shared" si="6"/>
        <v>466</v>
      </c>
      <c r="X19" s="34">
        <f t="shared" si="6"/>
        <v>0</v>
      </c>
      <c r="Y19" s="34">
        <f t="shared" si="6"/>
        <v>250</v>
      </c>
      <c r="Z19" s="34">
        <f t="shared" si="6"/>
        <v>1000</v>
      </c>
      <c r="AA19" s="34">
        <f t="shared" si="6"/>
        <v>1396</v>
      </c>
      <c r="AB19" s="34">
        <f t="shared" si="6"/>
        <v>1000</v>
      </c>
      <c r="AC19" s="35">
        <f>SUM(Q19:AB19)</f>
        <v>14456</v>
      </c>
      <c r="AE19" s="34"/>
      <c r="AG19" s="64"/>
    </row>
    <row r="20" spans="1:35">
      <c r="A20" s="37"/>
      <c r="B20" s="3" t="str">
        <f>IFERROR((VLOOKUP(A20,'GL Review'!E:G,3,FALSE)),"")</f>
        <v/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1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1"/>
    </row>
    <row r="21" spans="1:35">
      <c r="A21" s="33"/>
      <c r="B21" s="3" t="str">
        <f>IFERROR((VLOOKUP(A21,'GL Review'!E:G,3,FALSE)),"")</f>
        <v/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1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1"/>
    </row>
    <row r="22" spans="1:35">
      <c r="A22" s="2" t="s">
        <v>19</v>
      </c>
      <c r="B22" s="3" t="str">
        <f>IFERROR((VLOOKUP(A22,'GL Review'!E:G,3,FALSE)),"")</f>
        <v/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8"/>
    </row>
    <row r="23" spans="1:35">
      <c r="A23" s="3" t="s">
        <v>401</v>
      </c>
      <c r="B23" s="3">
        <f>IFERROR((VLOOKUP(A23,'GL Review'!E:G,3,FALSE)),"")</f>
        <v>49005</v>
      </c>
      <c r="D23" s="30" cm="1">
        <f t="array" ref="D23">(
SUM(('Export (QBO)'!$G$2:$G$2483&gt;=Budget!D$1)*('Export (QBO)'!$G$2:$G$2483&lt;=((EOMONTH(Budget!D$1,0))))*('Export (QBO)'!$J$2:$J$2483=$A23)*('Export (QBO)'!$I$2:$I$2483))
)</f>
        <v>0</v>
      </c>
      <c r="E23" s="30" cm="1">
        <f t="array" ref="E23">(
SUM(('Export (QBO)'!$G$2:$G$2483&gt;=Budget!E$1)*('Export (QBO)'!$G$2:$G$2483&lt;=((EOMONTH(Budget!E$1,0))))*('Export (QBO)'!$J$2:$J$2483=$A23)*('Export (QBO)'!$I$2:$I$2483))
)</f>
        <v>0</v>
      </c>
      <c r="F23" s="30" cm="1">
        <f t="array" ref="F23">(
SUM(('Export (QBO)'!$G$2:$G$2483&gt;=Budget!F$1)*('Export (QBO)'!$G$2:$G$2483&lt;=((EOMONTH(Budget!F$1,0))))*('Export (QBO)'!$J$2:$J$2483=$A23)*('Export (QBO)'!$I$2:$I$2483))
)</f>
        <v>0</v>
      </c>
      <c r="G23" s="30" cm="1">
        <f t="array" ref="G23">(
SUM(('Export (QBO)'!$G$2:$G$2483&gt;=Budget!G$1)*('Export (QBO)'!$G$2:$G$2483&lt;=((EOMONTH(Budget!G$1,0))))*('Export (QBO)'!$J$2:$J$2483=$A23)*('Export (QBO)'!$I$2:$I$2483))
)</f>
        <v>0</v>
      </c>
      <c r="H23" s="30" cm="1">
        <f t="array" ref="H23">(
SUM(('Export (QBO)'!$G$2:$G$2483&gt;=Budget!H$1)*('Export (QBO)'!$G$2:$G$2483&lt;=((EOMONTH(Budget!H$1,0))))*('Export (QBO)'!$J$2:$J$2483=$A23)*('Export (QBO)'!$I$2:$I$2483))
)</f>
        <v>0</v>
      </c>
      <c r="I23" s="30" cm="1">
        <f t="array" ref="I23">(
SUM(('Export (QBO)'!$G$2:$G$2483&gt;=Budget!I$1)*('Export (QBO)'!$G$2:$G$2483&lt;=((EOMONTH(Budget!I$1,0))))*('Export (QBO)'!$J$2:$J$2483=$A23)*('Export (QBO)'!$I$2:$I$2483))
)</f>
        <v>0</v>
      </c>
      <c r="J23" s="30" cm="1">
        <f t="array" ref="J23">(
SUM(('Export (QBO)'!$G$2:$G$2483&gt;=Budget!J$1)*('Export (QBO)'!$G$2:$G$2483&lt;=((EOMONTH(Budget!J$1,0))))*('Export (QBO)'!$J$2:$J$2483=$A23)*('Export (QBO)'!$I$2:$I$2483))
)</f>
        <v>0</v>
      </c>
      <c r="K23" s="30" cm="1">
        <f t="array" ref="K23">(
SUM(('Export (QBO)'!$G$2:$G$2483&gt;=Budget!K$1)*('Export (QBO)'!$G$2:$G$2483&lt;=((EOMONTH(Budget!K$1,0))))*('Export (QBO)'!$J$2:$J$2483=$A23)*('Export (QBO)'!$I$2:$I$2483))
)</f>
        <v>0</v>
      </c>
      <c r="L23" s="30" cm="1">
        <f t="array" ref="L23">(
SUM(('Export (QBO)'!$G$2:$G$2483&gt;=Budget!L$1)*('Export (QBO)'!$G$2:$G$2483&lt;=((EOMONTH(Budget!L$1,0))))*('Export (QBO)'!$J$2:$J$2483=$A23)*('Export (QBO)'!$I$2:$I$2483))
)</f>
        <v>0</v>
      </c>
      <c r="M23" s="30" cm="1">
        <f t="array" ref="M23">(
SUM(('Export (QBO)'!$G$2:$G$2483&gt;=Budget!M$1)*('Export (QBO)'!$G$2:$G$2483&lt;=((EOMONTH(Budget!M$1,0))))*('Export (QBO)'!$J$2:$J$2483=$A23)*('Export (QBO)'!$I$2:$I$2483))
)</f>
        <v>0</v>
      </c>
      <c r="N23" s="58" cm="1">
        <f t="array" ref="N23">(
SUM(('Export (QBO)'!$G$2:$G$2483&gt;=Budget!N$1)*('Export (QBO)'!$G$2:$G$2483&lt;=((EOMONTH(Budget!N$1,0))))*('Export (QBO)'!$J$2:$J$2483=$A23)*('Export (QBO)'!$I$2:$I$2483))
)</f>
        <v>0</v>
      </c>
      <c r="O23" s="58" cm="1">
        <f t="array" ref="O23">(
SUM(('Export (QBO)'!$G$2:$G$2483&gt;=Budget!O$1)*('Export (QBO)'!$G$2:$G$2483&lt;=((EOMONTH(Budget!O$1,0))))*('Export (QBO)'!$J$2:$J$2483=$A23)*('Export (QBO)'!$I$2:$I$2483))
)</f>
        <v>0</v>
      </c>
      <c r="P23" s="31">
        <f>SUM(D23:O23)</f>
        <v>0</v>
      </c>
      <c r="Q23" s="104" cm="1">
        <f t="array" ref="Q23">(
SUM(('Export (QBO)'!$G$2:$G$6969&gt;=Budget!Q$1)*('Export (QBO)'!$G$2:$G$6969&lt;=((EOMONTH(Budget!Q$1,0))))*('Export (QBO)'!$J$2:$J$6969=$A23)*('Export (QBO)'!$I$2:$I$6969))
)</f>
        <v>0</v>
      </c>
      <c r="R23" s="104" cm="1">
        <f t="array" ref="R23">(
SUM(('Export (QBO)'!$G$2:$G$6969&gt;=Budget!R$1)*('Export (QBO)'!$G$2:$G$6969&lt;=((EOMONTH(Budget!R$1,0))))*('Export (QBO)'!$J$2:$J$6969=$A23)*('Export (QBO)'!$I$2:$I$6969))
)</f>
        <v>0</v>
      </c>
      <c r="S23" s="104" cm="1">
        <f t="array" ref="S23">(
SUM(('Export (QBO)'!$G$2:$G$6969&gt;=Budget!S$1)*('Export (QBO)'!$G$2:$G$6969&lt;=((EOMONTH(Budget!S$1,0))))*('Export (QBO)'!$J$2:$J$6969=$A23)*('Export (QBO)'!$I$2:$I$6969))
)</f>
        <v>0</v>
      </c>
      <c r="T23" s="104" cm="1">
        <f t="array" ref="T23">(
SUM(('Export (QBO)'!$G$2:$G$6969&gt;=Budget!T$1)*('Export (QBO)'!$G$2:$G$6969&lt;=((EOMONTH(Budget!T$1,0))))*('Export (QBO)'!$J$2:$J$6969=$A23)*('Export (QBO)'!$I$2:$I$6969))
)</f>
        <v>3634.6300000000006</v>
      </c>
      <c r="U23" s="104" cm="1">
        <f t="array" ref="U23">(
SUM(('Export (QBO)'!$G$2:$G$6969&gt;=Budget!U$1)*('Export (QBO)'!$G$2:$G$6969&lt;=((EOMONTH(Budget!U$1,0))))*('Export (QBO)'!$J$2:$J$6969=$A23)*('Export (QBO)'!$I$2:$I$6969))
)</f>
        <v>0</v>
      </c>
      <c r="V23" s="104" cm="1">
        <f t="array" ref="V23">(
SUM(('Export (QBO)'!$G$2:$G$6969&gt;=Budget!V$1)*('Export (QBO)'!$G$2:$G$6969&lt;=((EOMONTH(Budget!V$1,0))))*('Export (QBO)'!$J$2:$J$6969=$A23)*('Export (QBO)'!$I$2:$I$6969))
)</f>
        <v>0</v>
      </c>
      <c r="W23" s="30" cm="1">
        <f t="array" ref="W23">(
SUM(('Export (QBO)'!$G$2:$G$6969&gt;=Budget!W$1)*('Export (QBO)'!$G$2:$G$6969&lt;=((EOMONTH(Budget!W$1,0))))*('Export (QBO)'!$J$2:$J$6969=$A23)*('Export (QBO)'!$I$2:$I$6969))
)</f>
        <v>0</v>
      </c>
      <c r="X23" s="30" cm="1">
        <f t="array" ref="X23">(
SUM(('Export (QBO)'!$G$2:$G$6969&gt;=Budget!X$1)*('Export (QBO)'!$G$2:$G$6969&lt;=((EOMONTH(Budget!X$1,0))))*('Export (QBO)'!$J$2:$J$6969=$A23)*('Export (QBO)'!$I$2:$I$6969))
)</f>
        <v>0</v>
      </c>
      <c r="Y23" s="30" cm="1">
        <f t="array" ref="Y23">(
SUM(('Export (QBO)'!$G$2:$G$6969&gt;=Budget!Y$1)*('Export (QBO)'!$G$2:$G$6969&lt;=((EOMONTH(Budget!Y$1,0))))*('Export (QBO)'!$J$2:$J$6969=$A23)*('Export (QBO)'!$I$2:$I$6969))
)</f>
        <v>0</v>
      </c>
      <c r="Z23" s="30" cm="1">
        <f t="array" ref="Z23">(
SUM(('Export (QBO)'!$G$2:$G$6969&gt;=Budget!Z$1)*('Export (QBO)'!$G$2:$G$6969&lt;=((EOMONTH(Budget!Z$1,0))))*('Export (QBO)'!$J$2:$J$6969=$A23)*('Export (QBO)'!$I$2:$I$6969))
)</f>
        <v>0</v>
      </c>
      <c r="AA23" s="30" cm="1">
        <f t="array" ref="AA23">(
SUM(('Export (QBO)'!$G$2:$G$6969&gt;=Budget!AA$1)*('Export (QBO)'!$G$2:$G$6969&lt;=((EOMONTH(Budget!AA$1,0))))*('Export (QBO)'!$J$2:$J$6969=$A23)*('Export (QBO)'!$I$2:$I$6969))
)</f>
        <v>0</v>
      </c>
      <c r="AB23" s="30" cm="1">
        <f t="array" ref="AB23">(
SUM(('Export (QBO)'!$G$2:$G$6969&gt;=Budget!AB$1)*('Export (QBO)'!$G$2:$G$6969&lt;=((EOMONTH(Budget!AB$1,0))))*('Export (QBO)'!$J$2:$J$6969=$A23)*('Export (QBO)'!$I$2:$I$6969))
)</f>
        <v>0</v>
      </c>
      <c r="AC23" s="31">
        <f>SUM(Q23:AB23)</f>
        <v>3634.6300000000006</v>
      </c>
      <c r="AE23" s="98">
        <v>500</v>
      </c>
      <c r="AI23" s="96" t="s">
        <v>635</v>
      </c>
    </row>
    <row r="24" spans="1:35">
      <c r="A24" s="3" t="s">
        <v>377</v>
      </c>
      <c r="B24" s="3">
        <f>IFERROR((VLOOKUP(A24,'GL Review'!E:G,3,FALSE)),"")</f>
        <v>49015</v>
      </c>
      <c r="D24" s="30" cm="1">
        <f t="array" ref="D24">(
SUM(('Export (QBO)'!$G$2:$G$2483&gt;=Budget!D$1)*('Export (QBO)'!$G$2:$G$2483&lt;=((EOMONTH(Budget!D$1,0))))*('Export (QBO)'!$J$2:$J$2483=$A24)*('Export (QBO)'!$I$2:$I$2483))
)</f>
        <v>0</v>
      </c>
      <c r="E24" s="30" cm="1">
        <f t="array" ref="E24">(
SUM(('Export (QBO)'!$G$2:$G$2483&gt;=Budget!E$1)*('Export (QBO)'!$G$2:$G$2483&lt;=((EOMONTH(Budget!E$1,0))))*('Export (QBO)'!$J$2:$J$2483=$A24)*('Export (QBO)'!$I$2:$I$2483))
)</f>
        <v>0</v>
      </c>
      <c r="F24" s="30" cm="1">
        <f t="array" ref="F24">(
SUM(('Export (QBO)'!$G$2:$G$2483&gt;=Budget!F$1)*('Export (QBO)'!$G$2:$G$2483&lt;=((EOMONTH(Budget!F$1,0))))*('Export (QBO)'!$J$2:$J$2483=$A24)*('Export (QBO)'!$I$2:$I$2483))
)</f>
        <v>0</v>
      </c>
      <c r="G24" s="30" cm="1">
        <f t="array" ref="G24">(
SUM(('Export (QBO)'!$G$2:$G$2483&gt;=Budget!G$1)*('Export (QBO)'!$G$2:$G$2483&lt;=((EOMONTH(Budget!G$1,0))))*('Export (QBO)'!$J$2:$J$2483=$A24)*('Export (QBO)'!$I$2:$I$2483))
)</f>
        <v>0</v>
      </c>
      <c r="H24" s="30" cm="1">
        <f t="array" ref="H24">(
SUM(('Export (QBO)'!$G$2:$G$2483&gt;=Budget!H$1)*('Export (QBO)'!$G$2:$G$2483&lt;=((EOMONTH(Budget!H$1,0))))*('Export (QBO)'!$J$2:$J$2483=$A24)*('Export (QBO)'!$I$2:$I$2483))
)</f>
        <v>0</v>
      </c>
      <c r="I24" s="30" cm="1">
        <f t="array" ref="I24">(
SUM(('Export (QBO)'!$G$2:$G$2483&gt;=Budget!I$1)*('Export (QBO)'!$G$2:$G$2483&lt;=((EOMONTH(Budget!I$1,0))))*('Export (QBO)'!$J$2:$J$2483=$A24)*('Export (QBO)'!$I$2:$I$2483))
)</f>
        <v>0</v>
      </c>
      <c r="J24" s="30" cm="1">
        <f t="array" ref="J24">(
SUM(('Export (QBO)'!$G$2:$G$2483&gt;=Budget!J$1)*('Export (QBO)'!$G$2:$G$2483&lt;=((EOMONTH(Budget!J$1,0))))*('Export (QBO)'!$J$2:$J$2483=$A24)*('Export (QBO)'!$I$2:$I$2483))
)</f>
        <v>0</v>
      </c>
      <c r="K24" s="30" cm="1">
        <f t="array" ref="K24">(
SUM(('Export (QBO)'!$G$2:$G$2483&gt;=Budget!K$1)*('Export (QBO)'!$G$2:$G$2483&lt;=((EOMONTH(Budget!K$1,0))))*('Export (QBO)'!$J$2:$J$2483=$A24)*('Export (QBO)'!$I$2:$I$2483))
)</f>
        <v>0</v>
      </c>
      <c r="L24" s="30" cm="1">
        <f t="array" ref="L24">(
SUM(('Export (QBO)'!$G$2:$G$2483&gt;=Budget!L$1)*('Export (QBO)'!$G$2:$G$2483&lt;=((EOMONTH(Budget!L$1,0))))*('Export (QBO)'!$J$2:$J$2483=$A24)*('Export (QBO)'!$I$2:$I$2483))
)</f>
        <v>0</v>
      </c>
      <c r="M24" s="30" cm="1">
        <f t="array" ref="M24">(
SUM(('Export (QBO)'!$G$2:$G$2483&gt;=Budget!M$1)*('Export (QBO)'!$G$2:$G$2483&lt;=((EOMONTH(Budget!M$1,0))))*('Export (QBO)'!$J$2:$J$2483=$A24)*('Export (QBO)'!$I$2:$I$2483))
)</f>
        <v>0</v>
      </c>
      <c r="N24" s="30" cm="1">
        <f t="array" ref="N24">(
SUM(('Export (QBO)'!$G$2:$G$2483&gt;=Budget!N$1)*('Export (QBO)'!$G$2:$G$2483&lt;=((EOMONTH(Budget!N$1,0))))*('Export (QBO)'!$J$2:$J$2483=$A24)*('Export (QBO)'!$I$2:$I$2483))
)</f>
        <v>0</v>
      </c>
      <c r="O24" s="30" cm="1">
        <f t="array" ref="O24">(
SUM(('Export (QBO)'!$G$2:$G$2483&gt;=Budget!O$1)*('Export (QBO)'!$G$2:$G$2483&lt;=((EOMONTH(Budget!O$1,0))))*('Export (QBO)'!$J$2:$J$2483=$A24)*('Export (QBO)'!$I$2:$I$2483))
)</f>
        <v>0</v>
      </c>
      <c r="P24" s="31">
        <f>SUM(D24:O24)</f>
        <v>0</v>
      </c>
      <c r="Q24" s="104" cm="1">
        <f t="array" ref="Q24">(
SUM(('Export (QBO)'!$G$2:$G$6969&gt;=Budget!Q$1)*('Export (QBO)'!$G$2:$G$6969&lt;=((EOMONTH(Budget!Q$1,0))))*('Export (QBO)'!$J$2:$J$6969=$A24)*('Export (QBO)'!$I$2:$I$6969))
)</f>
        <v>0</v>
      </c>
      <c r="R24" s="104" cm="1">
        <f t="array" ref="R24">(
SUM(('Export (QBO)'!$G$2:$G$6969&gt;=Budget!R$1)*('Export (QBO)'!$G$2:$G$6969&lt;=((EOMONTH(Budget!R$1,0))))*('Export (QBO)'!$J$2:$J$6969=$A24)*('Export (QBO)'!$I$2:$I$6969))
)</f>
        <v>0</v>
      </c>
      <c r="S24" s="104" cm="1">
        <f t="array" ref="S24">(
SUM(('Export (QBO)'!$G$2:$G$6969&gt;=Budget!S$1)*('Export (QBO)'!$G$2:$G$6969&lt;=((EOMONTH(Budget!S$1,0))))*('Export (QBO)'!$J$2:$J$6969=$A24)*('Export (QBO)'!$I$2:$I$6969))
)</f>
        <v>0</v>
      </c>
      <c r="T24" s="104" cm="1">
        <f t="array" ref="T24">(
SUM(('Export (QBO)'!$G$2:$G$6969&gt;=Budget!T$1)*('Export (QBO)'!$G$2:$G$6969&lt;=((EOMONTH(Budget!T$1,0))))*('Export (QBO)'!$J$2:$J$6969=$A24)*('Export (QBO)'!$I$2:$I$6969))
)</f>
        <v>0</v>
      </c>
      <c r="U24" s="104" cm="1">
        <f t="array" ref="U24">(
SUM(('Export (QBO)'!$G$2:$G$6969&gt;=Budget!U$1)*('Export (QBO)'!$G$2:$G$6969&lt;=((EOMONTH(Budget!U$1,0))))*('Export (QBO)'!$J$2:$J$6969=$A24)*('Export (QBO)'!$I$2:$I$6969))
)</f>
        <v>0</v>
      </c>
      <c r="V24" s="104" cm="1">
        <f t="array" ref="V24">(
SUM(('Export (QBO)'!$G$2:$G$6969&gt;=Budget!V$1)*('Export (QBO)'!$G$2:$G$6969&lt;=((EOMONTH(Budget!V$1,0))))*('Export (QBO)'!$J$2:$J$6969=$A24)*('Export (QBO)'!$I$2:$I$6969))
)</f>
        <v>0</v>
      </c>
      <c r="W24" s="30" cm="1">
        <f t="array" ref="W24">(
SUM(('Export (QBO)'!$G$2:$G$6969&gt;=Budget!W$1)*('Export (QBO)'!$G$2:$G$6969&lt;=((EOMONTH(Budget!W$1,0))))*('Export (QBO)'!$J$2:$J$6969=$A24)*('Export (QBO)'!$I$2:$I$6969))
)</f>
        <v>0</v>
      </c>
      <c r="X24" s="30" cm="1">
        <f t="array" ref="X24">(
SUM(('Export (QBO)'!$G$2:$G$6969&gt;=Budget!X$1)*('Export (QBO)'!$G$2:$G$6969&lt;=((EOMONTH(Budget!X$1,0))))*('Export (QBO)'!$J$2:$J$6969=$A24)*('Export (QBO)'!$I$2:$I$6969))
)</f>
        <v>0</v>
      </c>
      <c r="Y24" s="30" cm="1">
        <f t="array" ref="Y24">(
SUM(('Export (QBO)'!$G$2:$G$6969&gt;=Budget!Y$1)*('Export (QBO)'!$G$2:$G$6969&lt;=((EOMONTH(Budget!Y$1,0))))*('Export (QBO)'!$J$2:$J$6969=$A24)*('Export (QBO)'!$I$2:$I$6969))
)</f>
        <v>0</v>
      </c>
      <c r="Z24" s="30" cm="1">
        <f t="array" ref="Z24">(
SUM(('Export (QBO)'!$G$2:$G$6969&gt;=Budget!Z$1)*('Export (QBO)'!$G$2:$G$6969&lt;=((EOMONTH(Budget!Z$1,0))))*('Export (QBO)'!$J$2:$J$6969=$A24)*('Export (QBO)'!$I$2:$I$6969))
)</f>
        <v>0</v>
      </c>
      <c r="AA24" s="30" cm="1">
        <f t="array" ref="AA24">(
SUM(('Export (QBO)'!$G$2:$G$6969&gt;=Budget!AA$1)*('Export (QBO)'!$G$2:$G$6969&lt;=((EOMONTH(Budget!AA$1,0))))*('Export (QBO)'!$J$2:$J$6969=$A24)*('Export (QBO)'!$I$2:$I$6969))
)</f>
        <v>0</v>
      </c>
      <c r="AB24" s="30" cm="1">
        <f t="array" ref="AB24">(
SUM(('Export (QBO)'!$G$2:$G$6969&gt;=Budget!AB$1)*('Export (QBO)'!$G$2:$G$6969&lt;=((EOMONTH(Budget!AB$1,0))))*('Export (QBO)'!$J$2:$J$6969=$A24)*('Export (QBO)'!$I$2:$I$6969))
)</f>
        <v>0</v>
      </c>
      <c r="AC24" s="31">
        <f>SUM(Q24:AB24)</f>
        <v>0</v>
      </c>
    </row>
    <row r="25" spans="1:35" ht="17" thickBot="1">
      <c r="A25" s="32"/>
      <c r="B25" s="3" t="str">
        <f>IFERROR((VLOOKUP(A25,'GL Review'!E:G,3,FALSE)),"")</f>
        <v/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1"/>
    </row>
    <row r="26" spans="1:35">
      <c r="A26" s="33" t="s">
        <v>400</v>
      </c>
      <c r="B26" s="3" t="str">
        <f>IFERROR((VLOOKUP(A26,'GL Review'!E:G,3,FALSE)),"")</f>
        <v/>
      </c>
      <c r="D26" s="34">
        <f t="shared" ref="D26:O26" si="7">SUM(D22:D25)</f>
        <v>0</v>
      </c>
      <c r="E26" s="34">
        <f t="shared" si="7"/>
        <v>0</v>
      </c>
      <c r="F26" s="34">
        <f t="shared" si="7"/>
        <v>0</v>
      </c>
      <c r="G26" s="34">
        <f t="shared" si="7"/>
        <v>0</v>
      </c>
      <c r="H26" s="34">
        <f t="shared" si="7"/>
        <v>0</v>
      </c>
      <c r="I26" s="34">
        <f t="shared" si="7"/>
        <v>0</v>
      </c>
      <c r="J26" s="34">
        <f t="shared" si="7"/>
        <v>0</v>
      </c>
      <c r="K26" s="34">
        <f t="shared" si="7"/>
        <v>0</v>
      </c>
      <c r="L26" s="34">
        <f t="shared" si="7"/>
        <v>0</v>
      </c>
      <c r="M26" s="34">
        <f t="shared" si="7"/>
        <v>0</v>
      </c>
      <c r="N26" s="34">
        <f t="shared" si="7"/>
        <v>0</v>
      </c>
      <c r="O26" s="34">
        <f t="shared" si="7"/>
        <v>0</v>
      </c>
      <c r="P26" s="35">
        <f>SUM(D26:O26)</f>
        <v>0</v>
      </c>
      <c r="Q26" s="34">
        <f t="shared" ref="Q26:AB26" si="8">SUM(Q22:Q25)</f>
        <v>0</v>
      </c>
      <c r="R26" s="34">
        <f t="shared" si="8"/>
        <v>0</v>
      </c>
      <c r="S26" s="34">
        <f t="shared" si="8"/>
        <v>0</v>
      </c>
      <c r="T26" s="34">
        <f t="shared" si="8"/>
        <v>3634.6300000000006</v>
      </c>
      <c r="U26" s="34">
        <f t="shared" si="8"/>
        <v>0</v>
      </c>
      <c r="V26" s="34">
        <f t="shared" si="8"/>
        <v>0</v>
      </c>
      <c r="W26" s="34">
        <f t="shared" si="8"/>
        <v>0</v>
      </c>
      <c r="X26" s="34">
        <f t="shared" si="8"/>
        <v>0</v>
      </c>
      <c r="Y26" s="34">
        <f t="shared" si="8"/>
        <v>0</v>
      </c>
      <c r="Z26" s="34">
        <f t="shared" si="8"/>
        <v>0</v>
      </c>
      <c r="AA26" s="34">
        <f t="shared" si="8"/>
        <v>0</v>
      </c>
      <c r="AB26" s="34">
        <f t="shared" si="8"/>
        <v>0</v>
      </c>
      <c r="AC26" s="35">
        <f>SUM(Q26:AB26)</f>
        <v>3634.6300000000006</v>
      </c>
      <c r="AE26" s="34"/>
      <c r="AG26" s="64"/>
    </row>
    <row r="27" spans="1:35">
      <c r="A27" s="33"/>
      <c r="B27" s="3" t="str">
        <f>IFERROR((VLOOKUP(A27,'GL Review'!E:G,3,FALSE)),"")</f>
        <v/>
      </c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60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60"/>
      <c r="AE27" s="36"/>
      <c r="AG27" s="65"/>
    </row>
    <row r="28" spans="1:35">
      <c r="A28" s="33"/>
      <c r="B28" s="3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60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60"/>
      <c r="AE28" s="36"/>
      <c r="AG28" s="65"/>
    </row>
    <row r="29" spans="1:35">
      <c r="A29" s="85" t="s">
        <v>621</v>
      </c>
      <c r="B29" s="86"/>
      <c r="C29" s="87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>
        <f>Q14+Q19+Q26</f>
        <v>43942.810000000005</v>
      </c>
      <c r="R29" s="88">
        <f t="shared" ref="R29:AB29" si="9">R14+R19+R26</f>
        <v>110775.62999999996</v>
      </c>
      <c r="S29" s="88">
        <f t="shared" si="9"/>
        <v>23636.029999999995</v>
      </c>
      <c r="T29" s="88">
        <f t="shared" si="9"/>
        <v>68337.329999999987</v>
      </c>
      <c r="U29" s="88">
        <f t="shared" si="9"/>
        <v>35460.500000000007</v>
      </c>
      <c r="V29" s="88">
        <f t="shared" si="9"/>
        <v>88772.529999999984</v>
      </c>
      <c r="W29" s="88">
        <f t="shared" si="9"/>
        <v>45026.069999999992</v>
      </c>
      <c r="X29" s="88">
        <f t="shared" si="9"/>
        <v>22288.54</v>
      </c>
      <c r="Y29" s="88">
        <f t="shared" si="9"/>
        <v>59588.5</v>
      </c>
      <c r="Z29" s="88">
        <f t="shared" si="9"/>
        <v>52938.39</v>
      </c>
      <c r="AA29" s="88">
        <f t="shared" si="9"/>
        <v>24935.58</v>
      </c>
      <c r="AB29" s="88">
        <f t="shared" si="9"/>
        <v>16507.48</v>
      </c>
      <c r="AC29" s="88">
        <f>SUM(Q29:AB29)</f>
        <v>592209.3899999999</v>
      </c>
      <c r="AD29" s="87"/>
      <c r="AE29" s="88"/>
      <c r="AF29" s="87"/>
      <c r="AG29" s="89"/>
    </row>
    <row r="30" spans="1:35">
      <c r="A30" s="33"/>
      <c r="B30" s="3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60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60"/>
      <c r="AE30" s="36"/>
      <c r="AG30" s="65"/>
    </row>
    <row r="31" spans="1:35">
      <c r="A31" s="33"/>
      <c r="B31" s="3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60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60"/>
      <c r="AE31" s="36"/>
      <c r="AG31" s="65"/>
    </row>
    <row r="32" spans="1:35">
      <c r="A32" s="2" t="s">
        <v>841</v>
      </c>
      <c r="B32" s="3" t="str">
        <f>IFERROR((VLOOKUP(A32,'GL Review'!E:G,3,FALSE)),"")</f>
        <v/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8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>
        <v>-6883.05</v>
      </c>
      <c r="AC32" s="28"/>
    </row>
    <row r="33" spans="1:36">
      <c r="A33" s="107" t="s">
        <v>371</v>
      </c>
      <c r="B33" s="3">
        <f>IFERROR((VLOOKUP(A33,'GL Review'!E:G,3,FALSE)),"")</f>
        <v>51335</v>
      </c>
      <c r="D33" s="44" cm="1">
        <f t="array" ref="D33">-(
SUM(('Export (QBO)'!$G$2:$G$2483&gt;=Budget!D$1)*('Export (QBO)'!$G$2:$G$2483&lt;=((EOMONTH(Budget!D$1,0))))*('Export (QBO)'!$J$2:$J$2483=$A33)*('Export (QBO)'!$I$2:$I$2483))
)</f>
        <v>0</v>
      </c>
      <c r="E33" s="44" cm="1">
        <f t="array" ref="E33">-(
SUM(('Export (QBO)'!$G$2:$G$2483&gt;=Budget!E$1)*('Export (QBO)'!$G$2:$G$2483&lt;=((EOMONTH(Budget!E$1,0))))*('Export (QBO)'!$J$2:$J$2483=$A33)*('Export (QBO)'!$I$2:$I$2483))
)</f>
        <v>0</v>
      </c>
      <c r="F33" s="44" cm="1">
        <f t="array" ref="F33">-(
SUM(('Export (QBO)'!$G$2:$G$2483&gt;=Budget!F$1)*('Export (QBO)'!$G$2:$G$2483&lt;=((EOMONTH(Budget!F$1,0))))*('Export (QBO)'!$J$2:$J$2483=$A33)*('Export (QBO)'!$I$2:$I$2483))
)</f>
        <v>0</v>
      </c>
      <c r="G33" s="44" cm="1">
        <f t="array" ref="G33">-(
SUM(('Export (QBO)'!$G$2:$G$2483&gt;=Budget!G$1)*('Export (QBO)'!$G$2:$G$2483&lt;=((EOMONTH(Budget!G$1,0))))*('Export (QBO)'!$J$2:$J$2483=$A33)*('Export (QBO)'!$I$2:$I$2483))
)</f>
        <v>0</v>
      </c>
      <c r="H33" s="44" cm="1">
        <f t="array" ref="H33">-(
SUM(('Export (QBO)'!$G$2:$G$2483&gt;=Budget!H$1)*('Export (QBO)'!$G$2:$G$2483&lt;=((EOMONTH(Budget!H$1,0))))*('Export (QBO)'!$J$2:$J$2483=$A33)*('Export (QBO)'!$I$2:$I$2483))
)</f>
        <v>0</v>
      </c>
      <c r="I33" s="44" cm="1">
        <f t="array" ref="I33">-(
SUM(('Export (QBO)'!$G$2:$G$2483&gt;=Budget!I$1)*('Export (QBO)'!$G$2:$G$2483&lt;=((EOMONTH(Budget!I$1,0))))*('Export (QBO)'!$J$2:$J$2483=$A33)*('Export (QBO)'!$I$2:$I$2483))
)</f>
        <v>0</v>
      </c>
      <c r="J33" s="44" cm="1">
        <f t="array" ref="J33">-(
SUM(('Export (QBO)'!$G$2:$G$2483&gt;=Budget!J$1)*('Export (QBO)'!$G$2:$G$2483&lt;=((EOMONTH(Budget!J$1,0))))*('Export (QBO)'!$J$2:$J$2483=$A33)*('Export (QBO)'!$I$2:$I$2483))
)</f>
        <v>0</v>
      </c>
      <c r="K33" s="44" cm="1">
        <f t="array" ref="K33">-(
SUM(('Export (QBO)'!$G$2:$G$2483&gt;=Budget!K$1)*('Export (QBO)'!$G$2:$G$2483&lt;=((EOMONTH(Budget!K$1,0))))*('Export (QBO)'!$J$2:$J$2483=$A33)*('Export (QBO)'!$I$2:$I$2483))
)</f>
        <v>0</v>
      </c>
      <c r="L33" s="44" cm="1">
        <f t="array" ref="L33">-(
SUM(('Export (QBO)'!$G$2:$G$2483&gt;=Budget!L$1)*('Export (QBO)'!$G$2:$G$2483&lt;=((EOMONTH(Budget!L$1,0))))*('Export (QBO)'!$J$2:$J$2483=$A33)*('Export (QBO)'!$I$2:$I$2483))
)</f>
        <v>0</v>
      </c>
      <c r="M33" s="44" cm="1">
        <f t="array" ref="M33">-(
SUM(('Export (QBO)'!$G$2:$G$2483&gt;=Budget!M$1)*('Export (QBO)'!$G$2:$G$2483&lt;=((EOMONTH(Budget!M$1,0))))*('Export (QBO)'!$J$2:$J$2483=$A33)*('Export (QBO)'!$I$2:$I$2483))
)</f>
        <v>0</v>
      </c>
      <c r="N33" s="44" cm="1">
        <f t="array" ref="N33">-(
SUM(('Export (QBO)'!$G$2:$G$2483&gt;=Budget!N$1)*('Export (QBO)'!$G$2:$G$2483&lt;=((EOMONTH(Budget!N$1,0))))*('Export (QBO)'!$J$2:$J$2483=$A33)*('Export (QBO)'!$I$2:$I$2483))
)</f>
        <v>0</v>
      </c>
      <c r="O33" s="44" cm="1">
        <f t="array" ref="O33">-(
SUM(('Export (QBO)'!$G$2:$G$2483&gt;=Budget!O$1)*('Export (QBO)'!$G$2:$G$2483&lt;=((EOMONTH(Budget!O$1,0))))*('Export (QBO)'!$J$2:$J$2483=$A33)*('Export (QBO)'!$I$2:$I$2483))
)</f>
        <v>0</v>
      </c>
      <c r="P33" s="43">
        <f>SUM(D33:O33)</f>
        <v>0</v>
      </c>
      <c r="Q33" s="30" cm="1">
        <f t="array" ref="Q33">-(
SUM(('Export (QBO)'!$G$2:$G$6969&gt;=Budget!Q$1)*('Export (QBO)'!$G$2:$G$6969&lt;=((EOMONTH(Budget!Q$1,0))))*('Export (QBO)'!$J$2:$J$6969=$A33)*('Export (QBO)'!$I$2:$I$6969))
)</f>
        <v>-10323.119999999999</v>
      </c>
      <c r="R33" s="30" cm="1">
        <f t="array" ref="R33">-(
SUM(('Export (QBO)'!$G$2:$G$6969&gt;=Budget!R$1)*('Export (QBO)'!$G$2:$G$6969&lt;=((EOMONTH(Budget!R$1,0))))*('Export (QBO)'!$J$2:$J$6969=$A33)*('Export (QBO)'!$I$2:$I$6969))
)</f>
        <v>-18633.509999999995</v>
      </c>
      <c r="S33" s="30" cm="1">
        <f t="array" ref="S33">-(
SUM(('Export (QBO)'!$G$2:$G$6969&gt;=Budget!S$1)*('Export (QBO)'!$G$2:$G$6969&lt;=((EOMONTH(Budget!S$1,0))))*('Export (QBO)'!$J$2:$J$6969=$A33)*('Export (QBO)'!$I$2:$I$6969))
)</f>
        <v>-27099.51</v>
      </c>
      <c r="T33" s="30" cm="1">
        <f t="array" ref="T33">-(
SUM(('Export (QBO)'!$G$2:$G$6969&gt;=Budget!T$1)*('Export (QBO)'!$G$2:$G$6969&lt;=((EOMONTH(Budget!T$1,0))))*('Export (QBO)'!$J$2:$J$6969=$A33)*('Export (QBO)'!$I$2:$I$6969))
)</f>
        <v>-36754.819999999992</v>
      </c>
      <c r="U33" s="30" cm="1">
        <f t="array" ref="U33">-(
SUM(('Export (QBO)'!$G$2:$G$6969&gt;=Budget!U$1)*('Export (QBO)'!$G$2:$G$6969&lt;=((EOMONTH(Budget!U$1,0))))*('Export (QBO)'!$J$2:$J$6969=$A33)*('Export (QBO)'!$I$2:$I$6969))
)</f>
        <v>-38463.180000000008</v>
      </c>
      <c r="V33" s="30" cm="1">
        <f t="array" ref="V33">-(
SUM(('Export (QBO)'!$G$2:$G$6969&gt;=Budget!V$1)*('Export (QBO)'!$G$2:$G$6969&lt;=((EOMONTH(Budget!V$1,0))))*('Export (QBO)'!$J$2:$J$6969=$A33)*('Export (QBO)'!$I$2:$I$6969))
)</f>
        <v>-12199.100000000002</v>
      </c>
      <c r="W33" s="30" cm="1">
        <f t="array" ref="W33">-(
SUM(('Export (QBO)'!$G$2:$G$6969&gt;=Budget!W$1)*('Export (QBO)'!$G$2:$G$6969&lt;=((EOMONTH(Budget!W$1,0))))*('Export (QBO)'!$J$2:$J$6969=$A33)*('Export (QBO)'!$I$2:$I$6969))
)</f>
        <v>-176.50999999999993</v>
      </c>
      <c r="X33" s="30" cm="1">
        <f t="array" ref="X33">-(
SUM(('Export (QBO)'!$G$2:$G$6969&gt;=Budget!X$1)*('Export (QBO)'!$G$2:$G$6969&lt;=((EOMONTH(Budget!X$1,0))))*('Export (QBO)'!$J$2:$J$6969=$A33)*('Export (QBO)'!$I$2:$I$6969))
)</f>
        <v>-1338.9499999999998</v>
      </c>
      <c r="Y33" s="30" cm="1">
        <f t="array" ref="Y33">-(
SUM(('Export (QBO)'!$G$2:$G$6969&gt;=Budget!Y$1)*('Export (QBO)'!$G$2:$G$6969&lt;=((EOMONTH(Budget!Y$1,0))))*('Export (QBO)'!$J$2:$J$6969=$A33)*('Export (QBO)'!$I$2:$I$6969))
)</f>
        <v>-20664.909999999996</v>
      </c>
      <c r="Z33" s="30" cm="1">
        <f t="array" ref="Z33">-(
SUM(('Export (QBO)'!$G$2:$G$6969&gt;=Budget!Z$1)*('Export (QBO)'!$G$2:$G$6969&lt;=((EOMONTH(Budget!Z$1,0))))*('Export (QBO)'!$J$2:$J$6969=$A33)*('Export (QBO)'!$I$2:$I$6969))
)</f>
        <v>-57708.010000000009</v>
      </c>
      <c r="AA33" s="30" cm="1">
        <f t="array" ref="AA33">-(
SUM(('Export (QBO)'!$G$2:$G$6969&gt;=Budget!AA$1)*('Export (QBO)'!$G$2:$G$6969&lt;=((EOMONTH(Budget!AA$1,0))))*('Export (QBO)'!$J$2:$J$6969=$A33)*('Export (QBO)'!$I$2:$I$6969))
)</f>
        <v>-72759.440000000017</v>
      </c>
      <c r="AB33" s="30" cm="1">
        <f t="array" ref="AB33">-(
SUM(('Export (QBO)'!$G$2:$G$6969&gt;=Budget!AB$1)*('Export (QBO)'!$G$2:$G$6969&lt;=((EOMONTH(Budget!AB$1,0))))*('Export (QBO)'!$J$2:$J$6969=$A33)*('Export (QBO)'!$I$2:$I$6969))
)</f>
        <v>-9830.1999999999971</v>
      </c>
      <c r="AC33" s="43">
        <f>SUM(Q33:AB33)</f>
        <v>-305951.26000000007</v>
      </c>
      <c r="AI33" s="108" t="s">
        <v>843</v>
      </c>
      <c r="AJ33" s="110" t="s">
        <v>863</v>
      </c>
    </row>
    <row r="34" spans="1:36" ht="17" thickBot="1">
      <c r="A34" s="112" t="s">
        <v>904</v>
      </c>
      <c r="B34" s="113">
        <v>41008</v>
      </c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3">
        <f>SUM(D34:O34)</f>
        <v>0</v>
      </c>
      <c r="Q34" s="30" cm="1">
        <f t="array" ref="Q34">(
SUM(('Export (QBO)'!$G$2:$G$6969&gt;=Budget!Q$1)*('Export (QBO)'!$G$2:$G$6969&lt;=((EOMONTH(Budget!Q$1,0))))*('Export (QBO)'!$J$2:$J$6969=$A34)*('Export (QBO)'!$I$2:$I$6969))
)</f>
        <v>5825.32</v>
      </c>
      <c r="R34" s="30" cm="1">
        <f t="array" ref="R34">(
SUM(('Export (QBO)'!$G$2:$G$6969&gt;=Budget!R$1)*('Export (QBO)'!$G$2:$G$6969&lt;=((EOMONTH(Budget!R$1,0))))*('Export (QBO)'!$J$2:$J$6969=$A34)*('Export (QBO)'!$I$2:$I$6969))
)</f>
        <v>17523.3</v>
      </c>
      <c r="S34" s="30" cm="1">
        <f t="array" ref="S34">(
SUM(('Export (QBO)'!$G$2:$G$6969&gt;=Budget!S$1)*('Export (QBO)'!$G$2:$G$6969&lt;=((EOMONTH(Budget!S$1,0))))*('Export (QBO)'!$J$2:$J$6969=$A34)*('Export (QBO)'!$I$2:$I$6969))
)</f>
        <v>579.72</v>
      </c>
      <c r="T34" s="30" cm="1">
        <f t="array" ref="T34">(
SUM(('Export (QBO)'!$G$2:$G$6969&gt;=Budget!T$1)*('Export (QBO)'!$G$2:$G$6969&lt;=((EOMONTH(Budget!T$1,0))))*('Export (QBO)'!$J$2:$J$6969=$A34)*('Export (QBO)'!$I$2:$I$6969))
)</f>
        <v>35979.880000000005</v>
      </c>
      <c r="U34" s="30" cm="1">
        <f t="array" ref="U34">(
SUM(('Export (QBO)'!$G$2:$G$6969&gt;=Budget!U$1)*('Export (QBO)'!$G$2:$G$6969&lt;=((EOMONTH(Budget!U$1,0))))*('Export (QBO)'!$J$2:$J$6969=$A34)*('Export (QBO)'!$I$2:$I$6969))
)</f>
        <v>22391.31</v>
      </c>
      <c r="V34" s="30" cm="1">
        <f t="array" ref="V34">(
SUM(('Export (QBO)'!$G$2:$G$6969&gt;=Budget!V$1)*('Export (QBO)'!$G$2:$G$6969&lt;=((EOMONTH(Budget!V$1,0))))*('Export (QBO)'!$J$2:$J$6969=$A34)*('Export (QBO)'!$I$2:$I$6969))
)</f>
        <v>15043.75</v>
      </c>
      <c r="W34" s="30" cm="1">
        <f t="array" ref="W34">(
SUM(('Export (QBO)'!$G$2:$G$6969&gt;=Budget!W$1)*('Export (QBO)'!$G$2:$G$6969&lt;=((EOMONTH(Budget!W$1,0))))*('Export (QBO)'!$J$2:$J$6969=$A34)*('Export (QBO)'!$I$2:$I$6969))
)</f>
        <v>860</v>
      </c>
      <c r="X34" s="30" cm="1">
        <f t="array" ref="X34">(
SUM(('Export (QBO)'!$G$2:$G$6969&gt;=Budget!X$1)*('Export (QBO)'!$G$2:$G$6969&lt;=((EOMONTH(Budget!X$1,0))))*('Export (QBO)'!$J$2:$J$6969=$A34)*('Export (QBO)'!$I$2:$I$6969))
)</f>
        <v>41142.619999999995</v>
      </c>
      <c r="Y34" s="30" cm="1">
        <f t="array" ref="Y34">(
SUM(('Export (QBO)'!$G$2:$G$6969&gt;=Budget!Y$1)*('Export (QBO)'!$G$2:$G$6969&lt;=((EOMONTH(Budget!Y$1,0))))*('Export (QBO)'!$J$2:$J$6969=$A34)*('Export (QBO)'!$I$2:$I$6969))
)</f>
        <v>1000</v>
      </c>
      <c r="Z34" s="30" cm="1">
        <f t="array" ref="Z34">(
SUM(('Export (QBO)'!$G$2:$G$6969&gt;=Budget!Z$1)*('Export (QBO)'!$G$2:$G$6969&lt;=((EOMONTH(Budget!Z$1,0))))*('Export (QBO)'!$J$2:$J$6969=$A34)*('Export (QBO)'!$I$2:$I$6969))
)</f>
        <v>37675.94</v>
      </c>
      <c r="AA34" s="30" cm="1">
        <f t="array" ref="AA34">(
SUM(('Export (QBO)'!$G$2:$G$6969&gt;=Budget!AA$1)*('Export (QBO)'!$G$2:$G$6969&lt;=((EOMONTH(Budget!AA$1,0))))*('Export (QBO)'!$J$2:$J$6969=$A34)*('Export (QBO)'!$I$2:$I$6969))
)</f>
        <v>68052.930000000008</v>
      </c>
      <c r="AB34" s="30" cm="1">
        <f t="array" ref="AB34">(
SUM(('Export (QBO)'!$G$2:$G$6969&gt;=Budget!AB$1)*('Export (QBO)'!$G$2:$G$6969&lt;=((EOMONTH(Budget!AB$1,0))))*('Export (QBO)'!$J$2:$J$6969=$A34)*('Export (QBO)'!$I$2:$I$6969))
)</f>
        <v>17441.060000000001</v>
      </c>
      <c r="AC34" s="43">
        <f>SUM(Q34:AB34)</f>
        <v>263515.83</v>
      </c>
      <c r="AI34" s="108"/>
      <c r="AJ34" s="110"/>
    </row>
    <row r="35" spans="1:36">
      <c r="A35" s="54"/>
      <c r="B35" s="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35">
        <f>SUM(D35:O35)</f>
        <v>0</v>
      </c>
      <c r="Q35" s="34">
        <f>SUM(Q33:Q34)</f>
        <v>-4497.7999999999993</v>
      </c>
      <c r="R35" s="34">
        <f t="shared" ref="R35:U35" si="10">SUM(R33:R34)</f>
        <v>-1110.2099999999955</v>
      </c>
      <c r="S35" s="34">
        <f t="shared" si="10"/>
        <v>-26519.789999999997</v>
      </c>
      <c r="T35" s="34">
        <f t="shared" si="10"/>
        <v>-774.93999999998778</v>
      </c>
      <c r="U35" s="34">
        <f t="shared" si="10"/>
        <v>-16071.870000000006</v>
      </c>
      <c r="V35" s="34">
        <f>SUM(V33:V34)</f>
        <v>2844.6499999999978</v>
      </c>
      <c r="W35" s="123">
        <f t="shared" ref="W35:Y35" si="11">SUM(W33:W34)</f>
        <v>683.49</v>
      </c>
      <c r="X35" s="123">
        <f t="shared" si="11"/>
        <v>39803.67</v>
      </c>
      <c r="Y35" s="123">
        <f t="shared" si="11"/>
        <v>-19664.909999999996</v>
      </c>
      <c r="Z35" s="123">
        <f>SUM(Z33:Z34)</f>
        <v>-20032.070000000007</v>
      </c>
      <c r="AA35" s="123">
        <f>SUM(AA33:AA34)</f>
        <v>-4706.5100000000093</v>
      </c>
      <c r="AB35" s="123">
        <f>SUM(AB33:AB34)</f>
        <v>7610.8600000000042</v>
      </c>
      <c r="AC35" s="35">
        <f>SUM(Q35:AB35)</f>
        <v>-42435.430000000008</v>
      </c>
      <c r="AE35" s="34"/>
      <c r="AG35" s="64"/>
      <c r="AI35" s="108"/>
      <c r="AJ35" s="110"/>
    </row>
    <row r="36" spans="1:36">
      <c r="A36" s="33"/>
      <c r="B36" s="3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60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121">
        <v>34882.29</v>
      </c>
      <c r="AE36" s="36" t="s">
        <v>1161</v>
      </c>
      <c r="AG36" s="65"/>
    </row>
    <row r="37" spans="1:36">
      <c r="A37" s="107" t="s">
        <v>370</v>
      </c>
      <c r="B37" s="3">
        <f>IFERROR((VLOOKUP(A37,'GL Review'!E:G,3,FALSE)),"")</f>
        <v>51320</v>
      </c>
      <c r="D37" s="30" cm="1">
        <f t="array" ref="D37">-(
SUM(('Export (QBO)'!$G$2:$G$2483&gt;=Budget!D$1)*('Export (QBO)'!$G$2:$G$2483&lt;=((EOMONTH(Budget!D$1,0))))*('Export (QBO)'!$J$2:$J$2483=$A37)*('Export (QBO)'!$I$2:$I$2483))
)</f>
        <v>0</v>
      </c>
      <c r="E37" s="30" cm="1">
        <f t="array" ref="E37">-(
SUM(('Export (QBO)'!$G$2:$G$2483&gt;=Budget!E$1)*('Export (QBO)'!$G$2:$G$2483&lt;=((EOMONTH(Budget!E$1,0))))*('Export (QBO)'!$J$2:$J$2483=$A37)*('Export (QBO)'!$I$2:$I$2483))
)</f>
        <v>0</v>
      </c>
      <c r="F37" s="30" cm="1">
        <f t="array" ref="F37">-(
SUM(('Export (QBO)'!$G$2:$G$2483&gt;=Budget!F$1)*('Export (QBO)'!$G$2:$G$2483&lt;=((EOMONTH(Budget!F$1,0))))*('Export (QBO)'!$J$2:$J$2483=$A37)*('Export (QBO)'!$I$2:$I$2483))
)</f>
        <v>0</v>
      </c>
      <c r="G37" s="30" cm="1">
        <f t="array" ref="G37">-(
SUM(('Export (QBO)'!$G$2:$G$2483&gt;=Budget!G$1)*('Export (QBO)'!$G$2:$G$2483&lt;=((EOMONTH(Budget!G$1,0))))*('Export (QBO)'!$J$2:$J$2483=$A37)*('Export (QBO)'!$I$2:$I$2483))
)</f>
        <v>0</v>
      </c>
      <c r="H37" s="30" cm="1">
        <f t="array" ref="H37">-(
SUM(('Export (QBO)'!$G$2:$G$2483&gt;=Budget!H$1)*('Export (QBO)'!$G$2:$G$2483&lt;=((EOMONTH(Budget!H$1,0))))*('Export (QBO)'!$J$2:$J$2483=$A37)*('Export (QBO)'!$I$2:$I$2483))
)</f>
        <v>0</v>
      </c>
      <c r="I37" s="30" cm="1">
        <f t="array" ref="I37">-(
SUM(('Export (QBO)'!$G$2:$G$2483&gt;=Budget!I$1)*('Export (QBO)'!$G$2:$G$2483&lt;=((EOMONTH(Budget!I$1,0))))*('Export (QBO)'!$J$2:$J$2483=$A37)*('Export (QBO)'!$I$2:$I$2483))
)</f>
        <v>0</v>
      </c>
      <c r="J37" s="30" cm="1">
        <f t="array" ref="J37">-(
SUM(('Export (QBO)'!$G$2:$G$2483&gt;=Budget!J$1)*('Export (QBO)'!$G$2:$G$2483&lt;=((EOMONTH(Budget!J$1,0))))*('Export (QBO)'!$J$2:$J$2483=$A37)*('Export (QBO)'!$I$2:$I$2483))
)</f>
        <v>0</v>
      </c>
      <c r="K37" s="30" cm="1">
        <f t="array" ref="K37">-(
SUM(('Export (QBO)'!$G$2:$G$2483&gt;=Budget!K$1)*('Export (QBO)'!$G$2:$G$2483&lt;=((EOMONTH(Budget!K$1,0))))*('Export (QBO)'!$J$2:$J$2483=$A37)*('Export (QBO)'!$I$2:$I$2483))
)</f>
        <v>0</v>
      </c>
      <c r="L37" s="30" cm="1">
        <f t="array" ref="L37">-(
SUM(('Export (QBO)'!$G$2:$G$2483&gt;=Budget!L$1)*('Export (QBO)'!$G$2:$G$2483&lt;=((EOMONTH(Budget!L$1,0))))*('Export (QBO)'!$J$2:$J$2483=$A37)*('Export (QBO)'!$I$2:$I$2483))
)</f>
        <v>0</v>
      </c>
      <c r="M37" s="30" cm="1">
        <f t="array" ref="M37">-(
SUM(('Export (QBO)'!$G$2:$G$2483&gt;=Budget!M$1)*('Export (QBO)'!$G$2:$G$2483&lt;=((EOMONTH(Budget!M$1,0))))*('Export (QBO)'!$J$2:$J$2483=$A37)*('Export (QBO)'!$I$2:$I$2483))
)</f>
        <v>0</v>
      </c>
      <c r="N37" s="30" cm="1">
        <f t="array" ref="N37">-(
SUM(('Export (QBO)'!$G$2:$G$2483&gt;=Budget!N$1)*('Export (QBO)'!$G$2:$G$2483&lt;=((EOMONTH(Budget!N$1,0))))*('Export (QBO)'!$J$2:$J$2483=$A37)*('Export (QBO)'!$I$2:$I$2483))
)</f>
        <v>0</v>
      </c>
      <c r="O37" s="30" cm="1">
        <f t="array" ref="O37">-(
SUM(('Export (QBO)'!$G$2:$G$2483&gt;=Budget!O$1)*('Export (QBO)'!$G$2:$G$2483&lt;=((EOMONTH(Budget!O$1,0))))*('Export (QBO)'!$J$2:$J$2483=$A37)*('Export (QBO)'!$I$2:$I$2483))
)</f>
        <v>0</v>
      </c>
      <c r="P37" s="31">
        <f>SUM(D37:O37)</f>
        <v>0</v>
      </c>
      <c r="Q37" s="30" cm="1">
        <f t="array" ref="Q37">-(
SUM(('Export (QBO)'!$G$2:$G$6969&gt;=Budget!Q$1)*('Export (QBO)'!$G$2:$G$6969&lt;=((EOMONTH(Budget!Q$1,0))))*('Export (QBO)'!$J$2:$J$6969=$A37)*('Export (QBO)'!$I$2:$I$6969))
)</f>
        <v>-101737.8</v>
      </c>
      <c r="R37" s="30" cm="1">
        <f t="array" ref="R37">-(
SUM(('Export (QBO)'!$G$2:$G$6969&gt;=Budget!R$1)*('Export (QBO)'!$G$2:$G$6969&lt;=((EOMONTH(Budget!R$1,0))))*('Export (QBO)'!$J$2:$J$6969=$A37)*('Export (QBO)'!$I$2:$I$6969))
)</f>
        <v>-136899.4</v>
      </c>
      <c r="S37" s="30" cm="1">
        <f t="array" ref="S37">-(
SUM(('Export (QBO)'!$G$2:$G$6969&gt;=Budget!S$1)*('Export (QBO)'!$G$2:$G$6969&lt;=((EOMONTH(Budget!S$1,0))))*('Export (QBO)'!$J$2:$J$6969=$A37)*('Export (QBO)'!$I$2:$I$6969))
)</f>
        <v>-74534.59</v>
      </c>
      <c r="T37" s="30" cm="1">
        <f t="array" ref="T37">-(
SUM(('Export (QBO)'!$G$2:$G$6969&gt;=Budget!T$1)*('Export (QBO)'!$G$2:$G$6969&lt;=((EOMONTH(Budget!T$1,0))))*('Export (QBO)'!$J$2:$J$6969=$A37)*('Export (QBO)'!$I$2:$I$6969))
)</f>
        <v>-56122.36</v>
      </c>
      <c r="U37" s="30" cm="1">
        <f t="array" ref="U37">-(
SUM(('Export (QBO)'!$G$2:$G$6969&gt;=Budget!U$1)*('Export (QBO)'!$G$2:$G$6969&lt;=((EOMONTH(Budget!U$1,0))))*('Export (QBO)'!$J$2:$J$6969=$A37)*('Export (QBO)'!$I$2:$I$6969))
)</f>
        <v>-46086.93</v>
      </c>
      <c r="V37" s="30" cm="1">
        <f t="array" ref="V37">-(
SUM(('Export (QBO)'!$G$2:$G$6969&gt;=Budget!V$1)*('Export (QBO)'!$G$2:$G$6969&lt;=((EOMONTH(Budget!V$1,0))))*('Export (QBO)'!$J$2:$J$6969=$A37)*('Export (QBO)'!$I$2:$I$6969))
)</f>
        <v>-118644.39000000001</v>
      </c>
      <c r="W37" s="30" cm="1">
        <f t="array" ref="W37">-(
SUM(('Export (QBO)'!$G$2:$G$6969&gt;=Budget!W$1)*('Export (QBO)'!$G$2:$G$6969&lt;=((EOMONTH(Budget!W$1,0))))*('Export (QBO)'!$J$2:$J$6969=$A37)*('Export (QBO)'!$I$2:$I$6969))
)</f>
        <v>-113835.95</v>
      </c>
      <c r="X37" s="30" cm="1">
        <f t="array" ref="X37">-(
SUM(('Export (QBO)'!$G$2:$G$6969&gt;=Budget!X$1)*('Export (QBO)'!$G$2:$G$6969&lt;=((EOMONTH(Budget!X$1,0))))*('Export (QBO)'!$J$2:$J$6969=$A37)*('Export (QBO)'!$I$2:$I$6969))
)</f>
        <v>-12184.95</v>
      </c>
      <c r="Y37" s="30" cm="1">
        <f t="array" ref="Y37">-(
SUM(('Export (QBO)'!$G$2:$G$6969&gt;=Budget!Y$1)*('Export (QBO)'!$G$2:$G$6969&lt;=((EOMONTH(Budget!Y$1,0))))*('Export (QBO)'!$J$2:$J$6969=$A37)*('Export (QBO)'!$I$2:$I$6969))
)</f>
        <v>-7708.54</v>
      </c>
      <c r="Z37" s="30" cm="1">
        <f t="array" ref="Z37">-(
SUM(('Export (QBO)'!$G$2:$G$6969&gt;=Budget!Z$1)*('Export (QBO)'!$G$2:$G$6969&lt;=((EOMONTH(Budget!Z$1,0))))*('Export (QBO)'!$J$2:$J$6969=$A37)*('Export (QBO)'!$I$2:$I$6969))
)</f>
        <v>-100647.37999999999</v>
      </c>
      <c r="AA37" s="30" cm="1">
        <f t="array" ref="AA37">-(
SUM(('Export (QBO)'!$G$2:$G$6969&gt;=Budget!AA$1)*('Export (QBO)'!$G$2:$G$6969&lt;=((EOMONTH(Budget!AA$1,0))))*('Export (QBO)'!$J$2:$J$6969=$A37)*('Export (QBO)'!$I$2:$I$6969))
)</f>
        <v>-337374.79000000004</v>
      </c>
      <c r="AB37" s="30" cm="1">
        <f t="array" ref="AB37">-(
SUM(('Export (QBO)'!$G$2:$G$6969&gt;=Budget!AB$1)*('Export (QBO)'!$G$2:$G$6969&lt;=((EOMONTH(Budget!AB$1,0))))*('Export (QBO)'!$J$2:$J$6969=$A37)*('Export (QBO)'!$I$2:$I$6969))
)</f>
        <v>-190856.3</v>
      </c>
      <c r="AC37" s="31">
        <f>SUM(Q37:AB37)</f>
        <v>-1296633.3800000001</v>
      </c>
      <c r="AI37" s="108" t="s">
        <v>843</v>
      </c>
    </row>
    <row r="38" spans="1:36" ht="17" thickBot="1">
      <c r="A38" s="112" t="s">
        <v>905</v>
      </c>
      <c r="B38" s="113">
        <v>41009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31">
        <f>SUM(D38:O38)</f>
        <v>0</v>
      </c>
      <c r="Q38" s="30" cm="1">
        <f t="array" ref="Q38">(
SUM(('Export (QBO)'!$G$2:$G$6969&gt;=Budget!Q$1)*('Export (QBO)'!$G$2:$G$6969&lt;=((EOMONTH(Budget!Q$1,0))))*('Export (QBO)'!$J$2:$J$6969=$A38)*('Export (QBO)'!$I$2:$I$6969))
)</f>
        <v>8142.7</v>
      </c>
      <c r="R38" s="30" cm="1">
        <f t="array" ref="R38">(
SUM(('Export (QBO)'!$G$2:$G$6969&gt;=Budget!R$1)*('Export (QBO)'!$G$2:$G$6969&lt;=((EOMONTH(Budget!R$1,0))))*('Export (QBO)'!$J$2:$J$6969=$A38)*('Export (QBO)'!$I$2:$I$6969))
)</f>
        <v>179498.9</v>
      </c>
      <c r="S38" s="30" cm="1">
        <f t="array" ref="S38">(
SUM(('Export (QBO)'!$G$2:$G$6969&gt;=Budget!S$1)*('Export (QBO)'!$G$2:$G$6969&lt;=((EOMONTH(Budget!S$1,0))))*('Export (QBO)'!$J$2:$J$6969=$A38)*('Export (QBO)'!$I$2:$I$6969))
)</f>
        <v>29639.77</v>
      </c>
      <c r="T38" s="30" cm="1">
        <f t="array" ref="T38">(
SUM(('Export (QBO)'!$G$2:$G$6969&gt;=Budget!T$1)*('Export (QBO)'!$G$2:$G$6969&lt;=((EOMONTH(Budget!T$1,0))))*('Export (QBO)'!$J$2:$J$6969=$A38)*('Export (QBO)'!$I$2:$I$6969))
)</f>
        <v>49486.71</v>
      </c>
      <c r="U38" s="30" cm="1">
        <f t="array" ref="U38">(
SUM(('Export (QBO)'!$G$2:$G$6969&gt;=Budget!U$1)*('Export (QBO)'!$G$2:$G$6969&lt;=((EOMONTH(Budget!U$1,0))))*('Export (QBO)'!$J$2:$J$6969=$A38)*('Export (QBO)'!$I$2:$I$6969))
)</f>
        <v>28836.829999999998</v>
      </c>
      <c r="V38" s="30" cm="1">
        <f t="array" ref="V38">(
SUM(('Export (QBO)'!$G$2:$G$6969&gt;=Budget!V$1)*('Export (QBO)'!$G$2:$G$6969&lt;=((EOMONTH(Budget!V$1,0))))*('Export (QBO)'!$J$2:$J$6969=$A38)*('Export (QBO)'!$I$2:$I$6969))
)</f>
        <v>191090.05000000002</v>
      </c>
      <c r="W38" s="30" cm="1">
        <f t="array" ref="W38">(
SUM(('Export (QBO)'!$G$2:$G$6969&gt;=Budget!W$1)*('Export (QBO)'!$G$2:$G$6969&lt;=((EOMONTH(Budget!W$1,0))))*('Export (QBO)'!$J$2:$J$6969=$A38)*('Export (QBO)'!$I$2:$I$6969))
)</f>
        <v>111252.04999999997</v>
      </c>
      <c r="X38" s="30" cm="1">
        <f t="array" ref="X38">(
SUM(('Export (QBO)'!$G$2:$G$6969&gt;=Budget!X$1)*('Export (QBO)'!$G$2:$G$6969&lt;=((EOMONTH(Budget!X$1,0))))*('Export (QBO)'!$J$2:$J$6969=$A38)*('Export (QBO)'!$I$2:$I$6969))
)</f>
        <v>5750.1</v>
      </c>
      <c r="Y38" s="30" cm="1">
        <f t="array" ref="Y38">(
SUM(('Export (QBO)'!$G$2:$G$6969&gt;=Budget!Y$1)*('Export (QBO)'!$G$2:$G$6969&lt;=((EOMONTH(Budget!Y$1,0))))*('Export (QBO)'!$J$2:$J$6969=$A38)*('Export (QBO)'!$I$2:$I$6969))
)</f>
        <v>216717.53999999998</v>
      </c>
      <c r="Z38" s="30" cm="1">
        <f t="array" ref="Z38">(
SUM(('Export (QBO)'!$G$2:$G$6969&gt;=Budget!Z$1)*('Export (QBO)'!$G$2:$G$6969&lt;=((EOMONTH(Budget!Z$1,0))))*('Export (QBO)'!$J$2:$J$6969=$A38)*('Export (QBO)'!$I$2:$I$6969))
)</f>
        <v>150284.19</v>
      </c>
      <c r="AA38" s="30" cm="1">
        <f t="array" ref="AA38">(
SUM(('Export (QBO)'!$G$2:$G$6969&gt;=Budget!AA$1)*('Export (QBO)'!$G$2:$G$6969&lt;=((EOMONTH(Budget!AA$1,0))))*('Export (QBO)'!$J$2:$J$6969=$A38)*('Export (QBO)'!$I$2:$I$6969))
)</f>
        <v>170210.43</v>
      </c>
      <c r="AB38" s="30" cm="1">
        <f t="array" ref="AB38">(
SUM(('Export (QBO)'!$G$2:$G$6969&gt;=Budget!AB$1)*('Export (QBO)'!$G$2:$G$6969&lt;=((EOMONTH(Budget!AB$1,0))))*('Export (QBO)'!$J$2:$J$6969=$A38)*('Export (QBO)'!$I$2:$I$6969))
)</f>
        <v>58922.36</v>
      </c>
      <c r="AC38" s="31">
        <f>SUM(Q38:AB38)</f>
        <v>1199831.6299999999</v>
      </c>
      <c r="AI38" s="108"/>
      <c r="AJ38" s="110"/>
    </row>
    <row r="39" spans="1:36">
      <c r="A39" s="54"/>
      <c r="B39" s="3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35">
        <f>SUM(D39:O39)</f>
        <v>0</v>
      </c>
      <c r="Q39" s="34">
        <f>SUM(Q37:Q38)</f>
        <v>-93595.1</v>
      </c>
      <c r="R39" s="34">
        <f t="shared" ref="R39:U39" si="12">SUM(R37:R38)</f>
        <v>42599.5</v>
      </c>
      <c r="S39" s="34">
        <f t="shared" si="12"/>
        <v>-44894.819999999992</v>
      </c>
      <c r="T39" s="34">
        <f t="shared" si="12"/>
        <v>-6635.6500000000015</v>
      </c>
      <c r="U39" s="34">
        <f t="shared" si="12"/>
        <v>-17250.100000000002</v>
      </c>
      <c r="V39" s="34">
        <f>SUM(V37:V38)</f>
        <v>72445.66</v>
      </c>
      <c r="W39" s="34">
        <f t="shared" ref="W39:AB39" si="13">SUM(W37:W38)</f>
        <v>-2583.9000000000233</v>
      </c>
      <c r="X39" s="34">
        <f t="shared" si="13"/>
        <v>-6434.85</v>
      </c>
      <c r="Y39" s="34">
        <f t="shared" si="13"/>
        <v>209008.99999999997</v>
      </c>
      <c r="Z39" s="34">
        <f t="shared" si="13"/>
        <v>49636.810000000012</v>
      </c>
      <c r="AA39" s="34">
        <f t="shared" si="13"/>
        <v>-167164.36000000004</v>
      </c>
      <c r="AB39" s="34">
        <f t="shared" si="13"/>
        <v>-131933.94</v>
      </c>
      <c r="AC39" s="35">
        <f>SUM(Q39:AB39)</f>
        <v>-96801.750000000116</v>
      </c>
      <c r="AE39" s="34"/>
      <c r="AG39" s="64"/>
      <c r="AI39" s="108"/>
      <c r="AJ39" s="110"/>
    </row>
    <row r="40" spans="1:36">
      <c r="A40" s="33"/>
      <c r="B40" s="3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60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60">
        <v>51908.07</v>
      </c>
      <c r="AE40" s="36" t="s">
        <v>1161</v>
      </c>
      <c r="AG40" s="65">
        <v>15000</v>
      </c>
    </row>
    <row r="41" spans="1:36">
      <c r="A41" s="107" t="s">
        <v>379</v>
      </c>
      <c r="B41" s="3">
        <f>IFERROR((VLOOKUP(A41,'GL Review'!E:G,3,FALSE)),"")</f>
        <v>51315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31">
        <f>SUM(D41:O41)</f>
        <v>0</v>
      </c>
      <c r="Q41" s="30" cm="1">
        <f t="array" ref="Q41">(
SUM(('Export (QBO)'!$G$2:$G$6969&gt;=Budget!Q$1)*('Export (QBO)'!$G$2:$G$6969&lt;=((EOMONTH(Budget!Q$1,0))))*('Export (QBO)'!$J$2:$J$6969=$A41)*('Export (QBO)'!$I$2:$I$6969))
)</f>
        <v>0</v>
      </c>
      <c r="R41" s="30" cm="1">
        <f t="array" ref="R41">(
SUM(('Export (QBO)'!$G$2:$G$6969&gt;=Budget!R$1)*('Export (QBO)'!$G$2:$G$6969&lt;=((EOMONTH(Budget!R$1,0))))*('Export (QBO)'!$J$2:$J$6969=$A41)*('Export (QBO)'!$I$2:$I$6969))
)</f>
        <v>0</v>
      </c>
      <c r="S41" s="30" cm="1">
        <f t="array" ref="S41">(
SUM(('Export (QBO)'!$G$2:$G$6969&gt;=Budget!S$1)*('Export (QBO)'!$G$2:$G$6969&lt;=((EOMONTH(Budget!S$1,0))))*('Export (QBO)'!$J$2:$J$6969=$A41)*('Export (QBO)'!$I$2:$I$6969))
)</f>
        <v>0</v>
      </c>
      <c r="T41" s="30" cm="1">
        <f t="array" ref="T41">(
SUM(('Export (QBO)'!$G$2:$G$6969&gt;=Budget!T$1)*('Export (QBO)'!$G$2:$G$6969&lt;=((EOMONTH(Budget!T$1,0))))*('Export (QBO)'!$J$2:$J$6969=$A41)*('Export (QBO)'!$I$2:$I$6969))
)</f>
        <v>0</v>
      </c>
      <c r="U41" s="30" cm="1">
        <f t="array" ref="U41">(
SUM(('Export (QBO)'!$G$2:$G$6969&gt;=Budget!U$1)*('Export (QBO)'!$G$2:$G$6969&lt;=((EOMONTH(Budget!U$1,0))))*('Export (QBO)'!$J$2:$J$6969=$A41)*('Export (QBO)'!$I$2:$I$6969))
)</f>
        <v>0</v>
      </c>
      <c r="V41" s="30" cm="1">
        <f t="array" ref="V41">(
SUM(('Export (QBO)'!$G$2:$G$6969&gt;=Budget!V$1)*('Export (QBO)'!$G$2:$G$6969&lt;=((EOMONTH(Budget!V$1,0))))*('Export (QBO)'!$J$2:$J$6969=$A41)*('Export (QBO)'!$I$2:$I$6969))
)</f>
        <v>0</v>
      </c>
      <c r="W41" s="30" cm="1">
        <f t="array" ref="W41">(
SUM(('Export (QBO)'!$G$2:$G$6969&gt;=Budget!W$1)*('Export (QBO)'!$G$2:$G$6969&lt;=((EOMONTH(Budget!W$1,0))))*('Export (QBO)'!$J$2:$J$6969=$A41)*('Export (QBO)'!$I$2:$I$6969))
)</f>
        <v>2750.94</v>
      </c>
      <c r="X41" s="30" cm="1">
        <f t="array" ref="X41">(
SUM(('Export (QBO)'!$G$2:$G$6969&gt;=Budget!X$1)*('Export (QBO)'!$G$2:$G$6969&lt;=((EOMONTH(Budget!X$1,0))))*('Export (QBO)'!$J$2:$J$6969=$A41)*('Export (QBO)'!$I$2:$I$6969))
)</f>
        <v>0</v>
      </c>
      <c r="Y41" s="30" cm="1">
        <f t="array" ref="Y41">(
SUM(('Export (QBO)'!$G$2:$G$6969&gt;=Budget!Y$1)*('Export (QBO)'!$G$2:$G$6969&lt;=((EOMONTH(Budget!Y$1,0))))*('Export (QBO)'!$J$2:$J$6969=$A41)*('Export (QBO)'!$I$2:$I$6969))
)</f>
        <v>370.05</v>
      </c>
      <c r="Z41" s="30" cm="1">
        <f t="array" ref="Z41">(
SUM(('Export (QBO)'!$G$2:$G$6969&gt;=Budget!Z$1)*('Export (QBO)'!$G$2:$G$6969&lt;=((EOMONTH(Budget!Z$1,0))))*('Export (QBO)'!$J$2:$J$6969=$A41)*('Export (QBO)'!$I$2:$I$6969))
)</f>
        <v>122.45</v>
      </c>
      <c r="AA41" s="30" cm="1">
        <f t="array" ref="AA41">(
SUM(('Export (QBO)'!$G$2:$G$6969&gt;=Budget!AA$1)*('Export (QBO)'!$G$2:$G$6969&lt;=((EOMONTH(Budget!AA$1,0))))*('Export (QBO)'!$J$2:$J$6969=$A41)*('Export (QBO)'!$I$2:$I$6969))
)</f>
        <v>87</v>
      </c>
      <c r="AB41" s="30" cm="1">
        <f t="array" ref="AB41">(
SUM(('Export (QBO)'!$G$2:$G$6969&gt;=Budget!AB$1)*('Export (QBO)'!$G$2:$G$6969&lt;=((EOMONTH(Budget!AB$1,0))))*('Export (QBO)'!$J$2:$J$6969=$A41)*('Export (QBO)'!$I$2:$I$6969))
)</f>
        <v>452</v>
      </c>
      <c r="AC41" s="43">
        <f>SUM(Q41:AB41)</f>
        <v>3782.44</v>
      </c>
      <c r="AI41" s="108" t="s">
        <v>843</v>
      </c>
    </row>
    <row r="42" spans="1:36" ht="17" thickBot="1">
      <c r="A42" s="3"/>
      <c r="B42" s="3" t="str">
        <f>IFERROR((VLOOKUP(A42,'GL Review'!E:G,3,FALSE)),"")</f>
        <v/>
      </c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1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121">
        <v>-2742.59</v>
      </c>
      <c r="AE42" s="36" t="s">
        <v>1161</v>
      </c>
    </row>
    <row r="43" spans="1:36">
      <c r="A43" s="33" t="s">
        <v>840</v>
      </c>
      <c r="B43" s="3" t="str">
        <f>IFERROR((VLOOKUP(A43,'GL Review'!E:G,3,FALSE)),"")</f>
        <v/>
      </c>
      <c r="D43" s="34">
        <f t="shared" ref="D43:O43" si="14">SUM(D32:D42)</f>
        <v>0</v>
      </c>
      <c r="E43" s="34">
        <f t="shared" si="14"/>
        <v>0</v>
      </c>
      <c r="F43" s="34">
        <f t="shared" si="14"/>
        <v>0</v>
      </c>
      <c r="G43" s="34">
        <f t="shared" si="14"/>
        <v>0</v>
      </c>
      <c r="H43" s="34">
        <f t="shared" si="14"/>
        <v>0</v>
      </c>
      <c r="I43" s="34">
        <f t="shared" si="14"/>
        <v>0</v>
      </c>
      <c r="J43" s="34">
        <f t="shared" si="14"/>
        <v>0</v>
      </c>
      <c r="K43" s="34">
        <f t="shared" si="14"/>
        <v>0</v>
      </c>
      <c r="L43" s="34">
        <f t="shared" si="14"/>
        <v>0</v>
      </c>
      <c r="M43" s="34">
        <f t="shared" si="14"/>
        <v>0</v>
      </c>
      <c r="N43" s="34">
        <f t="shared" si="14"/>
        <v>0</v>
      </c>
      <c r="O43" s="34">
        <f t="shared" si="14"/>
        <v>0</v>
      </c>
      <c r="P43" s="35">
        <f>SUM(D43:O43)</f>
        <v>0</v>
      </c>
      <c r="Q43" s="34">
        <f t="shared" ref="Q43" si="15">SUM(Q32:Q42)</f>
        <v>-196185.8</v>
      </c>
      <c r="R43" s="34">
        <f>R35+R39+R41</f>
        <v>41489.290000000008</v>
      </c>
      <c r="S43" s="34">
        <f t="shared" ref="S43:Y43" si="16">S35+S39+S41</f>
        <v>-71414.609999999986</v>
      </c>
      <c r="T43" s="34">
        <f t="shared" si="16"/>
        <v>-7410.5899999999892</v>
      </c>
      <c r="U43" s="34">
        <f t="shared" si="16"/>
        <v>-33321.970000000008</v>
      </c>
      <c r="V43" s="34">
        <f t="shared" si="16"/>
        <v>75290.31</v>
      </c>
      <c r="W43" s="34">
        <f t="shared" si="16"/>
        <v>850.52999999997678</v>
      </c>
      <c r="X43" s="34">
        <f t="shared" si="16"/>
        <v>33368.82</v>
      </c>
      <c r="Y43" s="34">
        <f t="shared" si="16"/>
        <v>189714.13999999996</v>
      </c>
      <c r="Z43" s="34">
        <f>Z35+Z39+Z41</f>
        <v>29727.190000000006</v>
      </c>
      <c r="AA43" s="34">
        <f>AA35+AA39+AA41</f>
        <v>-171783.87000000005</v>
      </c>
      <c r="AB43" s="34">
        <f>AB35+AB39+AB41</f>
        <v>-123871.08</v>
      </c>
      <c r="AC43" s="35">
        <f>SUM(Q43:AB43)</f>
        <v>-233547.64000000013</v>
      </c>
      <c r="AE43" s="34"/>
      <c r="AG43" s="64"/>
      <c r="AI43" s="97">
        <f>AC43*0.17</f>
        <v>-39703.098800000022</v>
      </c>
    </row>
    <row r="44" spans="1:36">
      <c r="A44" s="33"/>
      <c r="B44" s="3" t="str">
        <f>IFERROR((VLOOKUP(A44,'GL Review'!E:G,3,FALSE)),"")</f>
        <v/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1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1"/>
    </row>
    <row r="45" spans="1:36">
      <c r="A45" s="33"/>
      <c r="B45" s="3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60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60"/>
      <c r="AE45" s="36"/>
      <c r="AG45" s="65"/>
    </row>
    <row r="46" spans="1:36">
      <c r="A46" s="85" t="s">
        <v>842</v>
      </c>
      <c r="B46" s="86"/>
      <c r="C46" s="87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>
        <f>Q43</f>
        <v>-196185.8</v>
      </c>
      <c r="R46" s="88">
        <f t="shared" ref="R46:AB46" si="17">R43</f>
        <v>41489.290000000008</v>
      </c>
      <c r="S46" s="88">
        <f t="shared" si="17"/>
        <v>-71414.609999999986</v>
      </c>
      <c r="T46" s="88">
        <f t="shared" si="17"/>
        <v>-7410.5899999999892</v>
      </c>
      <c r="U46" s="88">
        <f t="shared" si="17"/>
        <v>-33321.970000000008</v>
      </c>
      <c r="V46" s="88">
        <f t="shared" si="17"/>
        <v>75290.31</v>
      </c>
      <c r="W46" s="88">
        <f t="shared" si="17"/>
        <v>850.52999999997678</v>
      </c>
      <c r="X46" s="88">
        <f t="shared" si="17"/>
        <v>33368.82</v>
      </c>
      <c r="Y46" s="88">
        <f t="shared" si="17"/>
        <v>189714.13999999996</v>
      </c>
      <c r="Z46" s="88">
        <f t="shared" si="17"/>
        <v>29727.190000000006</v>
      </c>
      <c r="AA46" s="88">
        <f t="shared" si="17"/>
        <v>-171783.87000000005</v>
      </c>
      <c r="AB46" s="88">
        <f t="shared" si="17"/>
        <v>-123871.08</v>
      </c>
      <c r="AC46" s="88">
        <f>SUM(Q46:AB46)</f>
        <v>-233547.64000000013</v>
      </c>
      <c r="AD46" s="87"/>
      <c r="AE46" s="88"/>
      <c r="AF46" s="87"/>
      <c r="AG46" s="89"/>
    </row>
    <row r="47" spans="1:36">
      <c r="A47" s="33"/>
      <c r="B47" s="3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60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60"/>
      <c r="AE47" s="36"/>
      <c r="AG47" s="65"/>
    </row>
    <row r="48" spans="1:36">
      <c r="A48" s="2" t="s">
        <v>576</v>
      </c>
      <c r="B48" s="3" t="str">
        <f>IFERROR((VLOOKUP(A48,'GL Review'!E:G,3,FALSE)),"")</f>
        <v/>
      </c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8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8"/>
    </row>
    <row r="49" spans="1:36">
      <c r="A49" s="54" t="s">
        <v>578</v>
      </c>
      <c r="B49" s="3">
        <f>IFERROR((VLOOKUP(A49,'GL Review'!E:G,3,FALSE)),"")</f>
        <v>52200</v>
      </c>
      <c r="D49" s="30" cm="1">
        <f t="array" ref="D49">(
SUM(('Export (QBO)'!$G$2:$G$2483&gt;=Budget!D$1)*('Export (QBO)'!$G$2:$G$2483&lt;=((EOMONTH(Budget!D$1,0))))*('Export (QBO)'!$J$2:$J$2483=$A49)*('Export (QBO)'!$I$2:$I$2483))
)</f>
        <v>0</v>
      </c>
      <c r="E49" s="30" cm="1">
        <f t="array" ref="E49">(
SUM(('Export (QBO)'!$G$2:$G$2483&gt;=Budget!E$1)*('Export (QBO)'!$G$2:$G$2483&lt;=((EOMONTH(Budget!E$1,0))))*('Export (QBO)'!$J$2:$J$2483=$A49)*('Export (QBO)'!$I$2:$I$2483))
)</f>
        <v>0</v>
      </c>
      <c r="F49" s="30" cm="1">
        <f t="array" ref="F49">(
SUM(('Export (QBO)'!$G$2:$G$2483&gt;=Budget!F$1)*('Export (QBO)'!$G$2:$G$2483&lt;=((EOMONTH(Budget!F$1,0))))*('Export (QBO)'!$J$2:$J$2483=$A49)*('Export (QBO)'!$I$2:$I$2483))
)</f>
        <v>0</v>
      </c>
      <c r="G49" s="30" cm="1">
        <f t="array" ref="G49">(
SUM(('Export (QBO)'!$G$2:$G$2483&gt;=Budget!G$1)*('Export (QBO)'!$G$2:$G$2483&lt;=((EOMONTH(Budget!G$1,0))))*('Export (QBO)'!$J$2:$J$2483=$A49)*('Export (QBO)'!$I$2:$I$2483))
)</f>
        <v>0</v>
      </c>
      <c r="H49" s="30" cm="1">
        <f t="array" ref="H49">(
SUM(('Export (QBO)'!$G$2:$G$2483&gt;=Budget!H$1)*('Export (QBO)'!$G$2:$G$2483&lt;=((EOMONTH(Budget!H$1,0))))*('Export (QBO)'!$J$2:$J$2483=$A49)*('Export (QBO)'!$I$2:$I$2483))
)</f>
        <v>0</v>
      </c>
      <c r="I49" s="30" cm="1">
        <f t="array" ref="I49">(
SUM(('Export (QBO)'!$G$2:$G$2483&gt;=Budget!I$1)*('Export (QBO)'!$G$2:$G$2483&lt;=((EOMONTH(Budget!I$1,0))))*('Export (QBO)'!$J$2:$J$2483=$A49)*('Export (QBO)'!$I$2:$I$2483))
)</f>
        <v>0</v>
      </c>
      <c r="J49" s="30" cm="1">
        <f t="array" ref="J49">(
SUM(('Export (QBO)'!$G$2:$G$2483&gt;=Budget!J$1)*('Export (QBO)'!$G$2:$G$2483&lt;=((EOMONTH(Budget!J$1,0))))*('Export (QBO)'!$J$2:$J$2483=$A49)*('Export (QBO)'!$I$2:$I$2483))
)</f>
        <v>0</v>
      </c>
      <c r="K49" s="30" cm="1">
        <f t="array" ref="K49">(
SUM(('Export (QBO)'!$G$2:$G$2483&gt;=Budget!K$1)*('Export (QBO)'!$G$2:$G$2483&lt;=((EOMONTH(Budget!K$1,0))))*('Export (QBO)'!$J$2:$J$2483=$A49)*('Export (QBO)'!$I$2:$I$2483))
)</f>
        <v>0</v>
      </c>
      <c r="L49" s="30" cm="1">
        <f t="array" ref="L49">(
SUM(('Export (QBO)'!$G$2:$G$2483&gt;=Budget!L$1)*('Export (QBO)'!$G$2:$G$2483&lt;=((EOMONTH(Budget!L$1,0))))*('Export (QBO)'!$J$2:$J$2483=$A49)*('Export (QBO)'!$I$2:$I$2483))
)</f>
        <v>0</v>
      </c>
      <c r="M49" s="30" cm="1">
        <f t="array" ref="M49">(
SUM(('Export (QBO)'!$G$2:$G$2483&gt;=Budget!M$1)*('Export (QBO)'!$G$2:$G$2483&lt;=((EOMONTH(Budget!M$1,0))))*('Export (QBO)'!$J$2:$J$2483=$A49)*('Export (QBO)'!$I$2:$I$2483))
)</f>
        <v>0</v>
      </c>
      <c r="N49" s="30" cm="1">
        <f t="array" ref="N49">(
SUM(('Export (QBO)'!$G$2:$G$2483&gt;=Budget!N$1)*('Export (QBO)'!$G$2:$G$2483&lt;=((EOMONTH(Budget!N$1,0))))*('Export (QBO)'!$J$2:$J$2483=$A49)*('Export (QBO)'!$I$2:$I$2483))
)</f>
        <v>0</v>
      </c>
      <c r="O49" s="30" cm="1">
        <f t="array" ref="O49">(
SUM(('Export (QBO)'!$G$2:$G$2483&gt;=Budget!O$1)*('Export (QBO)'!$G$2:$G$2483&lt;=((EOMONTH(Budget!O$1,0))))*('Export (QBO)'!$J$2:$J$2483=$A49)*('Export (QBO)'!$I$2:$I$2483))
)</f>
        <v>0</v>
      </c>
      <c r="P49" s="31">
        <f>SUM(D49:O49)</f>
        <v>0</v>
      </c>
      <c r="Q49" s="30" cm="1">
        <f t="array" ref="Q49">(
SUM(('Export (QBO)'!$G$2:$G$6969&gt;=Budget!Q$1)*('Export (QBO)'!$G$2:$G$6969&lt;=((EOMONTH(Budget!Q$1,0))))*('Export (QBO)'!$J$2:$J$6969=$A49)*('Export (QBO)'!$I$2:$I$6969))
)</f>
        <v>0</v>
      </c>
      <c r="R49" s="30" cm="1">
        <f t="array" ref="R49">(
SUM(('Export (QBO)'!$G$2:$G$6969&gt;=Budget!R$1)*('Export (QBO)'!$G$2:$G$6969&lt;=((EOMONTH(Budget!R$1,0))))*('Export (QBO)'!$J$2:$J$6969=$A49)*('Export (QBO)'!$I$2:$I$6969))
)</f>
        <v>0</v>
      </c>
      <c r="S49" s="30" cm="1">
        <f t="array" ref="S49">(
SUM(('Export (QBO)'!$G$2:$G$6969&gt;=Budget!S$1)*('Export (QBO)'!$G$2:$G$6969&lt;=((EOMONTH(Budget!S$1,0))))*('Export (QBO)'!$J$2:$J$6969=$A49)*('Export (QBO)'!$I$2:$I$6969))
)</f>
        <v>0</v>
      </c>
      <c r="T49" s="30" cm="1">
        <f t="array" ref="T49">(
SUM(('Export (QBO)'!$G$2:$G$6969&gt;=Budget!T$1)*('Export (QBO)'!$G$2:$G$6969&lt;=((EOMONTH(Budget!T$1,0))))*('Export (QBO)'!$J$2:$J$6969=$A49)*('Export (QBO)'!$I$2:$I$6969))
)</f>
        <v>0</v>
      </c>
      <c r="U49" s="30" cm="1">
        <f t="array" ref="U49">(
SUM(('Export (QBO)'!$G$2:$G$6969&gt;=Budget!U$1)*('Export (QBO)'!$G$2:$G$6969&lt;=((EOMONTH(Budget!U$1,0))))*('Export (QBO)'!$J$2:$J$6969=$A49)*('Export (QBO)'!$I$2:$I$6969))
)</f>
        <v>0</v>
      </c>
      <c r="V49" s="30" cm="1">
        <f t="array" ref="V49">(
SUM(('Export (QBO)'!$G$2:$G$6969&gt;=Budget!V$1)*('Export (QBO)'!$G$2:$G$6969&lt;=((EOMONTH(Budget!V$1,0))))*('Export (QBO)'!$J$2:$J$6969=$A49)*('Export (QBO)'!$I$2:$I$6969))
)</f>
        <v>0</v>
      </c>
      <c r="W49" s="30" cm="1">
        <f t="array" ref="W49">(
SUM(('Export (QBO)'!$G$2:$G$6969&gt;=Budget!W$1)*('Export (QBO)'!$G$2:$G$6969&lt;=((EOMONTH(Budget!W$1,0))))*('Export (QBO)'!$J$2:$J$6969=$A49)*('Export (QBO)'!$I$2:$I$6969))
)</f>
        <v>0</v>
      </c>
      <c r="X49" s="30" cm="1">
        <f t="array" ref="X49">(
SUM(('Export (QBO)'!$G$2:$G$6969&gt;=Budget!X$1)*('Export (QBO)'!$G$2:$G$6969&lt;=((EOMONTH(Budget!X$1,0))))*('Export (QBO)'!$J$2:$J$6969=$A49)*('Export (QBO)'!$I$2:$I$6969))
)</f>
        <v>0</v>
      </c>
      <c r="Y49" s="30" cm="1">
        <f t="array" ref="Y49">(
SUM(('Export (QBO)'!$G$2:$G$6969&gt;=Budget!Y$1)*('Export (QBO)'!$G$2:$G$6969&lt;=((EOMONTH(Budget!Y$1,0))))*('Export (QBO)'!$J$2:$J$6969=$A49)*('Export (QBO)'!$I$2:$I$6969))
)</f>
        <v>0</v>
      </c>
      <c r="Z49" s="30" cm="1">
        <f t="array" ref="Z49">(
SUM(('Export (QBO)'!$G$2:$G$6969&gt;=Budget!Z$1)*('Export (QBO)'!$G$2:$G$6969&lt;=((EOMONTH(Budget!Z$1,0))))*('Export (QBO)'!$J$2:$J$6969=$A49)*('Export (QBO)'!$I$2:$I$6969))
)</f>
        <v>0</v>
      </c>
      <c r="AA49" s="30" cm="1">
        <f t="array" ref="AA49">(
SUM(('Export (QBO)'!$G$2:$G$6969&gt;=Budget!AA$1)*('Export (QBO)'!$G$2:$G$6969&lt;=((EOMONTH(Budget!AA$1,0))))*('Export (QBO)'!$J$2:$J$6969=$A49)*('Export (QBO)'!$I$2:$I$6969))
)</f>
        <v>0</v>
      </c>
      <c r="AB49" s="30" cm="1">
        <f t="array" ref="AB49">(
SUM(('Export (QBO)'!$G$2:$G$6969&gt;=Budget!AB$1)*('Export (QBO)'!$G$2:$G$6969&lt;=((EOMONTH(Budget!AB$1,0))))*('Export (QBO)'!$J$2:$J$6969=$A49)*('Export (QBO)'!$I$2:$I$6969))
)</f>
        <v>0</v>
      </c>
      <c r="AC49" s="31">
        <f>SUM(Q49:AB49)</f>
        <v>0</v>
      </c>
    </row>
    <row r="50" spans="1:36">
      <c r="A50" s="54" t="s">
        <v>245</v>
      </c>
      <c r="B50" s="3">
        <f>IFERROR((VLOOKUP(A50,'GL Review'!E:G,3,FALSE)),"")</f>
        <v>52215</v>
      </c>
      <c r="D50" s="30" cm="1">
        <f t="array" ref="D50">(
SUM(('Export (QBO)'!$G$2:$G$2483&gt;=Budget!D$1)*('Export (QBO)'!$G$2:$G$2483&lt;=((EOMONTH(Budget!D$1,0))))*('Export (QBO)'!$J$2:$J$2483=$A50)*('Export (QBO)'!$I$2:$I$2483))
)</f>
        <v>0</v>
      </c>
      <c r="E50" s="30" cm="1">
        <f t="array" ref="E50">(
SUM(('Export (QBO)'!$G$2:$G$2483&gt;=Budget!E$1)*('Export (QBO)'!$G$2:$G$2483&lt;=((EOMONTH(Budget!E$1,0))))*('Export (QBO)'!$J$2:$J$2483=$A50)*('Export (QBO)'!$I$2:$I$2483))
)</f>
        <v>0</v>
      </c>
      <c r="F50" s="30" cm="1">
        <f t="array" ref="F50">(
SUM(('Export (QBO)'!$G$2:$G$2483&gt;=Budget!F$1)*('Export (QBO)'!$G$2:$G$2483&lt;=((EOMONTH(Budget!F$1,0))))*('Export (QBO)'!$J$2:$J$2483=$A50)*('Export (QBO)'!$I$2:$I$2483))
)</f>
        <v>0</v>
      </c>
      <c r="G50" s="30" cm="1">
        <f t="array" ref="G50">(
SUM(('Export (QBO)'!$G$2:$G$2483&gt;=Budget!G$1)*('Export (QBO)'!$G$2:$G$2483&lt;=((EOMONTH(Budget!G$1,0))))*('Export (QBO)'!$J$2:$J$2483=$A50)*('Export (QBO)'!$I$2:$I$2483))
)</f>
        <v>0</v>
      </c>
      <c r="H50" s="30" cm="1">
        <f t="array" ref="H50">(
SUM(('Export (QBO)'!$G$2:$G$2483&gt;=Budget!H$1)*('Export (QBO)'!$G$2:$G$2483&lt;=((EOMONTH(Budget!H$1,0))))*('Export (QBO)'!$J$2:$J$2483=$A50)*('Export (QBO)'!$I$2:$I$2483))
)</f>
        <v>0</v>
      </c>
      <c r="I50" s="30" cm="1">
        <f t="array" ref="I50">(
SUM(('Export (QBO)'!$G$2:$G$2483&gt;=Budget!I$1)*('Export (QBO)'!$G$2:$G$2483&lt;=((EOMONTH(Budget!I$1,0))))*('Export (QBO)'!$J$2:$J$2483=$A50)*('Export (QBO)'!$I$2:$I$2483))
)</f>
        <v>0</v>
      </c>
      <c r="J50" s="30" cm="1">
        <f t="array" ref="J50">(
SUM(('Export (QBO)'!$G$2:$G$2483&gt;=Budget!J$1)*('Export (QBO)'!$G$2:$G$2483&lt;=((EOMONTH(Budget!J$1,0))))*('Export (QBO)'!$J$2:$J$2483=$A50)*('Export (QBO)'!$I$2:$I$2483))
)</f>
        <v>0</v>
      </c>
      <c r="K50" s="30" cm="1">
        <f t="array" ref="K50">(
SUM(('Export (QBO)'!$G$2:$G$2483&gt;=Budget!K$1)*('Export (QBO)'!$G$2:$G$2483&lt;=((EOMONTH(Budget!K$1,0))))*('Export (QBO)'!$J$2:$J$2483=$A50)*('Export (QBO)'!$I$2:$I$2483))
)</f>
        <v>0</v>
      </c>
      <c r="L50" s="30" cm="1">
        <f t="array" ref="L50">(
SUM(('Export (QBO)'!$G$2:$G$2483&gt;=Budget!L$1)*('Export (QBO)'!$G$2:$G$2483&lt;=((EOMONTH(Budget!L$1,0))))*('Export (QBO)'!$J$2:$J$2483=$A50)*('Export (QBO)'!$I$2:$I$2483))
)</f>
        <v>0</v>
      </c>
      <c r="M50" s="30" cm="1">
        <f t="array" ref="M50">(
SUM(('Export (QBO)'!$G$2:$G$2483&gt;=Budget!M$1)*('Export (QBO)'!$G$2:$G$2483&lt;=((EOMONTH(Budget!M$1,0))))*('Export (QBO)'!$J$2:$J$2483=$A50)*('Export (QBO)'!$I$2:$I$2483))
)</f>
        <v>0</v>
      </c>
      <c r="N50" s="30" cm="1">
        <f t="array" ref="N50">(
SUM(('Export (QBO)'!$G$2:$G$2483&gt;=Budget!N$1)*('Export (QBO)'!$G$2:$G$2483&lt;=((EOMONTH(Budget!N$1,0))))*('Export (QBO)'!$J$2:$J$2483=$A50)*('Export (QBO)'!$I$2:$I$2483))
)</f>
        <v>0</v>
      </c>
      <c r="O50" s="30" cm="1">
        <f t="array" ref="O50">(
SUM(('Export (QBO)'!$G$2:$G$2483&gt;=Budget!O$1)*('Export (QBO)'!$G$2:$G$2483&lt;=((EOMONTH(Budget!O$1,0))))*('Export (QBO)'!$J$2:$J$2483=$A50)*('Export (QBO)'!$I$2:$I$2483))
)</f>
        <v>0</v>
      </c>
      <c r="P50" s="31">
        <f>SUM(D50:O50)</f>
        <v>0</v>
      </c>
      <c r="Q50" s="30" cm="1">
        <f t="array" ref="Q50">(
SUM(('Export (QBO)'!$G$2:$G$6969&gt;=Budget!Q$1)*('Export (QBO)'!$G$2:$G$6969&lt;=((EOMONTH(Budget!Q$1,0))))*('Export (QBO)'!$J$2:$J$6969=$A50)*('Export (QBO)'!$I$2:$I$6969))
)</f>
        <v>0</v>
      </c>
      <c r="R50" s="30" cm="1">
        <f t="array" ref="R50">(
SUM(('Export (QBO)'!$G$2:$G$6969&gt;=Budget!R$1)*('Export (QBO)'!$G$2:$G$6969&lt;=((EOMONTH(Budget!R$1,0))))*('Export (QBO)'!$J$2:$J$6969=$A50)*('Export (QBO)'!$I$2:$I$6969))
)</f>
        <v>0</v>
      </c>
      <c r="S50" s="30" cm="1">
        <f t="array" ref="S50">(
SUM(('Export (QBO)'!$G$2:$G$6969&gt;=Budget!S$1)*('Export (QBO)'!$G$2:$G$6969&lt;=((EOMONTH(Budget!S$1,0))))*('Export (QBO)'!$J$2:$J$6969=$A50)*('Export (QBO)'!$I$2:$I$6969))
)</f>
        <v>0</v>
      </c>
      <c r="T50" s="30" cm="1">
        <f t="array" ref="T50">(
SUM(('Export (QBO)'!$G$2:$G$6969&gt;=Budget!T$1)*('Export (QBO)'!$G$2:$G$6969&lt;=((EOMONTH(Budget!T$1,0))))*('Export (QBO)'!$J$2:$J$6969=$A50)*('Export (QBO)'!$I$2:$I$6969))
)</f>
        <v>1249.9100000000001</v>
      </c>
      <c r="U50" s="30" cm="1">
        <f t="array" ref="U50">(
SUM(('Export (QBO)'!$G$2:$G$6969&gt;=Budget!U$1)*('Export (QBO)'!$G$2:$G$6969&lt;=((EOMONTH(Budget!U$1,0))))*('Export (QBO)'!$J$2:$J$6969=$A50)*('Export (QBO)'!$I$2:$I$6969))
)</f>
        <v>0</v>
      </c>
      <c r="V50" s="30" cm="1">
        <f t="array" ref="V50">(
SUM(('Export (QBO)'!$G$2:$G$6969&gt;=Budget!V$1)*('Export (QBO)'!$G$2:$G$6969&lt;=((EOMONTH(Budget!V$1,0))))*('Export (QBO)'!$J$2:$J$6969=$A50)*('Export (QBO)'!$I$2:$I$6969))
)</f>
        <v>1204.3200000000002</v>
      </c>
      <c r="W50" s="30" cm="1">
        <f t="array" ref="W50">(
SUM(('Export (QBO)'!$G$2:$G$6969&gt;=Budget!W$1)*('Export (QBO)'!$G$2:$G$6969&lt;=((EOMONTH(Budget!W$1,0))))*('Export (QBO)'!$J$2:$J$6969=$A50)*('Export (QBO)'!$I$2:$I$6969))
)</f>
        <v>553.71</v>
      </c>
      <c r="X50" s="30" cm="1">
        <f t="array" ref="X50">(
SUM(('Export (QBO)'!$G$2:$G$6969&gt;=Budget!X$1)*('Export (QBO)'!$G$2:$G$6969&lt;=((EOMONTH(Budget!X$1,0))))*('Export (QBO)'!$J$2:$J$6969=$A50)*('Export (QBO)'!$I$2:$I$6969))
)</f>
        <v>26.08</v>
      </c>
      <c r="Y50" s="30" cm="1">
        <f t="array" ref="Y50">(
SUM(('Export (QBO)'!$G$2:$G$6969&gt;=Budget!Y$1)*('Export (QBO)'!$G$2:$G$6969&lt;=((EOMONTH(Budget!Y$1,0))))*('Export (QBO)'!$J$2:$J$6969=$A50)*('Export (QBO)'!$I$2:$I$6969))
)</f>
        <v>0</v>
      </c>
      <c r="Z50" s="30" cm="1">
        <f t="array" ref="Z50">(
SUM(('Export (QBO)'!$G$2:$G$6969&gt;=Budget!Z$1)*('Export (QBO)'!$G$2:$G$6969&lt;=((EOMONTH(Budget!Z$1,0))))*('Export (QBO)'!$J$2:$J$6969=$A50)*('Export (QBO)'!$I$2:$I$6969))
)</f>
        <v>460.96</v>
      </c>
      <c r="AA50" s="30" cm="1">
        <f t="array" ref="AA50">(
SUM(('Export (QBO)'!$G$2:$G$6969&gt;=Budget!AA$1)*('Export (QBO)'!$G$2:$G$6969&lt;=((EOMONTH(Budget!AA$1,0))))*('Export (QBO)'!$J$2:$J$6969=$A50)*('Export (QBO)'!$I$2:$I$6969))
)</f>
        <v>9407.69</v>
      </c>
      <c r="AB50" s="30" cm="1">
        <f t="array" ref="AB50">(
SUM(('Export (QBO)'!$G$2:$G$6969&gt;=Budget!AB$1)*('Export (QBO)'!$G$2:$G$6969&lt;=((EOMONTH(Budget!AB$1,0))))*('Export (QBO)'!$J$2:$J$6969=$A50)*('Export (QBO)'!$I$2:$I$6969))
)</f>
        <v>0</v>
      </c>
      <c r="AC50" s="31">
        <f>SUM(Q50:AB50)</f>
        <v>12902.670000000002</v>
      </c>
    </row>
    <row r="51" spans="1:36">
      <c r="A51" s="54" t="s">
        <v>636</v>
      </c>
      <c r="B51" s="109" t="str">
        <f>IFERROR((VLOOKUP(A51,'GL Review'!E:G,3,FALSE)),"")</f>
        <v/>
      </c>
      <c r="D51" s="30" cm="1">
        <f t="array" ref="D51">(
SUM(('Export (QBO)'!$G$2:$G$2483&gt;=Budget!D$1)*('Export (QBO)'!$G$2:$G$2483&lt;=((EOMONTH(Budget!D$1,0))))*('Export (QBO)'!$J$2:$J$2483=$A51)*('Export (QBO)'!$I$2:$I$2483))
)</f>
        <v>0</v>
      </c>
      <c r="E51" s="30" cm="1">
        <f t="array" ref="E51">(
SUM(('Export (QBO)'!$G$2:$G$2483&gt;=Budget!E$1)*('Export (QBO)'!$G$2:$G$2483&lt;=((EOMONTH(Budget!E$1,0))))*('Export (QBO)'!$J$2:$J$2483=$A51)*('Export (QBO)'!$I$2:$I$2483))
)</f>
        <v>0</v>
      </c>
      <c r="F51" s="30" cm="1">
        <f t="array" ref="F51">(
SUM(('Export (QBO)'!$G$2:$G$2483&gt;=Budget!F$1)*('Export (QBO)'!$G$2:$G$2483&lt;=((EOMONTH(Budget!F$1,0))))*('Export (QBO)'!$J$2:$J$2483=$A51)*('Export (QBO)'!$I$2:$I$2483))
)</f>
        <v>0</v>
      </c>
      <c r="G51" s="30" cm="1">
        <f t="array" ref="G51">(
SUM(('Export (QBO)'!$G$2:$G$2483&gt;=Budget!G$1)*('Export (QBO)'!$G$2:$G$2483&lt;=((EOMONTH(Budget!G$1,0))))*('Export (QBO)'!$J$2:$J$2483=$A51)*('Export (QBO)'!$I$2:$I$2483))
)</f>
        <v>0</v>
      </c>
      <c r="H51" s="30" cm="1">
        <f t="array" ref="H51">(
SUM(('Export (QBO)'!$G$2:$G$2483&gt;=Budget!H$1)*('Export (QBO)'!$G$2:$G$2483&lt;=((EOMONTH(Budget!H$1,0))))*('Export (QBO)'!$J$2:$J$2483=$A51)*('Export (QBO)'!$I$2:$I$2483))
)</f>
        <v>0</v>
      </c>
      <c r="I51" s="30" cm="1">
        <f t="array" ref="I51">(
SUM(('Export (QBO)'!$G$2:$G$2483&gt;=Budget!I$1)*('Export (QBO)'!$G$2:$G$2483&lt;=((EOMONTH(Budget!I$1,0))))*('Export (QBO)'!$J$2:$J$2483=$A51)*('Export (QBO)'!$I$2:$I$2483))
)</f>
        <v>0</v>
      </c>
      <c r="J51" s="30" cm="1">
        <f t="array" ref="J51">(
SUM(('Export (QBO)'!$G$2:$G$2483&gt;=Budget!J$1)*('Export (QBO)'!$G$2:$G$2483&lt;=((EOMONTH(Budget!J$1,0))))*('Export (QBO)'!$J$2:$J$2483=$A51)*('Export (QBO)'!$I$2:$I$2483))
)</f>
        <v>0</v>
      </c>
      <c r="K51" s="30" cm="1">
        <f t="array" ref="K51">(
SUM(('Export (QBO)'!$G$2:$G$2483&gt;=Budget!K$1)*('Export (QBO)'!$G$2:$G$2483&lt;=((EOMONTH(Budget!K$1,0))))*('Export (QBO)'!$J$2:$J$2483=$A51)*('Export (QBO)'!$I$2:$I$2483))
)</f>
        <v>0</v>
      </c>
      <c r="L51" s="30" cm="1">
        <f t="array" ref="L51">(
SUM(('Export (QBO)'!$G$2:$G$2483&gt;=Budget!L$1)*('Export (QBO)'!$G$2:$G$2483&lt;=((EOMONTH(Budget!L$1,0))))*('Export (QBO)'!$J$2:$J$2483=$A51)*('Export (QBO)'!$I$2:$I$2483))
)</f>
        <v>0</v>
      </c>
      <c r="M51" s="30" cm="1">
        <f t="array" ref="M51">(
SUM(('Export (QBO)'!$G$2:$G$2483&gt;=Budget!M$1)*('Export (QBO)'!$G$2:$G$2483&lt;=((EOMONTH(Budget!M$1,0))))*('Export (QBO)'!$J$2:$J$2483=$A51)*('Export (QBO)'!$I$2:$I$2483))
)</f>
        <v>0</v>
      </c>
      <c r="N51" s="30" cm="1">
        <f t="array" ref="N51">(
SUM(('Export (QBO)'!$G$2:$G$2483&gt;=Budget!N$1)*('Export (QBO)'!$G$2:$G$2483&lt;=((EOMONTH(Budget!N$1,0))))*('Export (QBO)'!$J$2:$J$2483=$A51)*('Export (QBO)'!$I$2:$I$2483))
)</f>
        <v>0</v>
      </c>
      <c r="O51" s="30" cm="1">
        <f t="array" ref="O51">(
SUM(('Export (QBO)'!$G$2:$G$2483&gt;=Budget!O$1)*('Export (QBO)'!$G$2:$G$2483&lt;=((EOMONTH(Budget!O$1,0))))*('Export (QBO)'!$J$2:$J$2483=$A51)*('Export (QBO)'!$I$2:$I$2483))
)</f>
        <v>0</v>
      </c>
      <c r="P51" s="31">
        <f>SUM(D51:O51)</f>
        <v>0</v>
      </c>
      <c r="Q51" s="30" cm="1">
        <f t="array" ref="Q51">(
SUM(('Export (QBO)'!$G$2:$G$6969&gt;=Budget!Q$1)*('Export (QBO)'!$G$2:$G$6969&lt;=((EOMONTH(Budget!Q$1,0))))*('Export (QBO)'!$J$2:$J$6969=$A51)*('Export (QBO)'!$I$2:$I$6969))
)</f>
        <v>0</v>
      </c>
      <c r="R51" s="30" cm="1">
        <f t="array" ref="R51">(
SUM(('Export (QBO)'!$G$2:$G$6969&gt;=Budget!R$1)*('Export (QBO)'!$G$2:$G$6969&lt;=((EOMONTH(Budget!R$1,0))))*('Export (QBO)'!$J$2:$J$6969=$A51)*('Export (QBO)'!$I$2:$I$6969))
)</f>
        <v>0</v>
      </c>
      <c r="S51" s="30" cm="1">
        <f t="array" ref="S51">(
SUM(('Export (QBO)'!$G$2:$G$6969&gt;=Budget!S$1)*('Export (QBO)'!$G$2:$G$6969&lt;=((EOMONTH(Budget!S$1,0))))*('Export (QBO)'!$J$2:$J$6969=$A51)*('Export (QBO)'!$I$2:$I$6969))
)</f>
        <v>0</v>
      </c>
      <c r="T51" s="30" cm="1">
        <f t="array" ref="T51">(
SUM(('Export (QBO)'!$G$2:$G$6969&gt;=Budget!T$1)*('Export (QBO)'!$G$2:$G$6969&lt;=((EOMONTH(Budget!T$1,0))))*('Export (QBO)'!$J$2:$J$6969=$A51)*('Export (QBO)'!$I$2:$I$6969))
)</f>
        <v>0</v>
      </c>
      <c r="U51" s="30" cm="1">
        <f t="array" ref="U51">(
SUM(('Export (QBO)'!$G$2:$G$6969&gt;=Budget!U$1)*('Export (QBO)'!$G$2:$G$6969&lt;=((EOMONTH(Budget!U$1,0))))*('Export (QBO)'!$J$2:$J$6969=$A51)*('Export (QBO)'!$I$2:$I$6969))
)</f>
        <v>0</v>
      </c>
      <c r="V51" s="30" cm="1">
        <f t="array" ref="V51">(
SUM(('Export (QBO)'!$G$2:$G$6969&gt;=Budget!V$1)*('Export (QBO)'!$G$2:$G$6969&lt;=((EOMONTH(Budget!V$1,0))))*('Export (QBO)'!$J$2:$J$6969=$A51)*('Export (QBO)'!$I$2:$I$6969))
)</f>
        <v>0</v>
      </c>
      <c r="W51" s="30" cm="1">
        <f t="array" ref="W51">(
SUM(('Export (QBO)'!$G$2:$G$6969&gt;=Budget!W$1)*('Export (QBO)'!$G$2:$G$6969&lt;=((EOMONTH(Budget!W$1,0))))*('Export (QBO)'!$J$2:$J$6969=$A51)*('Export (QBO)'!$I$2:$I$6969))
)</f>
        <v>0</v>
      </c>
      <c r="X51" s="30" cm="1">
        <f t="array" ref="X51">(
SUM(('Export (QBO)'!$G$2:$G$6969&gt;=Budget!X$1)*('Export (QBO)'!$G$2:$G$6969&lt;=((EOMONTH(Budget!X$1,0))))*('Export (QBO)'!$J$2:$J$6969=$A51)*('Export (QBO)'!$I$2:$I$6969))
)</f>
        <v>0</v>
      </c>
      <c r="Y51" s="30" cm="1">
        <f t="array" ref="Y51">(
SUM(('Export (QBO)'!$G$2:$G$6969&gt;=Budget!Y$1)*('Export (QBO)'!$G$2:$G$6969&lt;=((EOMONTH(Budget!Y$1,0))))*('Export (QBO)'!$J$2:$J$6969=$A51)*('Export (QBO)'!$I$2:$I$6969))
)</f>
        <v>0</v>
      </c>
      <c r="Z51" s="30" cm="1">
        <f t="array" ref="Z51">(
SUM(('Export (QBO)'!$G$2:$G$6969&gt;=Budget!Z$1)*('Export (QBO)'!$G$2:$G$6969&lt;=((EOMONTH(Budget!Z$1,0))))*('Export (QBO)'!$J$2:$J$6969=$A51)*('Export (QBO)'!$I$2:$I$6969))
)</f>
        <v>0</v>
      </c>
      <c r="AA51" s="30" cm="1">
        <f t="array" ref="AA51">(
SUM(('Export (QBO)'!$G$2:$G$6969&gt;=Budget!AA$1)*('Export (QBO)'!$G$2:$G$6969&lt;=((EOMONTH(Budget!AA$1,0))))*('Export (QBO)'!$J$2:$J$6969=$A51)*('Export (QBO)'!$I$2:$I$6969))
)</f>
        <v>0</v>
      </c>
      <c r="AB51" s="30" cm="1">
        <f t="array" ref="AB51">(
SUM(('Export (QBO)'!$G$2:$G$6969&gt;=Budget!AB$1)*('Export (QBO)'!$G$2:$G$6969&lt;=((EOMONTH(Budget!AB$1,0))))*('Export (QBO)'!$J$2:$J$6969=$A51)*('Export (QBO)'!$I$2:$I$6969))
)</f>
        <v>0</v>
      </c>
      <c r="AC51" s="31">
        <f>SUM(Q51:AB51)</f>
        <v>0</v>
      </c>
      <c r="AJ51" s="110" t="s">
        <v>886</v>
      </c>
    </row>
    <row r="52" spans="1:36">
      <c r="A52" s="54" t="s">
        <v>241</v>
      </c>
      <c r="B52" s="3">
        <f>IFERROR((VLOOKUP(A52,'GL Review'!E:G,3,FALSE)),"")</f>
        <v>52185</v>
      </c>
      <c r="D52" s="30" cm="1">
        <f t="array" ref="D52">(
SUM(('Export (QBO)'!$G$2:$G$2483&gt;=Budget!D$1)*('Export (QBO)'!$G$2:$G$2483&lt;=((EOMONTH(Budget!D$1,0))))*('Export (QBO)'!$J$2:$J$2483=$A52)*('Export (QBO)'!$I$2:$I$2483))
)</f>
        <v>0</v>
      </c>
      <c r="E52" s="30" cm="1">
        <f t="array" ref="E52">(
SUM(('Export (QBO)'!$G$2:$G$2483&gt;=Budget!E$1)*('Export (QBO)'!$G$2:$G$2483&lt;=((EOMONTH(Budget!E$1,0))))*('Export (QBO)'!$J$2:$J$2483=$A52)*('Export (QBO)'!$I$2:$I$2483))
)</f>
        <v>0</v>
      </c>
      <c r="F52" s="30" cm="1">
        <f t="array" ref="F52">(
SUM(('Export (QBO)'!$G$2:$G$2483&gt;=Budget!F$1)*('Export (QBO)'!$G$2:$G$2483&lt;=((EOMONTH(Budget!F$1,0))))*('Export (QBO)'!$J$2:$J$2483=$A52)*('Export (QBO)'!$I$2:$I$2483))
)</f>
        <v>0</v>
      </c>
      <c r="G52" s="30" cm="1">
        <f t="array" ref="G52">(
SUM(('Export (QBO)'!$G$2:$G$2483&gt;=Budget!G$1)*('Export (QBO)'!$G$2:$G$2483&lt;=((EOMONTH(Budget!G$1,0))))*('Export (QBO)'!$J$2:$J$2483=$A52)*('Export (QBO)'!$I$2:$I$2483))
)</f>
        <v>0</v>
      </c>
      <c r="H52" s="30" cm="1">
        <f t="array" ref="H52">(
SUM(('Export (QBO)'!$G$2:$G$2483&gt;=Budget!H$1)*('Export (QBO)'!$G$2:$G$2483&lt;=((EOMONTH(Budget!H$1,0))))*('Export (QBO)'!$J$2:$J$2483=$A52)*('Export (QBO)'!$I$2:$I$2483))
)</f>
        <v>0</v>
      </c>
      <c r="I52" s="30" cm="1">
        <f t="array" ref="I52">(
SUM(('Export (QBO)'!$G$2:$G$2483&gt;=Budget!I$1)*('Export (QBO)'!$G$2:$G$2483&lt;=((EOMONTH(Budget!I$1,0))))*('Export (QBO)'!$J$2:$J$2483=$A52)*('Export (QBO)'!$I$2:$I$2483))
)</f>
        <v>0</v>
      </c>
      <c r="J52" s="30" cm="1">
        <f t="array" ref="J52">(
SUM(('Export (QBO)'!$G$2:$G$2483&gt;=Budget!J$1)*('Export (QBO)'!$G$2:$G$2483&lt;=((EOMONTH(Budget!J$1,0))))*('Export (QBO)'!$J$2:$J$2483=$A52)*('Export (QBO)'!$I$2:$I$2483))
)</f>
        <v>0</v>
      </c>
      <c r="K52" s="30" cm="1">
        <f t="array" ref="K52">(
SUM(('Export (QBO)'!$G$2:$G$2483&gt;=Budget!K$1)*('Export (QBO)'!$G$2:$G$2483&lt;=((EOMONTH(Budget!K$1,0))))*('Export (QBO)'!$J$2:$J$2483=$A52)*('Export (QBO)'!$I$2:$I$2483))
)</f>
        <v>0</v>
      </c>
      <c r="L52" s="30" cm="1">
        <f t="array" ref="L52">(
SUM(('Export (QBO)'!$G$2:$G$2483&gt;=Budget!L$1)*('Export (QBO)'!$G$2:$G$2483&lt;=((EOMONTH(Budget!L$1,0))))*('Export (QBO)'!$J$2:$J$2483=$A52)*('Export (QBO)'!$I$2:$I$2483))
)</f>
        <v>0</v>
      </c>
      <c r="M52" s="30" cm="1">
        <f t="array" ref="M52">(
SUM(('Export (QBO)'!$G$2:$G$2483&gt;=Budget!M$1)*('Export (QBO)'!$G$2:$G$2483&lt;=((EOMONTH(Budget!M$1,0))))*('Export (QBO)'!$J$2:$J$2483=$A52)*('Export (QBO)'!$I$2:$I$2483))
)</f>
        <v>0</v>
      </c>
      <c r="N52" s="30" cm="1">
        <f t="array" ref="N52">(
SUM(('Export (QBO)'!$G$2:$G$2483&gt;=Budget!N$1)*('Export (QBO)'!$G$2:$G$2483&lt;=((EOMONTH(Budget!N$1,0))))*('Export (QBO)'!$J$2:$J$2483=$A52)*('Export (QBO)'!$I$2:$I$2483))
)</f>
        <v>0</v>
      </c>
      <c r="O52" s="30" cm="1">
        <f t="array" ref="O52">(
SUM(('Export (QBO)'!$G$2:$G$2483&gt;=Budget!O$1)*('Export (QBO)'!$G$2:$G$2483&lt;=((EOMONTH(Budget!O$1,0))))*('Export (QBO)'!$J$2:$J$2483=$A52)*('Export (QBO)'!$I$2:$I$2483))
)</f>
        <v>0</v>
      </c>
      <c r="P52" s="31">
        <f>SUM(D52:O52)</f>
        <v>0</v>
      </c>
      <c r="Q52" s="30" cm="1">
        <f t="array" ref="Q52">(
SUM(('Export (QBO)'!$G$2:$G$6969&gt;=Budget!Q$1)*('Export (QBO)'!$G$2:$G$6969&lt;=((EOMONTH(Budget!Q$1,0))))*('Export (QBO)'!$J$2:$J$6969=$A52)*('Export (QBO)'!$I$2:$I$6969))
)</f>
        <v>420.79</v>
      </c>
      <c r="R52" s="30" cm="1">
        <f t="array" ref="R52">(
SUM(('Export (QBO)'!$G$2:$G$6969&gt;=Budget!R$1)*('Export (QBO)'!$G$2:$G$6969&lt;=((EOMONTH(Budget!R$1,0))))*('Export (QBO)'!$J$2:$J$6969=$A52)*('Export (QBO)'!$I$2:$I$6969))
)</f>
        <v>391.26</v>
      </c>
      <c r="S52" s="30" cm="1">
        <f t="array" ref="S52">(
SUM(('Export (QBO)'!$G$2:$G$6969&gt;=Budget!S$1)*('Export (QBO)'!$G$2:$G$6969&lt;=((EOMONTH(Budget!S$1,0))))*('Export (QBO)'!$J$2:$J$6969=$A52)*('Export (QBO)'!$I$2:$I$6969))
)</f>
        <v>391.27</v>
      </c>
      <c r="T52" s="30" cm="1">
        <f t="array" ref="T52">(
SUM(('Export (QBO)'!$G$2:$G$6969&gt;=Budget!T$1)*('Export (QBO)'!$G$2:$G$6969&lt;=((EOMONTH(Budget!T$1,0))))*('Export (QBO)'!$J$2:$J$6969=$A52)*('Export (QBO)'!$I$2:$I$6969))
)</f>
        <v>419.58</v>
      </c>
      <c r="U52" s="30" cm="1">
        <f t="array" ref="U52">(
SUM(('Export (QBO)'!$G$2:$G$6969&gt;=Budget!U$1)*('Export (QBO)'!$G$2:$G$6969&lt;=((EOMONTH(Budget!U$1,0))))*('Export (QBO)'!$J$2:$J$6969=$A52)*('Export (QBO)'!$I$2:$I$6969))
)</f>
        <v>79.16</v>
      </c>
      <c r="V52" s="30" cm="1">
        <f t="array" ref="V52">(
SUM(('Export (QBO)'!$G$2:$G$6969&gt;=Budget!V$1)*('Export (QBO)'!$G$2:$G$6969&lt;=((EOMONTH(Budget!V$1,0))))*('Export (QBO)'!$J$2:$J$6969=$A52)*('Export (QBO)'!$I$2:$I$6969))
)</f>
        <v>0</v>
      </c>
      <c r="W52" s="30" cm="1">
        <f t="array" ref="W52">(
SUM(('Export (QBO)'!$G$2:$G$6969&gt;=Budget!W$1)*('Export (QBO)'!$G$2:$G$6969&lt;=((EOMONTH(Budget!W$1,0))))*('Export (QBO)'!$J$2:$J$6969=$A52)*('Export (QBO)'!$I$2:$I$6969))
)</f>
        <v>0</v>
      </c>
      <c r="X52" s="30" cm="1">
        <f t="array" ref="X52">(
SUM(('Export (QBO)'!$G$2:$G$6969&gt;=Budget!X$1)*('Export (QBO)'!$G$2:$G$6969&lt;=((EOMONTH(Budget!X$1,0))))*('Export (QBO)'!$J$2:$J$6969=$A52)*('Export (QBO)'!$I$2:$I$6969))
)</f>
        <v>0</v>
      </c>
      <c r="Y52" s="30" cm="1">
        <f t="array" ref="Y52">(
SUM(('Export (QBO)'!$G$2:$G$6969&gt;=Budget!Y$1)*('Export (QBO)'!$G$2:$G$6969&lt;=((EOMONTH(Budget!Y$1,0))))*('Export (QBO)'!$J$2:$J$6969=$A52)*('Export (QBO)'!$I$2:$I$6969))
)</f>
        <v>0</v>
      </c>
      <c r="Z52" s="30" cm="1">
        <f t="array" ref="Z52">(
SUM(('Export (QBO)'!$G$2:$G$6969&gt;=Budget!Z$1)*('Export (QBO)'!$G$2:$G$6969&lt;=((EOMONTH(Budget!Z$1,0))))*('Export (QBO)'!$J$2:$J$6969=$A52)*('Export (QBO)'!$I$2:$I$6969))
)</f>
        <v>0</v>
      </c>
      <c r="AA52" s="30" cm="1">
        <f t="array" ref="AA52">(
SUM(('Export (QBO)'!$G$2:$G$6969&gt;=Budget!AA$1)*('Export (QBO)'!$G$2:$G$6969&lt;=((EOMONTH(Budget!AA$1,0))))*('Export (QBO)'!$J$2:$J$6969=$A52)*('Export (QBO)'!$I$2:$I$6969))
)</f>
        <v>0</v>
      </c>
      <c r="AB52" s="30" cm="1">
        <f t="array" ref="AB52">(
SUM(('Export (QBO)'!$G$2:$G$6969&gt;=Budget!AB$1)*('Export (QBO)'!$G$2:$G$6969&lt;=((EOMONTH(Budget!AB$1,0))))*('Export (QBO)'!$J$2:$J$6969=$A52)*('Export (QBO)'!$I$2:$I$6969))
)</f>
        <v>271</v>
      </c>
      <c r="AC52" s="31">
        <f>SUM(Q52:AB52)</f>
        <v>1973.06</v>
      </c>
    </row>
    <row r="53" spans="1:36">
      <c r="A53" s="54" t="s">
        <v>639</v>
      </c>
      <c r="B53" s="109" t="str">
        <f>IFERROR((VLOOKUP(A53,'GL Review'!E:G,3,FALSE)),"")</f>
        <v/>
      </c>
      <c r="D53" s="30" cm="1">
        <f t="array" ref="D53">(
SUM(('Export (QBO)'!$G$2:$G$2483&gt;=Budget!D$1)*('Export (QBO)'!$G$2:$G$2483&lt;=((EOMONTH(Budget!D$1,0))))*('Export (QBO)'!$J$2:$J$2483=$A53)*('Export (QBO)'!$I$2:$I$2483))
)</f>
        <v>0</v>
      </c>
      <c r="E53" s="30" cm="1">
        <f t="array" ref="E53">(
SUM(('Export (QBO)'!$G$2:$G$2483&gt;=Budget!E$1)*('Export (QBO)'!$G$2:$G$2483&lt;=((EOMONTH(Budget!E$1,0))))*('Export (QBO)'!$J$2:$J$2483=$A53)*('Export (QBO)'!$I$2:$I$2483))
)</f>
        <v>0</v>
      </c>
      <c r="F53" s="30" cm="1">
        <f t="array" ref="F53">(
SUM(('Export (QBO)'!$G$2:$G$2483&gt;=Budget!F$1)*('Export (QBO)'!$G$2:$G$2483&lt;=((EOMONTH(Budget!F$1,0))))*('Export (QBO)'!$J$2:$J$2483=$A53)*('Export (QBO)'!$I$2:$I$2483))
)</f>
        <v>0</v>
      </c>
      <c r="G53" s="30" cm="1">
        <f t="array" ref="G53">(
SUM(('Export (QBO)'!$G$2:$G$2483&gt;=Budget!G$1)*('Export (QBO)'!$G$2:$G$2483&lt;=((EOMONTH(Budget!G$1,0))))*('Export (QBO)'!$J$2:$J$2483=$A53)*('Export (QBO)'!$I$2:$I$2483))
)</f>
        <v>0</v>
      </c>
      <c r="H53" s="30" cm="1">
        <f t="array" ref="H53">(
SUM(('Export (QBO)'!$G$2:$G$2483&gt;=Budget!H$1)*('Export (QBO)'!$G$2:$G$2483&lt;=((EOMONTH(Budget!H$1,0))))*('Export (QBO)'!$J$2:$J$2483=$A53)*('Export (QBO)'!$I$2:$I$2483))
)</f>
        <v>0</v>
      </c>
      <c r="I53" s="30" cm="1">
        <f t="array" ref="I53">(
SUM(('Export (QBO)'!$G$2:$G$2483&gt;=Budget!I$1)*('Export (QBO)'!$G$2:$G$2483&lt;=((EOMONTH(Budget!I$1,0))))*('Export (QBO)'!$J$2:$J$2483=$A53)*('Export (QBO)'!$I$2:$I$2483))
)</f>
        <v>0</v>
      </c>
      <c r="J53" s="30" cm="1">
        <f t="array" ref="J53">(
SUM(('Export (QBO)'!$G$2:$G$2483&gt;=Budget!J$1)*('Export (QBO)'!$G$2:$G$2483&lt;=((EOMONTH(Budget!J$1,0))))*('Export (QBO)'!$J$2:$J$2483=$A53)*('Export (QBO)'!$I$2:$I$2483))
)</f>
        <v>0</v>
      </c>
      <c r="K53" s="30" cm="1">
        <f t="array" ref="K53">(
SUM(('Export (QBO)'!$G$2:$G$2483&gt;=Budget!K$1)*('Export (QBO)'!$G$2:$G$2483&lt;=((EOMONTH(Budget!K$1,0))))*('Export (QBO)'!$J$2:$J$2483=$A53)*('Export (QBO)'!$I$2:$I$2483))
)</f>
        <v>0</v>
      </c>
      <c r="L53" s="30" cm="1">
        <f t="array" ref="L53">(
SUM(('Export (QBO)'!$G$2:$G$2483&gt;=Budget!L$1)*('Export (QBO)'!$G$2:$G$2483&lt;=((EOMONTH(Budget!L$1,0))))*('Export (QBO)'!$J$2:$J$2483=$A53)*('Export (QBO)'!$I$2:$I$2483))
)</f>
        <v>0</v>
      </c>
      <c r="M53" s="30" cm="1">
        <f t="array" ref="M53">(
SUM(('Export (QBO)'!$G$2:$G$2483&gt;=Budget!M$1)*('Export (QBO)'!$G$2:$G$2483&lt;=((EOMONTH(Budget!M$1,0))))*('Export (QBO)'!$J$2:$J$2483=$A53)*('Export (QBO)'!$I$2:$I$2483))
)</f>
        <v>0</v>
      </c>
      <c r="N53" s="30" cm="1">
        <f t="array" ref="N53">(
SUM(('Export (QBO)'!$G$2:$G$2483&gt;=Budget!N$1)*('Export (QBO)'!$G$2:$G$2483&lt;=((EOMONTH(Budget!N$1,0))))*('Export (QBO)'!$J$2:$J$2483=$A53)*('Export (QBO)'!$I$2:$I$2483))
)</f>
        <v>0</v>
      </c>
      <c r="O53" s="30" cm="1">
        <f t="array" ref="O53">(
SUM(('Export (QBO)'!$G$2:$G$2483&gt;=Budget!O$1)*('Export (QBO)'!$G$2:$G$2483&lt;=((EOMONTH(Budget!O$1,0))))*('Export (QBO)'!$J$2:$J$2483=$A53)*('Export (QBO)'!$I$2:$I$2483))
)</f>
        <v>0</v>
      </c>
      <c r="P53" s="31">
        <f>SUM(D53:O53)</f>
        <v>0</v>
      </c>
      <c r="Q53" s="30" cm="1">
        <f t="array" ref="Q53">(
SUM(('Export (QBO)'!$G$2:$G$6969&gt;=Budget!Q$1)*('Export (QBO)'!$G$2:$G$6969&lt;=((EOMONTH(Budget!Q$1,0))))*('Export (QBO)'!$J$2:$J$6969=$A53)*('Export (QBO)'!$I$2:$I$6969))
)</f>
        <v>0</v>
      </c>
      <c r="R53" s="30" cm="1">
        <f t="array" ref="R53">(
SUM(('Export (QBO)'!$G$2:$G$6969&gt;=Budget!R$1)*('Export (QBO)'!$G$2:$G$6969&lt;=((EOMONTH(Budget!R$1,0))))*('Export (QBO)'!$J$2:$J$6969=$A53)*('Export (QBO)'!$I$2:$I$6969))
)</f>
        <v>0</v>
      </c>
      <c r="S53" s="30" cm="1">
        <f t="array" ref="S53">(
SUM(('Export (QBO)'!$G$2:$G$6969&gt;=Budget!S$1)*('Export (QBO)'!$G$2:$G$6969&lt;=((EOMONTH(Budget!S$1,0))))*('Export (QBO)'!$J$2:$J$6969=$A53)*('Export (QBO)'!$I$2:$I$6969))
)</f>
        <v>0</v>
      </c>
      <c r="T53" s="30" cm="1">
        <f t="array" ref="T53">(
SUM(('Export (QBO)'!$G$2:$G$6969&gt;=Budget!T$1)*('Export (QBO)'!$G$2:$G$6969&lt;=((EOMONTH(Budget!T$1,0))))*('Export (QBO)'!$J$2:$J$6969=$A53)*('Export (QBO)'!$I$2:$I$6969))
)</f>
        <v>0</v>
      </c>
      <c r="U53" s="30" cm="1">
        <f t="array" ref="U53">(
SUM(('Export (QBO)'!$G$2:$G$6969&gt;=Budget!U$1)*('Export (QBO)'!$G$2:$G$6969&lt;=((EOMONTH(Budget!U$1,0))))*('Export (QBO)'!$J$2:$J$6969=$A53)*('Export (QBO)'!$I$2:$I$6969))
)</f>
        <v>0</v>
      </c>
      <c r="V53" s="30" cm="1">
        <f t="array" ref="V53">(
SUM(('Export (QBO)'!$G$2:$G$6969&gt;=Budget!V$1)*('Export (QBO)'!$G$2:$G$6969&lt;=((EOMONTH(Budget!V$1,0))))*('Export (QBO)'!$J$2:$J$6969=$A53)*('Export (QBO)'!$I$2:$I$6969))
)</f>
        <v>0</v>
      </c>
      <c r="W53" s="30" cm="1">
        <f t="array" ref="W53">(
SUM(('Export (QBO)'!$G$2:$G$6969&gt;=Budget!W$1)*('Export (QBO)'!$G$2:$G$6969&lt;=((EOMONTH(Budget!W$1,0))))*('Export (QBO)'!$J$2:$J$6969=$A53)*('Export (QBO)'!$I$2:$I$6969))
)</f>
        <v>0</v>
      </c>
      <c r="X53" s="30" cm="1">
        <f t="array" ref="X53">(
SUM(('Export (QBO)'!$G$2:$G$6969&gt;=Budget!X$1)*('Export (QBO)'!$G$2:$G$6969&lt;=((EOMONTH(Budget!X$1,0))))*('Export (QBO)'!$J$2:$J$6969=$A53)*('Export (QBO)'!$I$2:$I$6969))
)</f>
        <v>0</v>
      </c>
      <c r="Y53" s="30" cm="1">
        <f t="array" ref="Y53">(
SUM(('Export (QBO)'!$G$2:$G$6969&gt;=Budget!Y$1)*('Export (QBO)'!$G$2:$G$6969&lt;=((EOMONTH(Budget!Y$1,0))))*('Export (QBO)'!$J$2:$J$6969=$A53)*('Export (QBO)'!$I$2:$I$6969))
)</f>
        <v>0</v>
      </c>
      <c r="Z53" s="30" cm="1">
        <f t="array" ref="Z53">(
SUM(('Export (QBO)'!$G$2:$G$6969&gt;=Budget!Z$1)*('Export (QBO)'!$G$2:$G$6969&lt;=((EOMONTH(Budget!Z$1,0))))*('Export (QBO)'!$J$2:$J$6969=$A53)*('Export (QBO)'!$I$2:$I$6969))
)</f>
        <v>0</v>
      </c>
      <c r="AA53" s="30" cm="1">
        <f t="array" ref="AA53">(
SUM(('Export (QBO)'!$G$2:$G$6969&gt;=Budget!AA$1)*('Export (QBO)'!$G$2:$G$6969&lt;=((EOMONTH(Budget!AA$1,0))))*('Export (QBO)'!$J$2:$J$6969=$A53)*('Export (QBO)'!$I$2:$I$6969))
)</f>
        <v>0</v>
      </c>
      <c r="AB53" s="30" cm="1">
        <f t="array" ref="AB53">(
SUM(('Export (QBO)'!$G$2:$G$6969&gt;=Budget!AB$1)*('Export (QBO)'!$G$2:$G$6969&lt;=((EOMONTH(Budget!AB$1,0))))*('Export (QBO)'!$J$2:$J$6969=$A53)*('Export (QBO)'!$I$2:$I$6969))
)</f>
        <v>0</v>
      </c>
      <c r="AC53" s="31">
        <f>SUM(Q53:AB53)</f>
        <v>0</v>
      </c>
      <c r="AE53" s="59">
        <v>1200</v>
      </c>
      <c r="AJ53" s="110" t="s">
        <v>886</v>
      </c>
    </row>
    <row r="54" spans="1:36" ht="17" thickBot="1">
      <c r="A54" s="32"/>
      <c r="B54" s="3" t="str">
        <f>IFERROR((VLOOKUP(A54,'GL Review'!E:G,3,FALSE)),"")</f>
        <v/>
      </c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1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1"/>
    </row>
    <row r="55" spans="1:36">
      <c r="A55" s="33" t="s">
        <v>577</v>
      </c>
      <c r="B55" s="3" t="str">
        <f>IFERROR((VLOOKUP(A55,'GL Review'!E:G,3,FALSE)),"")</f>
        <v/>
      </c>
      <c r="D55" s="34">
        <f t="shared" ref="D55:O55" si="18">SUM(D48:D54)</f>
        <v>0</v>
      </c>
      <c r="E55" s="34">
        <f t="shared" si="18"/>
        <v>0</v>
      </c>
      <c r="F55" s="34">
        <f t="shared" si="18"/>
        <v>0</v>
      </c>
      <c r="G55" s="34">
        <f t="shared" si="18"/>
        <v>0</v>
      </c>
      <c r="H55" s="34">
        <f t="shared" si="18"/>
        <v>0</v>
      </c>
      <c r="I55" s="34">
        <f t="shared" si="18"/>
        <v>0</v>
      </c>
      <c r="J55" s="34">
        <f t="shared" si="18"/>
        <v>0</v>
      </c>
      <c r="K55" s="34">
        <f t="shared" si="18"/>
        <v>0</v>
      </c>
      <c r="L55" s="34">
        <f t="shared" si="18"/>
        <v>0</v>
      </c>
      <c r="M55" s="34">
        <f t="shared" si="18"/>
        <v>0</v>
      </c>
      <c r="N55" s="34">
        <f t="shared" si="18"/>
        <v>0</v>
      </c>
      <c r="O55" s="34">
        <f t="shared" si="18"/>
        <v>0</v>
      </c>
      <c r="P55" s="35">
        <f>SUM(D55:O55)</f>
        <v>0</v>
      </c>
      <c r="Q55" s="34">
        <f t="shared" ref="Q55:AB55" si="19">SUM(Q48:Q54)</f>
        <v>420.79</v>
      </c>
      <c r="R55" s="34">
        <f t="shared" si="19"/>
        <v>391.26</v>
      </c>
      <c r="S55" s="34">
        <f t="shared" si="19"/>
        <v>391.27</v>
      </c>
      <c r="T55" s="34">
        <f t="shared" si="19"/>
        <v>1669.49</v>
      </c>
      <c r="U55" s="34">
        <f t="shared" si="19"/>
        <v>79.16</v>
      </c>
      <c r="V55" s="34">
        <f t="shared" si="19"/>
        <v>1204.3200000000002</v>
      </c>
      <c r="W55" s="34">
        <f t="shared" si="19"/>
        <v>553.71</v>
      </c>
      <c r="X55" s="34">
        <f t="shared" si="19"/>
        <v>26.08</v>
      </c>
      <c r="Y55" s="34">
        <f t="shared" si="19"/>
        <v>0</v>
      </c>
      <c r="Z55" s="34">
        <f t="shared" si="19"/>
        <v>460.96</v>
      </c>
      <c r="AA55" s="34">
        <f t="shared" si="19"/>
        <v>9407.69</v>
      </c>
      <c r="AB55" s="34">
        <f t="shared" si="19"/>
        <v>271</v>
      </c>
      <c r="AC55" s="35">
        <f>SUM(Q55:AB55)</f>
        <v>14875.73</v>
      </c>
      <c r="AE55" s="34">
        <v>30000</v>
      </c>
      <c r="AG55" s="64"/>
      <c r="AI55" s="21" t="s">
        <v>838</v>
      </c>
    </row>
    <row r="56" spans="1:36">
      <c r="A56" s="33"/>
      <c r="B56" s="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60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60"/>
      <c r="AE56" s="36"/>
      <c r="AG56" s="65"/>
    </row>
    <row r="57" spans="1:36">
      <c r="A57" s="33"/>
      <c r="B57" s="3" t="str">
        <f>IFERROR((VLOOKUP(A57,'GL Review'!E:G,3,FALSE)),"")</f>
        <v/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60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60"/>
      <c r="AE57" s="36"/>
      <c r="AG57" s="65"/>
    </row>
    <row r="58" spans="1:36">
      <c r="A58" s="2" t="s">
        <v>63</v>
      </c>
      <c r="B58" s="3" t="str">
        <f>IFERROR((VLOOKUP(A58,'GL Review'!E:G,3,FALSE)),"")</f>
        <v/>
      </c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8"/>
    </row>
    <row r="59" spans="1:36">
      <c r="A59" s="54" t="s">
        <v>604</v>
      </c>
      <c r="B59" s="3">
        <f>IFERROR((VLOOKUP(A59,'GL Review'!E:G,3,FALSE)),"")</f>
        <v>52510</v>
      </c>
      <c r="D59" s="30" cm="1">
        <f t="array" ref="D59">(
SUM(('Export (QBO)'!$G$2:$G$2483&gt;=Budget!D$1)*('Export (QBO)'!$G$2:$G$2483&lt;=((EOMONTH(Budget!D$1,0))))*('Export (QBO)'!$J$2:$J$2483=$A59)*('Export (QBO)'!$I$2:$I$2483))
)</f>
        <v>0</v>
      </c>
      <c r="E59" s="30" cm="1">
        <f t="array" ref="E59">(
SUM(('Export (QBO)'!$G$2:$G$2483&gt;=Budget!E$1)*('Export (QBO)'!$G$2:$G$2483&lt;=((EOMONTH(Budget!E$1,0))))*('Export (QBO)'!$J$2:$J$2483=$A59)*('Export (QBO)'!$I$2:$I$2483))
)</f>
        <v>0</v>
      </c>
      <c r="F59" s="30" cm="1">
        <f t="array" ref="F59">(
SUM(('Export (QBO)'!$G$2:$G$2483&gt;=Budget!F$1)*('Export (QBO)'!$G$2:$G$2483&lt;=((EOMONTH(Budget!F$1,0))))*('Export (QBO)'!$J$2:$J$2483=$A59)*('Export (QBO)'!$I$2:$I$2483))
)</f>
        <v>0</v>
      </c>
      <c r="G59" s="30" cm="1">
        <f t="array" ref="G59">(
SUM(('Export (QBO)'!$G$2:$G$2483&gt;=Budget!G$1)*('Export (QBO)'!$G$2:$G$2483&lt;=((EOMONTH(Budget!G$1,0))))*('Export (QBO)'!$J$2:$J$2483=$A59)*('Export (QBO)'!$I$2:$I$2483))
)</f>
        <v>0</v>
      </c>
      <c r="H59" s="30" cm="1">
        <f t="array" ref="H59">(
SUM(('Export (QBO)'!$G$2:$G$2483&gt;=Budget!H$1)*('Export (QBO)'!$G$2:$G$2483&lt;=((EOMONTH(Budget!H$1,0))))*('Export (QBO)'!$J$2:$J$2483=$A59)*('Export (QBO)'!$I$2:$I$2483))
)</f>
        <v>0</v>
      </c>
      <c r="I59" s="30" cm="1">
        <f t="array" ref="I59">(
SUM(('Export (QBO)'!$G$2:$G$2483&gt;=Budget!I$1)*('Export (QBO)'!$G$2:$G$2483&lt;=((EOMONTH(Budget!I$1,0))))*('Export (QBO)'!$J$2:$J$2483=$A59)*('Export (QBO)'!$I$2:$I$2483))
)</f>
        <v>0</v>
      </c>
      <c r="J59" s="30" cm="1">
        <f t="array" ref="J59">(
SUM(('Export (QBO)'!$G$2:$G$2483&gt;=Budget!J$1)*('Export (QBO)'!$G$2:$G$2483&lt;=((EOMONTH(Budget!J$1,0))))*('Export (QBO)'!$J$2:$J$2483=$A59)*('Export (QBO)'!$I$2:$I$2483))
)</f>
        <v>0</v>
      </c>
      <c r="K59" s="30" cm="1">
        <f t="array" ref="K59">(
SUM(('Export (QBO)'!$G$2:$G$2483&gt;=Budget!K$1)*('Export (QBO)'!$G$2:$G$2483&lt;=((EOMONTH(Budget!K$1,0))))*('Export (QBO)'!$J$2:$J$2483=$A59)*('Export (QBO)'!$I$2:$I$2483))
)</f>
        <v>0</v>
      </c>
      <c r="L59" s="30" cm="1">
        <f t="array" ref="L59">(
SUM(('Export (QBO)'!$G$2:$G$2483&gt;=Budget!L$1)*('Export (QBO)'!$G$2:$G$2483&lt;=((EOMONTH(Budget!L$1,0))))*('Export (QBO)'!$J$2:$J$2483=$A59)*('Export (QBO)'!$I$2:$I$2483))
)</f>
        <v>0</v>
      </c>
      <c r="M59" s="30" cm="1">
        <f t="array" ref="M59">(
SUM(('Export (QBO)'!$G$2:$G$2483&gt;=Budget!M$1)*('Export (QBO)'!$G$2:$G$2483&lt;=((EOMONTH(Budget!M$1,0))))*('Export (QBO)'!$J$2:$J$2483=$A59)*('Export (QBO)'!$I$2:$I$2483))
)</f>
        <v>0</v>
      </c>
      <c r="N59" s="30" cm="1">
        <f t="array" ref="N59">(
SUM(('Export (QBO)'!$G$2:$G$2483&gt;=Budget!N$1)*('Export (QBO)'!$G$2:$G$2483&lt;=((EOMONTH(Budget!N$1,0))))*('Export (QBO)'!$J$2:$J$2483=$A59)*('Export (QBO)'!$I$2:$I$2483))
)</f>
        <v>0</v>
      </c>
      <c r="O59" s="30" cm="1">
        <f t="array" ref="O59">(
SUM(('Export (QBO)'!$G$2:$G$2483&gt;=Budget!O$1)*('Export (QBO)'!$G$2:$G$2483&lt;=((EOMONTH(Budget!O$1,0))))*('Export (QBO)'!$J$2:$J$2483=$A59)*('Export (QBO)'!$I$2:$I$2483))
)</f>
        <v>0</v>
      </c>
      <c r="P59" s="31">
        <f t="shared" ref="P59:P67" si="20">SUM(D59:O59)</f>
        <v>0</v>
      </c>
      <c r="Q59" s="30" cm="1">
        <f t="array" ref="Q59">(
SUM(('Export (QBO)'!$G$2:$G$6969&gt;=Budget!Q$1)*('Export (QBO)'!$G$2:$G$6969&lt;=((EOMONTH(Budget!Q$1,0))))*('Export (QBO)'!$J$2:$J$6969=$A59)*('Export (QBO)'!$I$2:$I$6969))
)</f>
        <v>40711.410000000003</v>
      </c>
      <c r="R59" s="30" cm="1">
        <f t="array" ref="R59">(
SUM(('Export (QBO)'!$G$2:$G$6969&gt;=Budget!R$1)*('Export (QBO)'!$G$2:$G$6969&lt;=((EOMONTH(Budget!R$1,0))))*('Export (QBO)'!$J$2:$J$6969=$A59)*('Export (QBO)'!$I$2:$I$6969))
)</f>
        <v>34226.42</v>
      </c>
      <c r="S59" s="30" cm="1">
        <f t="array" ref="S59">(
SUM(('Export (QBO)'!$G$2:$G$6969&gt;=Budget!S$1)*('Export (QBO)'!$G$2:$G$6969&lt;=((EOMONTH(Budget!S$1,0))))*('Export (QBO)'!$J$2:$J$6969=$A59)*('Export (QBO)'!$I$2:$I$6969))
)</f>
        <v>10592.2</v>
      </c>
      <c r="T59" s="30" cm="1">
        <f t="array" ref="T59">(
SUM(('Export (QBO)'!$G$2:$G$6969&gt;=Budget!T$1)*('Export (QBO)'!$G$2:$G$6969&lt;=((EOMONTH(Budget!T$1,0))))*('Export (QBO)'!$J$2:$J$6969=$A59)*('Export (QBO)'!$I$2:$I$6969))
)</f>
        <v>21714.28</v>
      </c>
      <c r="U59" s="30" cm="1">
        <f t="array" ref="U59">(
SUM(('Export (QBO)'!$G$2:$G$6969&gt;=Budget!U$1)*('Export (QBO)'!$G$2:$G$6969&lt;=((EOMONTH(Budget!U$1,0))))*('Export (QBO)'!$J$2:$J$6969=$A59)*('Export (QBO)'!$I$2:$I$6969))
)</f>
        <v>26135.53</v>
      </c>
      <c r="V59" s="30" cm="1">
        <f t="array" ref="V59">(
SUM(('Export (QBO)'!$G$2:$G$6969&gt;=Budget!V$1)*('Export (QBO)'!$G$2:$G$6969&lt;=((EOMONTH(Budget!V$1,0))))*('Export (QBO)'!$J$2:$J$6969=$A59)*('Export (QBO)'!$I$2:$I$6969))
)</f>
        <v>25669.79</v>
      </c>
      <c r="W59" s="30" cm="1">
        <f t="array" ref="W59">(
SUM(('Export (QBO)'!$G$2:$G$6969&gt;=Budget!W$1)*('Export (QBO)'!$G$2:$G$6969&lt;=((EOMONTH(Budget!W$1,0))))*('Export (QBO)'!$J$2:$J$6969=$A59)*('Export (QBO)'!$I$2:$I$6969))
)</f>
        <v>16625.260000000002</v>
      </c>
      <c r="X59" s="30" cm="1">
        <f t="array" ref="X59">(
SUM(('Export (QBO)'!$G$2:$G$6969&gt;=Budget!X$1)*('Export (QBO)'!$G$2:$G$6969&lt;=((EOMONTH(Budget!X$1,0))))*('Export (QBO)'!$J$2:$J$6969=$A59)*('Export (QBO)'!$I$2:$I$6969))
)</f>
        <v>16259.7</v>
      </c>
      <c r="Y59" s="30" cm="1">
        <f t="array" ref="Y59">(
SUM(('Export (QBO)'!$G$2:$G$6969&gt;=Budget!Y$1)*('Export (QBO)'!$G$2:$G$6969&lt;=((EOMONTH(Budget!Y$1,0))))*('Export (QBO)'!$J$2:$J$6969=$A59)*('Export (QBO)'!$I$2:$I$6969))
)</f>
        <v>15842.18</v>
      </c>
      <c r="Z59" s="30" cm="1">
        <f t="array" ref="Z59">(
SUM(('Export (QBO)'!$G$2:$G$6969&gt;=Budget!Z$1)*('Export (QBO)'!$G$2:$G$6969&lt;=((EOMONTH(Budget!Z$1,0))))*('Export (QBO)'!$J$2:$J$6969=$A59)*('Export (QBO)'!$I$2:$I$6969))
)</f>
        <v>17155.099999999999</v>
      </c>
      <c r="AA59" s="30" cm="1">
        <f t="array" ref="AA59">(
SUM(('Export (QBO)'!$G$2:$G$6969&gt;=Budget!AA$1)*('Export (QBO)'!$G$2:$G$6969&lt;=((EOMONTH(Budget!AA$1,0))))*('Export (QBO)'!$J$2:$J$6969=$A59)*('Export (QBO)'!$I$2:$I$6969))
)</f>
        <v>17080.78</v>
      </c>
      <c r="AB59" s="30" cm="1">
        <f t="array" ref="AB59">(
SUM(('Export (QBO)'!$G$2:$G$6969&gt;=Budget!AB$1)*('Export (QBO)'!$G$2:$G$6969&lt;=((EOMONTH(Budget!AB$1,0))))*('Export (QBO)'!$J$2:$J$6969=$A59)*('Export (QBO)'!$I$2:$I$6969))
)</f>
        <v>25195.55</v>
      </c>
      <c r="AC59" s="31">
        <f t="shared" ref="AC59:AC67" si="21">SUM(Q59:AB59)</f>
        <v>267208.2</v>
      </c>
    </row>
    <row r="60" spans="1:36">
      <c r="A60" s="54" t="s">
        <v>602</v>
      </c>
      <c r="B60" s="3">
        <f>IFERROR((VLOOKUP(A60,'GL Review'!E:G,3,FALSE)),"")</f>
        <v>52505</v>
      </c>
      <c r="D60" s="30" cm="1">
        <f t="array" ref="D60">(
SUM(('Export (QBO)'!$G$2:$G$2483&gt;=Budget!D$1)*('Export (QBO)'!$G$2:$G$2483&lt;=((EOMONTH(Budget!D$1,0))))*('Export (QBO)'!$J$2:$J$2483=$A60)*('Export (QBO)'!$I$2:$I$2483))
)</f>
        <v>0</v>
      </c>
      <c r="E60" s="30" cm="1">
        <f t="array" ref="E60">(
SUM(('Export (QBO)'!$G$2:$G$2483&gt;=Budget!E$1)*('Export (QBO)'!$G$2:$G$2483&lt;=((EOMONTH(Budget!E$1,0))))*('Export (QBO)'!$J$2:$J$2483=$A60)*('Export (QBO)'!$I$2:$I$2483))
)</f>
        <v>0</v>
      </c>
      <c r="F60" s="30" cm="1">
        <f t="array" ref="F60">(
SUM(('Export (QBO)'!$G$2:$G$2483&gt;=Budget!F$1)*('Export (QBO)'!$G$2:$G$2483&lt;=((EOMONTH(Budget!F$1,0))))*('Export (QBO)'!$J$2:$J$2483=$A60)*('Export (QBO)'!$I$2:$I$2483))
)</f>
        <v>0</v>
      </c>
      <c r="G60" s="30" cm="1">
        <f t="array" ref="G60">(
SUM(('Export (QBO)'!$G$2:$G$2483&gt;=Budget!G$1)*('Export (QBO)'!$G$2:$G$2483&lt;=((EOMONTH(Budget!G$1,0))))*('Export (QBO)'!$J$2:$J$2483=$A60)*('Export (QBO)'!$I$2:$I$2483))
)</f>
        <v>0</v>
      </c>
      <c r="H60" s="30" cm="1">
        <f t="array" ref="H60">(
SUM(('Export (QBO)'!$G$2:$G$2483&gt;=Budget!H$1)*('Export (QBO)'!$G$2:$G$2483&lt;=((EOMONTH(Budget!H$1,0))))*('Export (QBO)'!$J$2:$J$2483=$A60)*('Export (QBO)'!$I$2:$I$2483))
)</f>
        <v>0</v>
      </c>
      <c r="I60" s="30" cm="1">
        <f t="array" ref="I60">(
SUM(('Export (QBO)'!$G$2:$G$2483&gt;=Budget!I$1)*('Export (QBO)'!$G$2:$G$2483&lt;=((EOMONTH(Budget!I$1,0))))*('Export (QBO)'!$J$2:$J$2483=$A60)*('Export (QBO)'!$I$2:$I$2483))
)</f>
        <v>0</v>
      </c>
      <c r="J60" s="30" cm="1">
        <f t="array" ref="J60">(
SUM(('Export (QBO)'!$G$2:$G$2483&gt;=Budget!J$1)*('Export (QBO)'!$G$2:$G$2483&lt;=((EOMONTH(Budget!J$1,0))))*('Export (QBO)'!$J$2:$J$2483=$A60)*('Export (QBO)'!$I$2:$I$2483))
)</f>
        <v>0</v>
      </c>
      <c r="K60" s="30" cm="1">
        <f t="array" ref="K60">(
SUM(('Export (QBO)'!$G$2:$G$2483&gt;=Budget!K$1)*('Export (QBO)'!$G$2:$G$2483&lt;=((EOMONTH(Budget!K$1,0))))*('Export (QBO)'!$J$2:$J$2483=$A60)*('Export (QBO)'!$I$2:$I$2483))
)</f>
        <v>0</v>
      </c>
      <c r="L60" s="30" cm="1">
        <f t="array" ref="L60">(
SUM(('Export (QBO)'!$G$2:$G$2483&gt;=Budget!L$1)*('Export (QBO)'!$G$2:$G$2483&lt;=((EOMONTH(Budget!L$1,0))))*('Export (QBO)'!$J$2:$J$2483=$A60)*('Export (QBO)'!$I$2:$I$2483))
)</f>
        <v>0</v>
      </c>
      <c r="M60" s="30" cm="1">
        <f t="array" ref="M60">(
SUM(('Export (QBO)'!$G$2:$G$2483&gt;=Budget!M$1)*('Export (QBO)'!$G$2:$G$2483&lt;=((EOMONTH(Budget!M$1,0))))*('Export (QBO)'!$J$2:$J$2483=$A60)*('Export (QBO)'!$I$2:$I$2483))
)</f>
        <v>0</v>
      </c>
      <c r="N60" s="30" cm="1">
        <f t="array" ref="N60">(
SUM(('Export (QBO)'!$G$2:$G$2483&gt;=Budget!N$1)*('Export (QBO)'!$G$2:$G$2483&lt;=((EOMONTH(Budget!N$1,0))))*('Export (QBO)'!$J$2:$J$2483=$A60)*('Export (QBO)'!$I$2:$I$2483))
)</f>
        <v>0</v>
      </c>
      <c r="O60" s="30" cm="1">
        <f t="array" ref="O60">(
SUM(('Export (QBO)'!$G$2:$G$2483&gt;=Budget!O$1)*('Export (QBO)'!$G$2:$G$2483&lt;=((EOMONTH(Budget!O$1,0))))*('Export (QBO)'!$J$2:$J$2483=$A60)*('Export (QBO)'!$I$2:$I$2483))
)</f>
        <v>0</v>
      </c>
      <c r="P60" s="31">
        <f t="shared" si="20"/>
        <v>0</v>
      </c>
      <c r="Q60" s="30" cm="1">
        <f t="array" ref="Q60">(
SUM(('Export (QBO)'!$G$2:$G$6969&gt;=Budget!Q$1)*('Export (QBO)'!$G$2:$G$6969&lt;=((EOMONTH(Budget!Q$1,0))))*('Export (QBO)'!$J$2:$J$6969=$A60)*('Export (QBO)'!$I$2:$I$6969))
)</f>
        <v>53208.9</v>
      </c>
      <c r="R60" s="30" cm="1">
        <f t="array" ref="R60">(
SUM(('Export (QBO)'!$G$2:$G$6969&gt;=Budget!R$1)*('Export (QBO)'!$G$2:$G$6969&lt;=((EOMONTH(Budget!R$1,0))))*('Export (QBO)'!$J$2:$J$6969=$A60)*('Export (QBO)'!$I$2:$I$6969))
)</f>
        <v>33904.79</v>
      </c>
      <c r="S60" s="30" cm="1">
        <f t="array" ref="S60">(
SUM(('Export (QBO)'!$G$2:$G$6969&gt;=Budget!S$1)*('Export (QBO)'!$G$2:$G$6969&lt;=((EOMONTH(Budget!S$1,0))))*('Export (QBO)'!$J$2:$J$6969=$A60)*('Export (QBO)'!$I$2:$I$6969))
)</f>
        <v>0</v>
      </c>
      <c r="T60" s="30" cm="1">
        <f t="array" ref="T60">(
SUM(('Export (QBO)'!$G$2:$G$6969&gt;=Budget!T$1)*('Export (QBO)'!$G$2:$G$6969&lt;=((EOMONTH(Budget!T$1,0))))*('Export (QBO)'!$J$2:$J$6969=$A60)*('Export (QBO)'!$I$2:$I$6969))
)</f>
        <v>0</v>
      </c>
      <c r="U60" s="30" cm="1">
        <f t="array" ref="U60">(
SUM(('Export (QBO)'!$G$2:$G$6969&gt;=Budget!U$1)*('Export (QBO)'!$G$2:$G$6969&lt;=((EOMONTH(Budget!U$1,0))))*('Export (QBO)'!$J$2:$J$6969=$A60)*('Export (QBO)'!$I$2:$I$6969))
)</f>
        <v>0</v>
      </c>
      <c r="V60" s="30" cm="1">
        <f t="array" ref="V60">(
SUM(('Export (QBO)'!$G$2:$G$6969&gt;=Budget!V$1)*('Export (QBO)'!$G$2:$G$6969&lt;=((EOMONTH(Budget!V$1,0))))*('Export (QBO)'!$J$2:$J$6969=$A60)*('Export (QBO)'!$I$2:$I$6969))
)</f>
        <v>0</v>
      </c>
      <c r="W60" s="30" cm="1">
        <f t="array" ref="W60">(
SUM(('Export (QBO)'!$G$2:$G$6969&gt;=Budget!W$1)*('Export (QBO)'!$G$2:$G$6969&lt;=((EOMONTH(Budget!W$1,0))))*('Export (QBO)'!$J$2:$J$6969=$A60)*('Export (QBO)'!$I$2:$I$6969))
)</f>
        <v>0</v>
      </c>
      <c r="X60" s="30" cm="1">
        <f t="array" ref="X60">(
SUM(('Export (QBO)'!$G$2:$G$6969&gt;=Budget!X$1)*('Export (QBO)'!$G$2:$G$6969&lt;=((EOMONTH(Budget!X$1,0))))*('Export (QBO)'!$J$2:$J$6969=$A60)*('Export (QBO)'!$I$2:$I$6969))
)</f>
        <v>0</v>
      </c>
      <c r="Y60" s="30" cm="1">
        <f t="array" ref="Y60">(
SUM(('Export (QBO)'!$G$2:$G$6969&gt;=Budget!Y$1)*('Export (QBO)'!$G$2:$G$6969&lt;=((EOMONTH(Budget!Y$1,0))))*('Export (QBO)'!$J$2:$J$6969=$A60)*('Export (QBO)'!$I$2:$I$6969))
)</f>
        <v>0</v>
      </c>
      <c r="Z60" s="30" cm="1">
        <f t="array" ref="Z60">(
SUM(('Export (QBO)'!$G$2:$G$6969&gt;=Budget!Z$1)*('Export (QBO)'!$G$2:$G$6969&lt;=((EOMONTH(Budget!Z$1,0))))*('Export (QBO)'!$J$2:$J$6969=$A60)*('Export (QBO)'!$I$2:$I$6969))
)</f>
        <v>0</v>
      </c>
      <c r="AA60" s="30" cm="1">
        <f t="array" ref="AA60">(
SUM(('Export (QBO)'!$G$2:$G$6969&gt;=Budget!AA$1)*('Export (QBO)'!$G$2:$G$6969&lt;=((EOMONTH(Budget!AA$1,0))))*('Export (QBO)'!$J$2:$J$6969=$A60)*('Export (QBO)'!$I$2:$I$6969))
)</f>
        <v>0</v>
      </c>
      <c r="AB60" s="30" cm="1">
        <f t="array" ref="AB60">(
SUM(('Export (QBO)'!$G$2:$G$6969&gt;=Budget!AB$1)*('Export (QBO)'!$G$2:$G$6969&lt;=((EOMONTH(Budget!AB$1,0))))*('Export (QBO)'!$J$2:$J$6969=$A60)*('Export (QBO)'!$I$2:$I$6969))
)</f>
        <v>0</v>
      </c>
      <c r="AC60" s="31">
        <f t="shared" si="21"/>
        <v>87113.69</v>
      </c>
    </row>
    <row r="61" spans="1:36">
      <c r="A61" s="3" t="s">
        <v>347</v>
      </c>
      <c r="B61" s="3">
        <f>IFERROR((VLOOKUP(A61,'GL Review'!E:G,3,FALSE)),"")</f>
        <v>52545</v>
      </c>
      <c r="D61" s="30" cm="1">
        <f t="array" ref="D61">(
SUM(('Export (QBO)'!$G$2:$G$2483&gt;=Budget!D$1)*('Export (QBO)'!$G$2:$G$2483&lt;=((EOMONTH(Budget!D$1,0))))*('Export (QBO)'!$J$2:$J$2483=$A61)*('Export (QBO)'!$I$2:$I$2483))
)</f>
        <v>0</v>
      </c>
      <c r="E61" s="30" cm="1">
        <f t="array" ref="E61">(
SUM(('Export (QBO)'!$G$2:$G$2483&gt;=Budget!E$1)*('Export (QBO)'!$G$2:$G$2483&lt;=((EOMONTH(Budget!E$1,0))))*('Export (QBO)'!$J$2:$J$2483=$A61)*('Export (QBO)'!$I$2:$I$2483))
)</f>
        <v>0</v>
      </c>
      <c r="F61" s="30" cm="1">
        <f t="array" ref="F61">(
SUM(('Export (QBO)'!$G$2:$G$2483&gt;=Budget!F$1)*('Export (QBO)'!$G$2:$G$2483&lt;=((EOMONTH(Budget!F$1,0))))*('Export (QBO)'!$J$2:$J$2483=$A61)*('Export (QBO)'!$I$2:$I$2483))
)</f>
        <v>0</v>
      </c>
      <c r="G61" s="30" cm="1">
        <f t="array" ref="G61">(
SUM(('Export (QBO)'!$G$2:$G$2483&gt;=Budget!G$1)*('Export (QBO)'!$G$2:$G$2483&lt;=((EOMONTH(Budget!G$1,0))))*('Export (QBO)'!$J$2:$J$2483=$A61)*('Export (QBO)'!$I$2:$I$2483))
)</f>
        <v>0</v>
      </c>
      <c r="H61" s="30" cm="1">
        <f t="array" ref="H61">(
SUM(('Export (QBO)'!$G$2:$G$2483&gt;=Budget!H$1)*('Export (QBO)'!$G$2:$G$2483&lt;=((EOMONTH(Budget!H$1,0))))*('Export (QBO)'!$J$2:$J$2483=$A61)*('Export (QBO)'!$I$2:$I$2483))
)</f>
        <v>0</v>
      </c>
      <c r="I61" s="30" cm="1">
        <f t="array" ref="I61">(
SUM(('Export (QBO)'!$G$2:$G$2483&gt;=Budget!I$1)*('Export (QBO)'!$G$2:$G$2483&lt;=((EOMONTH(Budget!I$1,0))))*('Export (QBO)'!$J$2:$J$2483=$A61)*('Export (QBO)'!$I$2:$I$2483))
)</f>
        <v>0</v>
      </c>
      <c r="J61" s="30" cm="1">
        <f t="array" ref="J61">(
SUM(('Export (QBO)'!$G$2:$G$2483&gt;=Budget!J$1)*('Export (QBO)'!$G$2:$G$2483&lt;=((EOMONTH(Budget!J$1,0))))*('Export (QBO)'!$J$2:$J$2483=$A61)*('Export (QBO)'!$I$2:$I$2483))
)</f>
        <v>0</v>
      </c>
      <c r="K61" s="30" cm="1">
        <f t="array" ref="K61">(
SUM(('Export (QBO)'!$G$2:$G$2483&gt;=Budget!K$1)*('Export (QBO)'!$G$2:$G$2483&lt;=((EOMONTH(Budget!K$1,0))))*('Export (QBO)'!$J$2:$J$2483=$A61)*('Export (QBO)'!$I$2:$I$2483))
)</f>
        <v>0</v>
      </c>
      <c r="L61" s="30" cm="1">
        <f t="array" ref="L61">(
SUM(('Export (QBO)'!$G$2:$G$2483&gt;=Budget!L$1)*('Export (QBO)'!$G$2:$G$2483&lt;=((EOMONTH(Budget!L$1,0))))*('Export (QBO)'!$J$2:$J$2483=$A61)*('Export (QBO)'!$I$2:$I$2483))
)</f>
        <v>0</v>
      </c>
      <c r="M61" s="59" cm="1">
        <f t="array" ref="M61">(
SUM(('Export (QBO)'!$G$2:$G$2483&gt;=Budget!M$1)*('Export (QBO)'!$G$2:$G$2483&lt;=((EOMONTH(Budget!M$1,0))))*('Export (QBO)'!$J$2:$J$2483=$A61)*('Export (QBO)'!$I$2:$I$2483))
)</f>
        <v>0</v>
      </c>
      <c r="N61" s="30" cm="1">
        <f t="array" ref="N61">(
SUM(('Export (QBO)'!$G$2:$G$2483&gt;=Budget!N$1)*('Export (QBO)'!$G$2:$G$2483&lt;=((EOMONTH(Budget!N$1,0))))*('Export (QBO)'!$J$2:$J$2483=$A61)*('Export (QBO)'!$I$2:$I$2483))
)</f>
        <v>0</v>
      </c>
      <c r="O61" s="30" cm="1">
        <f t="array" ref="O61">(
SUM(('Export (QBO)'!$G$2:$G$2483&gt;=Budget!O$1)*('Export (QBO)'!$G$2:$G$2483&lt;=((EOMONTH(Budget!O$1,0))))*('Export (QBO)'!$J$2:$J$2483=$A61)*('Export (QBO)'!$I$2:$I$2483))
)</f>
        <v>0</v>
      </c>
      <c r="P61" s="31">
        <f t="shared" si="20"/>
        <v>0</v>
      </c>
      <c r="Q61" s="30" cm="1">
        <f t="array" ref="Q61">(
SUM(('Export (QBO)'!$G$2:$G$6969&gt;=Budget!Q$1)*('Export (QBO)'!$G$2:$G$6969&lt;=((EOMONTH(Budget!Q$1,0))))*('Export (QBO)'!$J$2:$J$6969=$A61)*('Export (QBO)'!$I$2:$I$6969))
)</f>
        <v>3607.7900000000004</v>
      </c>
      <c r="R61" s="30" cm="1">
        <f t="array" ref="R61">(
SUM(('Export (QBO)'!$G$2:$G$6969&gt;=Budget!R$1)*('Export (QBO)'!$G$2:$G$6969&lt;=((EOMONTH(Budget!R$1,0))))*('Export (QBO)'!$J$2:$J$6969=$A61)*('Export (QBO)'!$I$2:$I$6969))
)</f>
        <v>2194.9299999999998</v>
      </c>
      <c r="S61" s="30" cm="1">
        <f t="array" ref="S61">(
SUM(('Export (QBO)'!$G$2:$G$6969&gt;=Budget!S$1)*('Export (QBO)'!$G$2:$G$6969&lt;=((EOMONTH(Budget!S$1,0))))*('Export (QBO)'!$J$2:$J$6969=$A61)*('Export (QBO)'!$I$2:$I$6969))
)</f>
        <v>1489.98</v>
      </c>
      <c r="T61" s="106" cm="1">
        <f t="array" ref="T61">(
SUM(('Export (QBO)'!$G$2:$G$6969&gt;=Budget!T$1)*('Export (QBO)'!$G$2:$G$6969&lt;=((EOMONTH(Budget!T$1,0))))*('Export (QBO)'!$J$2:$J$6969=$A61)*('Export (QBO)'!$I$2:$I$6969))
)</f>
        <v>-1108.3</v>
      </c>
      <c r="U61" s="30" cm="1">
        <f t="array" ref="U61">(
SUM(('Export (QBO)'!$G$2:$G$6969&gt;=Budget!U$1)*('Export (QBO)'!$G$2:$G$6969&lt;=((EOMONTH(Budget!U$1,0))))*('Export (QBO)'!$J$2:$J$6969=$A61)*('Export (QBO)'!$I$2:$I$6969))
)</f>
        <v>0</v>
      </c>
      <c r="V61" s="30" cm="1">
        <f t="array" ref="V61">(
SUM(('Export (QBO)'!$G$2:$G$6969&gt;=Budget!V$1)*('Export (QBO)'!$G$2:$G$6969&lt;=((EOMONTH(Budget!V$1,0))))*('Export (QBO)'!$J$2:$J$6969=$A61)*('Export (QBO)'!$I$2:$I$6969))
)</f>
        <v>0</v>
      </c>
      <c r="W61" s="67" cm="1">
        <f t="array" ref="W61">(
SUM(('Export (QBO)'!$G$2:$G$6969&gt;=Budget!W$1)*('Export (QBO)'!$G$2:$G$6969&lt;=((EOMONTH(Budget!W$1,0))))*('Export (QBO)'!$J$2:$J$6969=$A61)*('Export (QBO)'!$I$2:$I$6969))
)</f>
        <v>0</v>
      </c>
      <c r="X61" s="67" cm="1">
        <f t="array" ref="X61">(
SUM(('Export (QBO)'!$G$2:$G$6969&gt;=Budget!X$1)*('Export (QBO)'!$G$2:$G$6969&lt;=((EOMONTH(Budget!X$1,0))))*('Export (QBO)'!$J$2:$J$6969=$A61)*('Export (QBO)'!$I$2:$I$6969))
)</f>
        <v>0</v>
      </c>
      <c r="Y61" s="67" cm="1">
        <f t="array" ref="Y61">(
SUM(('Export (QBO)'!$G$2:$G$6969&gt;=Budget!Y$1)*('Export (QBO)'!$G$2:$G$6969&lt;=((EOMONTH(Budget!Y$1,0))))*('Export (QBO)'!$J$2:$J$6969=$A61)*('Export (QBO)'!$I$2:$I$6969))
)</f>
        <v>0</v>
      </c>
      <c r="Z61" s="67" cm="1">
        <f t="array" ref="Z61">(
SUM(('Export (QBO)'!$G$2:$G$6969&gt;=Budget!Z$1)*('Export (QBO)'!$G$2:$G$6969&lt;=((EOMONTH(Budget!Z$1,0))))*('Export (QBO)'!$J$2:$J$6969=$A61)*('Export (QBO)'!$I$2:$I$6969))
)</f>
        <v>0</v>
      </c>
      <c r="AA61" s="67" cm="1">
        <f t="array" ref="AA61">(
SUM(('Export (QBO)'!$G$2:$G$6969&gt;=Budget!AA$1)*('Export (QBO)'!$G$2:$G$6969&lt;=((EOMONTH(Budget!AA$1,0))))*('Export (QBO)'!$J$2:$J$6969=$A61)*('Export (QBO)'!$I$2:$I$6969))
)</f>
        <v>0</v>
      </c>
      <c r="AB61" s="67" cm="1">
        <f t="array" ref="AB61">(
SUM(('Export (QBO)'!$G$2:$G$6969&gt;=Budget!AB$1)*('Export (QBO)'!$G$2:$G$6969&lt;=((EOMONTH(Budget!AB$1,0))))*('Export (QBO)'!$J$2:$J$6969=$A61)*('Export (QBO)'!$I$2:$I$6969))
)</f>
        <v>0</v>
      </c>
      <c r="AC61" s="31">
        <f t="shared" si="21"/>
        <v>6184.4000000000005</v>
      </c>
      <c r="AI61" s="21" t="s">
        <v>580</v>
      </c>
    </row>
    <row r="62" spans="1:36">
      <c r="A62" s="3" t="s">
        <v>349</v>
      </c>
      <c r="B62" s="92">
        <f>IFERROR((VLOOKUP(A62,'GL Review'!E:G,3,FALSE)),"")</f>
        <v>21001</v>
      </c>
      <c r="D62" s="30" cm="1">
        <f t="array" ref="D62">(
SUM(('Export (QBO)'!$G$2:$G$2483&gt;=Budget!D$1)*('Export (QBO)'!$G$2:$G$2483&lt;=((EOMONTH(Budget!D$1,0))))*('Export (QBO)'!$J$2:$J$2483=$A62)*('Export (QBO)'!$I$2:$I$2483))
)</f>
        <v>0</v>
      </c>
      <c r="E62" s="30" cm="1">
        <f t="array" ref="E62">(
SUM(('Export (QBO)'!$G$2:$G$2483&gt;=Budget!E$1)*('Export (QBO)'!$G$2:$G$2483&lt;=((EOMONTH(Budget!E$1,0))))*('Export (QBO)'!$J$2:$J$2483=$A62)*('Export (QBO)'!$I$2:$I$2483))
)</f>
        <v>0</v>
      </c>
      <c r="F62" s="30" cm="1">
        <f t="array" ref="F62">(
SUM(('Export (QBO)'!$G$2:$G$2483&gt;=Budget!F$1)*('Export (QBO)'!$G$2:$G$2483&lt;=((EOMONTH(Budget!F$1,0))))*('Export (QBO)'!$J$2:$J$2483=$A62)*('Export (QBO)'!$I$2:$I$2483))
)</f>
        <v>0</v>
      </c>
      <c r="G62" s="30" cm="1">
        <f t="array" ref="G62">(
SUM(('Export (QBO)'!$G$2:$G$2483&gt;=Budget!G$1)*('Export (QBO)'!$G$2:$G$2483&lt;=((EOMONTH(Budget!G$1,0))))*('Export (QBO)'!$J$2:$J$2483=$A62)*('Export (QBO)'!$I$2:$I$2483))
)</f>
        <v>0</v>
      </c>
      <c r="H62" s="30" cm="1">
        <f t="array" ref="H62">(
SUM(('Export (QBO)'!$G$2:$G$2483&gt;=Budget!H$1)*('Export (QBO)'!$G$2:$G$2483&lt;=((EOMONTH(Budget!H$1,0))))*('Export (QBO)'!$J$2:$J$2483=$A62)*('Export (QBO)'!$I$2:$I$2483))
)</f>
        <v>0</v>
      </c>
      <c r="I62" s="30" cm="1">
        <f t="array" ref="I62">(
SUM(('Export (QBO)'!$G$2:$G$2483&gt;=Budget!I$1)*('Export (QBO)'!$G$2:$G$2483&lt;=((EOMONTH(Budget!I$1,0))))*('Export (QBO)'!$J$2:$J$2483=$A62)*('Export (QBO)'!$I$2:$I$2483))
)</f>
        <v>0</v>
      </c>
      <c r="J62" s="30" cm="1">
        <f t="array" ref="J62">(
SUM(('Export (QBO)'!$G$2:$G$2483&gt;=Budget!J$1)*('Export (QBO)'!$G$2:$G$2483&lt;=((EOMONTH(Budget!J$1,0))))*('Export (QBO)'!$J$2:$J$2483=$A62)*('Export (QBO)'!$I$2:$I$2483))
)</f>
        <v>0</v>
      </c>
      <c r="K62" s="30" cm="1">
        <f t="array" ref="K62">(
SUM(('Export (QBO)'!$G$2:$G$2483&gt;=Budget!K$1)*('Export (QBO)'!$G$2:$G$2483&lt;=((EOMONTH(Budget!K$1,0))))*('Export (QBO)'!$J$2:$J$2483=$A62)*('Export (QBO)'!$I$2:$I$2483))
)</f>
        <v>0</v>
      </c>
      <c r="L62" s="30" cm="1">
        <f t="array" ref="L62">(
SUM(('Export (QBO)'!$G$2:$G$2483&gt;=Budget!L$1)*('Export (QBO)'!$G$2:$G$2483&lt;=((EOMONTH(Budget!L$1,0))))*('Export (QBO)'!$J$2:$J$2483=$A62)*('Export (QBO)'!$I$2:$I$2483))
)</f>
        <v>0</v>
      </c>
      <c r="M62" s="59" cm="1">
        <f t="array" ref="M62">(
SUM(('Export (QBO)'!$G$2:$G$2483&gt;=Budget!M$1)*('Export (QBO)'!$G$2:$G$2483&lt;=((EOMONTH(Budget!M$1,0))))*('Export (QBO)'!$J$2:$J$2483=$A62)*('Export (QBO)'!$I$2:$I$2483))
)</f>
        <v>0</v>
      </c>
      <c r="N62" s="30" cm="1">
        <f t="array" ref="N62">(
SUM(('Export (QBO)'!$G$2:$G$2483&gt;=Budget!N$1)*('Export (QBO)'!$G$2:$G$2483&lt;=((EOMONTH(Budget!N$1,0))))*('Export (QBO)'!$J$2:$J$2483=$A62)*('Export (QBO)'!$I$2:$I$2483))
)</f>
        <v>0</v>
      </c>
      <c r="O62" s="30" cm="1">
        <f t="array" ref="O62">(
SUM(('Export (QBO)'!$G$2:$G$2483&gt;=Budget!O$1)*('Export (QBO)'!$G$2:$G$2483&lt;=((EOMONTH(Budget!O$1,0))))*('Export (QBO)'!$J$2:$J$2483=$A62)*('Export (QBO)'!$I$2:$I$2483))
)</f>
        <v>0</v>
      </c>
      <c r="P62" s="31">
        <f t="shared" si="20"/>
        <v>0</v>
      </c>
      <c r="Q62" s="30" cm="1">
        <f t="array" ref="Q62">-(
SUM(('Export (QBO)'!$G$2:$G$6969&gt;=Budget!Q$1)*('Export (QBO)'!$G$2:$G$6969&lt;=((EOMONTH(Budget!Q$1,0))))*('Export (QBO)'!$J$2:$J$6969=$A62)*('Export (QBO)'!$I$2:$I$6969))
)</f>
        <v>-3617.07</v>
      </c>
      <c r="R62" s="30" cm="1">
        <f t="array" ref="R62">-(
SUM(('Export (QBO)'!$G$2:$G$6969&gt;=Budget!R$1)*('Export (QBO)'!$G$2:$G$6969&lt;=((EOMONTH(Budget!R$1,0))))*('Export (QBO)'!$J$2:$J$6969=$A62)*('Export (QBO)'!$I$2:$I$6969))
)</f>
        <v>-1312.88</v>
      </c>
      <c r="S62" s="30" cm="1">
        <f t="array" ref="S62">-(
SUM(('Export (QBO)'!$G$2:$G$6969&gt;=Budget!S$1)*('Export (QBO)'!$G$2:$G$6969&lt;=((EOMONTH(Budget!S$1,0))))*('Export (QBO)'!$J$2:$J$6969=$A62)*('Export (QBO)'!$I$2:$I$6969))
)</f>
        <v>-163.25</v>
      </c>
      <c r="T62" s="30" cm="1">
        <f t="array" ref="T62">-(
SUM(('Export (QBO)'!$G$2:$G$6969&gt;=Budget!T$1)*('Export (QBO)'!$G$2:$G$6969&lt;=((EOMONTH(Budget!T$1,0))))*('Export (QBO)'!$J$2:$J$6969=$A62)*('Export (QBO)'!$I$2:$I$6969))
)</f>
        <v>0</v>
      </c>
      <c r="U62" s="30" cm="1">
        <f t="array" ref="U62">-(
SUM(('Export (QBO)'!$G$2:$G$6969&gt;=Budget!U$1)*('Export (QBO)'!$G$2:$G$6969&lt;=((EOMONTH(Budget!U$1,0))))*('Export (QBO)'!$J$2:$J$6969=$A62)*('Export (QBO)'!$I$2:$I$6969))
)</f>
        <v>0</v>
      </c>
      <c r="V62" s="30" cm="1">
        <f t="array" ref="V62">-(
SUM(('Export (QBO)'!$G$2:$G$6969&gt;=Budget!V$1)*('Export (QBO)'!$G$2:$G$6969&lt;=((EOMONTH(Budget!V$1,0))))*('Export (QBO)'!$J$2:$J$6969=$A62)*('Export (QBO)'!$I$2:$I$6969))
)</f>
        <v>0</v>
      </c>
      <c r="W62" s="67" cm="1">
        <f t="array" ref="W62">-(
SUM(('Export (QBO)'!$G$2:$G$6969&gt;=Budget!W$1)*('Export (QBO)'!$G$2:$G$6969&lt;=((EOMONTH(Budget!W$1,0))))*('Export (QBO)'!$J$2:$J$6969=$A62)*('Export (QBO)'!$I$2:$I$6969))
)</f>
        <v>0</v>
      </c>
      <c r="X62" s="67" cm="1">
        <f t="array" ref="X62">(
SUM(('Export (QBO)'!$G$2:$G$6969&gt;=Budget!X$1)*('Export (QBO)'!$G$2:$G$6969&lt;=((EOMONTH(Budget!X$1,0))))*('Export (QBO)'!$J$2:$J$6969=$A62)*('Export (QBO)'!$I$2:$I$6969))
)</f>
        <v>0</v>
      </c>
      <c r="Y62" s="67" cm="1">
        <f t="array" ref="Y62">(
SUM(('Export (QBO)'!$G$2:$G$6969&gt;=Budget!Y$1)*('Export (QBO)'!$G$2:$G$6969&lt;=((EOMONTH(Budget!Y$1,0))))*('Export (QBO)'!$J$2:$J$6969=$A62)*('Export (QBO)'!$I$2:$I$6969))
)</f>
        <v>0</v>
      </c>
      <c r="Z62" s="67" cm="1">
        <f t="array" ref="Z62">(
SUM(('Export (QBO)'!$G$2:$G$6969&gt;=Budget!Z$1)*('Export (QBO)'!$G$2:$G$6969&lt;=((EOMONTH(Budget!Z$1,0))))*('Export (QBO)'!$J$2:$J$6969=$A62)*('Export (QBO)'!$I$2:$I$6969))
)</f>
        <v>0</v>
      </c>
      <c r="AA62" s="67" cm="1">
        <f t="array" ref="AA62">(
SUM(('Export (QBO)'!$G$2:$G$6969&gt;=Budget!AA$1)*('Export (QBO)'!$G$2:$G$6969&lt;=((EOMONTH(Budget!AA$1,0))))*('Export (QBO)'!$J$2:$J$6969=$A62)*('Export (QBO)'!$I$2:$I$6969))
)</f>
        <v>0</v>
      </c>
      <c r="AB62" s="67" cm="1">
        <f t="array" ref="AB62">(
SUM(('Export (QBO)'!$G$2:$G$6969&gt;=Budget!AB$1)*('Export (QBO)'!$G$2:$G$6969&lt;=((EOMONTH(Budget!AB$1,0))))*('Export (QBO)'!$J$2:$J$6969=$A62)*('Export (QBO)'!$I$2:$I$6969))
)</f>
        <v>0</v>
      </c>
      <c r="AC62" s="31">
        <f t="shared" si="21"/>
        <v>-5093.2000000000007</v>
      </c>
    </row>
    <row r="63" spans="1:36">
      <c r="A63" s="3" t="s">
        <v>598</v>
      </c>
      <c r="B63" s="3">
        <f>IFERROR((VLOOKUP(A63,'GL Review'!E:G,3,FALSE)),"")</f>
        <v>52535</v>
      </c>
      <c r="D63" s="30" cm="1">
        <f t="array" ref="D63">(
SUM(('Export (QBO)'!$G$2:$G$2483&gt;=Budget!D$1)*('Export (QBO)'!$G$2:$G$2483&lt;=((EOMONTH(Budget!D$1,0))))*('Export (QBO)'!$J$2:$J$2483=$A63)*('Export (QBO)'!$I$2:$I$2483))
)</f>
        <v>0</v>
      </c>
      <c r="E63" s="30" cm="1">
        <f t="array" ref="E63">(
SUM(('Export (QBO)'!$G$2:$G$2483&gt;=Budget!E$1)*('Export (QBO)'!$G$2:$G$2483&lt;=((EOMONTH(Budget!E$1,0))))*('Export (QBO)'!$J$2:$J$2483=$A63)*('Export (QBO)'!$I$2:$I$2483))
)</f>
        <v>0</v>
      </c>
      <c r="F63" s="30" cm="1">
        <f t="array" ref="F63">(
SUM(('Export (QBO)'!$G$2:$G$2483&gt;=Budget!F$1)*('Export (QBO)'!$G$2:$G$2483&lt;=((EOMONTH(Budget!F$1,0))))*('Export (QBO)'!$J$2:$J$2483=$A63)*('Export (QBO)'!$I$2:$I$2483))
)</f>
        <v>0</v>
      </c>
      <c r="G63" s="30" cm="1">
        <f t="array" ref="G63">(
SUM(('Export (QBO)'!$G$2:$G$2483&gt;=Budget!G$1)*('Export (QBO)'!$G$2:$G$2483&lt;=((EOMONTH(Budget!G$1,0))))*('Export (QBO)'!$J$2:$J$2483=$A63)*('Export (QBO)'!$I$2:$I$2483))
)</f>
        <v>0</v>
      </c>
      <c r="H63" s="30" cm="1">
        <f t="array" ref="H63">(
SUM(('Export (QBO)'!$G$2:$G$2483&gt;=Budget!H$1)*('Export (QBO)'!$G$2:$G$2483&lt;=((EOMONTH(Budget!H$1,0))))*('Export (QBO)'!$J$2:$J$2483=$A63)*('Export (QBO)'!$I$2:$I$2483))
)</f>
        <v>0</v>
      </c>
      <c r="I63" s="30" cm="1">
        <f t="array" ref="I63">(
SUM(('Export (QBO)'!$G$2:$G$2483&gt;=Budget!I$1)*('Export (QBO)'!$G$2:$G$2483&lt;=((EOMONTH(Budget!I$1,0))))*('Export (QBO)'!$J$2:$J$2483=$A63)*('Export (QBO)'!$I$2:$I$2483))
)</f>
        <v>0</v>
      </c>
      <c r="J63" s="30" cm="1">
        <f t="array" ref="J63">(
SUM(('Export (QBO)'!$G$2:$G$2483&gt;=Budget!J$1)*('Export (QBO)'!$G$2:$G$2483&lt;=((EOMONTH(Budget!J$1,0))))*('Export (QBO)'!$J$2:$J$2483=$A63)*('Export (QBO)'!$I$2:$I$2483))
)</f>
        <v>0</v>
      </c>
      <c r="K63" s="30" cm="1">
        <f t="array" ref="K63">(
SUM(('Export (QBO)'!$G$2:$G$2483&gt;=Budget!K$1)*('Export (QBO)'!$G$2:$G$2483&lt;=((EOMONTH(Budget!K$1,0))))*('Export (QBO)'!$J$2:$J$2483=$A63)*('Export (QBO)'!$I$2:$I$2483))
)</f>
        <v>0</v>
      </c>
      <c r="L63" s="30" cm="1">
        <f t="array" ref="L63">(
SUM(('Export (QBO)'!$G$2:$G$2483&gt;=Budget!L$1)*('Export (QBO)'!$G$2:$G$2483&lt;=((EOMONTH(Budget!L$1,0))))*('Export (QBO)'!$J$2:$J$2483=$A63)*('Export (QBO)'!$I$2:$I$2483))
)</f>
        <v>0</v>
      </c>
      <c r="M63" s="30" cm="1">
        <f t="array" ref="M63">(
SUM(('Export (QBO)'!$G$2:$G$2483&gt;=Budget!M$1)*('Export (QBO)'!$G$2:$G$2483&lt;=((EOMONTH(Budget!M$1,0))))*('Export (QBO)'!$J$2:$J$2483=$A63)*('Export (QBO)'!$I$2:$I$2483))
)</f>
        <v>0</v>
      </c>
      <c r="N63" s="30" cm="1">
        <f t="array" ref="N63">(
SUM(('Export (QBO)'!$G$2:$G$2483&gt;=Budget!N$1)*('Export (QBO)'!$G$2:$G$2483&lt;=((EOMONTH(Budget!N$1,0))))*('Export (QBO)'!$J$2:$J$2483=$A63)*('Export (QBO)'!$I$2:$I$2483))
)</f>
        <v>0</v>
      </c>
      <c r="O63" s="30" cm="1">
        <f t="array" ref="O63">(
SUM(('Export (QBO)'!$G$2:$G$2483&gt;=Budget!O$1)*('Export (QBO)'!$G$2:$G$2483&lt;=((EOMONTH(Budget!O$1,0))))*('Export (QBO)'!$J$2:$J$2483=$A63)*('Export (QBO)'!$I$2:$I$2483))
)</f>
        <v>0</v>
      </c>
      <c r="P63" s="31">
        <f t="shared" si="20"/>
        <v>0</v>
      </c>
      <c r="Q63" s="30" cm="1">
        <f t="array" ref="Q63">(
SUM(('Export (QBO)'!$G$2:$G$6969&gt;=Budget!Q$1)*('Export (QBO)'!$G$2:$G$6969&lt;=((EOMONTH(Budget!Q$1,0))))*('Export (QBO)'!$J$2:$J$6969=$A63)*('Export (QBO)'!$I$2:$I$6969))
)</f>
        <v>2319.8200000000002</v>
      </c>
      <c r="R63" s="30" cm="1">
        <f t="array" ref="R63">(
SUM(('Export (QBO)'!$G$2:$G$6969&gt;=Budget!R$1)*('Export (QBO)'!$G$2:$G$6969&lt;=((EOMONTH(Budget!R$1,0))))*('Export (QBO)'!$J$2:$J$6969=$A63)*('Export (QBO)'!$I$2:$I$6969))
)</f>
        <v>891.86999999999989</v>
      </c>
      <c r="S63" s="30" cm="1">
        <f t="array" ref="S63">(
SUM(('Export (QBO)'!$G$2:$G$6969&gt;=Budget!S$1)*('Export (QBO)'!$G$2:$G$6969&lt;=((EOMONTH(Budget!S$1,0))))*('Export (QBO)'!$J$2:$J$6969=$A63)*('Export (QBO)'!$I$2:$I$6969))
)</f>
        <v>261.63</v>
      </c>
      <c r="T63" s="30" cm="1">
        <f t="array" ref="T63">(
SUM(('Export (QBO)'!$G$2:$G$6969&gt;=Budget!T$1)*('Export (QBO)'!$G$2:$G$6969&lt;=((EOMONTH(Budget!T$1,0))))*('Export (QBO)'!$J$2:$J$6969=$A63)*('Export (QBO)'!$I$2:$I$6969))
)</f>
        <v>406.96000000000004</v>
      </c>
      <c r="U63" s="30" cm="1">
        <f t="array" ref="U63">(
SUM(('Export (QBO)'!$G$2:$G$6969&gt;=Budget!U$1)*('Export (QBO)'!$G$2:$G$6969&lt;=((EOMONTH(Budget!U$1,0))))*('Export (QBO)'!$J$2:$J$6969=$A63)*('Export (QBO)'!$I$2:$I$6969))
)</f>
        <v>527.42000000000007</v>
      </c>
      <c r="V63" s="30" cm="1">
        <f t="array" ref="V63">(
SUM(('Export (QBO)'!$G$2:$G$6969&gt;=Budget!V$1)*('Export (QBO)'!$G$2:$G$6969&lt;=((EOMONTH(Budget!V$1,0))))*('Export (QBO)'!$J$2:$J$6969=$A63)*('Export (QBO)'!$I$2:$I$6969))
)</f>
        <v>603.26</v>
      </c>
      <c r="W63" s="30" cm="1">
        <f t="array" ref="W63">(
SUM(('Export (QBO)'!$G$2:$G$6969&gt;=Budget!W$1)*('Export (QBO)'!$G$2:$G$6969&lt;=((EOMONTH(Budget!W$1,0))))*('Export (QBO)'!$J$2:$J$6969=$A63)*('Export (QBO)'!$I$2:$I$6969))
)</f>
        <v>390.71000000000004</v>
      </c>
      <c r="X63" s="30" cm="1">
        <f t="array" ref="X63">(
SUM(('Export (QBO)'!$G$2:$G$6969&gt;=Budget!X$1)*('Export (QBO)'!$G$2:$G$6969&lt;=((EOMONTH(Budget!X$1,0))))*('Export (QBO)'!$J$2:$J$6969=$A63)*('Export (QBO)'!$I$2:$I$6969))
)</f>
        <v>382.11</v>
      </c>
      <c r="Y63" s="30" cm="1">
        <f t="array" ref="Y63">(
SUM(('Export (QBO)'!$G$2:$G$6969&gt;=Budget!Y$1)*('Export (QBO)'!$G$2:$G$6969&lt;=((EOMONTH(Budget!Y$1,0))))*('Export (QBO)'!$J$2:$J$6969=$A63)*('Export (QBO)'!$I$2:$I$6969))
)</f>
        <v>198.99</v>
      </c>
      <c r="Z63" s="30" cm="1">
        <f t="array" ref="Z63">(
SUM(('Export (QBO)'!$G$2:$G$6969&gt;=Budget!Z$1)*('Export (QBO)'!$G$2:$G$6969&lt;=((EOMONTH(Budget!Z$1,0))))*('Export (QBO)'!$J$2:$J$6969=$A63)*('Export (QBO)'!$I$2:$I$6969))
)</f>
        <v>105.53999999999999</v>
      </c>
      <c r="AA63" s="30" cm="1">
        <f t="array" ref="AA63">(
SUM(('Export (QBO)'!$G$2:$G$6969&gt;=Budget!AA$1)*('Export (QBO)'!$G$2:$G$6969&lt;=((EOMONTH(Budget!AA$1,0))))*('Export (QBO)'!$J$2:$J$6969=$A63)*('Export (QBO)'!$I$2:$I$6969))
)</f>
        <v>112.16</v>
      </c>
      <c r="AB63" s="30" cm="1">
        <f t="array" ref="AB63">(
SUM(('Export (QBO)'!$G$2:$G$6969&gt;=Budget!AB$1)*('Export (QBO)'!$G$2:$G$6969&lt;=((EOMONTH(Budget!AB$1,0))))*('Export (QBO)'!$J$2:$J$6969=$A63)*('Export (QBO)'!$I$2:$I$6969))
)</f>
        <v>302.87</v>
      </c>
      <c r="AC63" s="31">
        <f t="shared" si="21"/>
        <v>6503.34</v>
      </c>
    </row>
    <row r="64" spans="1:36">
      <c r="A64" s="3" t="s">
        <v>327</v>
      </c>
      <c r="B64" s="3">
        <f>IFERROR((VLOOKUP(A64,'GL Review'!E:G,3,FALSE)),"")</f>
        <v>52520</v>
      </c>
      <c r="D64" s="30" cm="1">
        <f t="array" ref="D64">(
SUM(('Export (QBO)'!$G$2:$G$2483&gt;=Budget!D$1)*('Export (QBO)'!$G$2:$G$2483&lt;=((EOMONTH(Budget!D$1,0))))*('Export (QBO)'!$J$2:$J$2483=$A64)*('Export (QBO)'!$I$2:$I$2483))
)</f>
        <v>0</v>
      </c>
      <c r="E64" s="30" cm="1">
        <f t="array" ref="E64">(
SUM(('Export (QBO)'!$G$2:$G$2483&gt;=Budget!E$1)*('Export (QBO)'!$G$2:$G$2483&lt;=((EOMONTH(Budget!E$1,0))))*('Export (QBO)'!$J$2:$J$2483=$A64)*('Export (QBO)'!$I$2:$I$2483))
)</f>
        <v>0</v>
      </c>
      <c r="F64" s="30" cm="1">
        <f t="array" ref="F64">(
SUM(('Export (QBO)'!$G$2:$G$2483&gt;=Budget!F$1)*('Export (QBO)'!$G$2:$G$2483&lt;=((EOMONTH(Budget!F$1,0))))*('Export (QBO)'!$J$2:$J$2483=$A64)*('Export (QBO)'!$I$2:$I$2483))
)</f>
        <v>0</v>
      </c>
      <c r="G64" s="30" cm="1">
        <f t="array" ref="G64">(
SUM(('Export (QBO)'!$G$2:$G$2483&gt;=Budget!G$1)*('Export (QBO)'!$G$2:$G$2483&lt;=((EOMONTH(Budget!G$1,0))))*('Export (QBO)'!$J$2:$J$2483=$A64)*('Export (QBO)'!$I$2:$I$2483))
)</f>
        <v>0</v>
      </c>
      <c r="H64" s="30" cm="1">
        <f t="array" ref="H64">(
SUM(('Export (QBO)'!$G$2:$G$2483&gt;=Budget!H$1)*('Export (QBO)'!$G$2:$G$2483&lt;=((EOMONTH(Budget!H$1,0))))*('Export (QBO)'!$J$2:$J$2483=$A64)*('Export (QBO)'!$I$2:$I$2483))
)</f>
        <v>0</v>
      </c>
      <c r="I64" s="30" cm="1">
        <f t="array" ref="I64">(
SUM(('Export (QBO)'!$G$2:$G$2483&gt;=Budget!I$1)*('Export (QBO)'!$G$2:$G$2483&lt;=((EOMONTH(Budget!I$1,0))))*('Export (QBO)'!$J$2:$J$2483=$A64)*('Export (QBO)'!$I$2:$I$2483))
)</f>
        <v>0</v>
      </c>
      <c r="J64" s="30" cm="1">
        <f t="array" ref="J64">(
SUM(('Export (QBO)'!$G$2:$G$2483&gt;=Budget!J$1)*('Export (QBO)'!$G$2:$G$2483&lt;=((EOMONTH(Budget!J$1,0))))*('Export (QBO)'!$J$2:$J$2483=$A64)*('Export (QBO)'!$I$2:$I$2483))
)</f>
        <v>0</v>
      </c>
      <c r="K64" s="30" cm="1">
        <f t="array" ref="K64">(
SUM(('Export (QBO)'!$G$2:$G$2483&gt;=Budget!K$1)*('Export (QBO)'!$G$2:$G$2483&lt;=((EOMONTH(Budget!K$1,0))))*('Export (QBO)'!$J$2:$J$2483=$A64)*('Export (QBO)'!$I$2:$I$2483))
)</f>
        <v>0</v>
      </c>
      <c r="L64" s="30" cm="1">
        <f t="array" ref="L64">(
SUM(('Export (QBO)'!$G$2:$G$2483&gt;=Budget!L$1)*('Export (QBO)'!$G$2:$G$2483&lt;=((EOMONTH(Budget!L$1,0))))*('Export (QBO)'!$J$2:$J$2483=$A64)*('Export (QBO)'!$I$2:$I$2483))
)</f>
        <v>0</v>
      </c>
      <c r="M64" s="30" cm="1">
        <f t="array" ref="M64">(
SUM(('Export (QBO)'!$G$2:$G$2483&gt;=Budget!M$1)*('Export (QBO)'!$G$2:$G$2483&lt;=((EOMONTH(Budget!M$1,0))))*('Export (QBO)'!$J$2:$J$2483=$A64)*('Export (QBO)'!$I$2:$I$2483))
)</f>
        <v>0</v>
      </c>
      <c r="N64" s="30" cm="1">
        <f t="array" ref="N64">(
SUM(('Export (QBO)'!$G$2:$G$2483&gt;=Budget!N$1)*('Export (QBO)'!$G$2:$G$2483&lt;=((EOMONTH(Budget!N$1,0))))*('Export (QBO)'!$J$2:$J$2483=$A64)*('Export (QBO)'!$I$2:$I$2483))
)</f>
        <v>0</v>
      </c>
      <c r="O64" s="30" cm="1">
        <f t="array" ref="O64">(
SUM(('Export (QBO)'!$G$2:$G$2483&gt;=Budget!O$1)*('Export (QBO)'!$G$2:$G$2483&lt;=((EOMONTH(Budget!O$1,0))))*('Export (QBO)'!$J$2:$J$2483=$A64)*('Export (QBO)'!$I$2:$I$2483))
)</f>
        <v>0</v>
      </c>
      <c r="P64" s="31">
        <f t="shared" si="20"/>
        <v>0</v>
      </c>
      <c r="Q64" s="30" cm="1">
        <f t="array" ref="Q64">(
SUM(('Export (QBO)'!$G$2:$G$6969&gt;=Budget!Q$1)*('Export (QBO)'!$G$2:$G$6969&lt;=((EOMONTH(Budget!Q$1,0))))*('Export (QBO)'!$J$2:$J$6969=$A64)*('Export (QBO)'!$I$2:$I$6969))
)</f>
        <v>7025.3799999999992</v>
      </c>
      <c r="R64" s="30" cm="1">
        <f t="array" ref="R64">(
SUM(('Export (QBO)'!$G$2:$G$6969&gt;=Budget!R$1)*('Export (QBO)'!$G$2:$G$6969&lt;=((EOMONTH(Budget!R$1,0))))*('Export (QBO)'!$J$2:$J$6969=$A64)*('Export (QBO)'!$I$2:$I$6969))
)</f>
        <v>2572.5800000000004</v>
      </c>
      <c r="S64" s="30" cm="1">
        <f t="array" ref="S64">(
SUM(('Export (QBO)'!$G$2:$G$6969&gt;=Budget!S$1)*('Export (QBO)'!$G$2:$G$6969&lt;=((EOMONTH(Budget!S$1,0))))*('Export (QBO)'!$J$2:$J$6969=$A64)*('Export (QBO)'!$I$2:$I$6969))
)</f>
        <v>700.37</v>
      </c>
      <c r="T64" s="30" cm="1">
        <f t="array" ref="T64">(
SUM(('Export (QBO)'!$G$2:$G$6969&gt;=Budget!T$1)*('Export (QBO)'!$G$2:$G$6969&lt;=((EOMONTH(Budget!T$1,0))))*('Export (QBO)'!$J$2:$J$6969=$A64)*('Export (QBO)'!$I$2:$I$6969))
)</f>
        <v>1443.8899999999999</v>
      </c>
      <c r="U64" s="30" cm="1">
        <f t="array" ref="U64">(
SUM(('Export (QBO)'!$G$2:$G$6969&gt;=Budget!U$1)*('Export (QBO)'!$G$2:$G$6969&lt;=((EOMONTH(Budget!U$1,0))))*('Export (QBO)'!$J$2:$J$6969=$A64)*('Export (QBO)'!$I$2:$I$6969))
)</f>
        <v>-2270.8200000000002</v>
      </c>
      <c r="V64" s="30" cm="1">
        <f t="array" ref="V64">(
SUM(('Export (QBO)'!$G$2:$G$6969&gt;=Budget!V$1)*('Export (QBO)'!$G$2:$G$6969&lt;=((EOMONTH(Budget!V$1,0))))*('Export (QBO)'!$J$2:$J$6969=$A64)*('Export (QBO)'!$I$2:$I$6969))
)</f>
        <v>840.09000000000015</v>
      </c>
      <c r="W64" s="30" cm="1">
        <f t="array" ref="W64">(
SUM(('Export (QBO)'!$G$2:$G$6969&gt;=Budget!W$1)*('Export (QBO)'!$G$2:$G$6969&lt;=((EOMONTH(Budget!W$1,0))))*('Export (QBO)'!$J$2:$J$6969=$A64)*('Export (QBO)'!$I$2:$I$6969))
)</f>
        <v>323.97000000000003</v>
      </c>
      <c r="X64" s="30" cm="1">
        <f t="array" ref="X64">(
SUM(('Export (QBO)'!$G$2:$G$6969&gt;=Budget!X$1)*('Export (QBO)'!$G$2:$G$6969&lt;=((EOMONTH(Budget!X$1,0))))*('Export (QBO)'!$J$2:$J$6969=$A64)*('Export (QBO)'!$I$2:$I$6969))
)</f>
        <v>293.83999999999997</v>
      </c>
      <c r="Y64" s="30" cm="1">
        <f t="array" ref="Y64">(
SUM(('Export (QBO)'!$G$2:$G$6969&gt;=Budget!Y$1)*('Export (QBO)'!$G$2:$G$6969&lt;=((EOMONTH(Budget!Y$1,0))))*('Export (QBO)'!$J$2:$J$6969=$A64)*('Export (QBO)'!$I$2:$I$6969))
)</f>
        <v>288.77999999999997</v>
      </c>
      <c r="Z64" s="30" cm="1">
        <f t="array" ref="Z64">(
SUM(('Export (QBO)'!$G$2:$G$6969&gt;=Budget!Z$1)*('Export (QBO)'!$G$2:$G$6969&lt;=((EOMONTH(Budget!Z$1,0))))*('Export (QBO)'!$J$2:$J$6969=$A64)*('Export (QBO)'!$I$2:$I$6969))
)</f>
        <v>338.31</v>
      </c>
      <c r="AA64" s="30" cm="1">
        <f t="array" ref="AA64">(
SUM(('Export (QBO)'!$G$2:$G$6969&gt;=Budget!AA$1)*('Export (QBO)'!$G$2:$G$6969&lt;=((EOMONTH(Budget!AA$1,0))))*('Export (QBO)'!$J$2:$J$6969=$A64)*('Export (QBO)'!$I$2:$I$6969))
)</f>
        <v>361.53999999999996</v>
      </c>
      <c r="AB64" s="30" cm="1">
        <f t="array" ref="AB64">(
SUM(('Export (QBO)'!$G$2:$G$6969&gt;=Budget!AB$1)*('Export (QBO)'!$G$2:$G$6969&lt;=((EOMONTH(Budget!AB$1,0))))*('Export (QBO)'!$J$2:$J$6969=$A64)*('Export (QBO)'!$I$2:$I$6969))
)</f>
        <v>865.95</v>
      </c>
      <c r="AC64" s="31">
        <f t="shared" si="21"/>
        <v>12783.880000000001</v>
      </c>
    </row>
    <row r="65" spans="1:36">
      <c r="A65" s="3" t="s">
        <v>380</v>
      </c>
      <c r="B65" s="3">
        <f>IFERROR((VLOOKUP(A65,'GL Review'!E:G,3,FALSE)),"")</f>
        <v>52515</v>
      </c>
      <c r="D65" s="30" cm="1">
        <f t="array" ref="D65">(
SUM(('Export (QBO)'!$G$2:$G$2483&gt;=Budget!D$1)*('Export (QBO)'!$G$2:$G$2483&lt;=((EOMONTH(Budget!D$1,0))))*('Export (QBO)'!$J$2:$J$2483=$A65)*('Export (QBO)'!$I$2:$I$2483))
)</f>
        <v>0</v>
      </c>
      <c r="E65" s="30" cm="1">
        <f t="array" ref="E65">(
SUM(('Export (QBO)'!$G$2:$G$2483&gt;=Budget!E$1)*('Export (QBO)'!$G$2:$G$2483&lt;=((EOMONTH(Budget!E$1,0))))*('Export (QBO)'!$J$2:$J$2483=$A65)*('Export (QBO)'!$I$2:$I$2483))
)</f>
        <v>0</v>
      </c>
      <c r="F65" s="30" cm="1">
        <f t="array" ref="F65">(
SUM(('Export (QBO)'!$G$2:$G$2483&gt;=Budget!F$1)*('Export (QBO)'!$G$2:$G$2483&lt;=((EOMONTH(Budget!F$1,0))))*('Export (QBO)'!$J$2:$J$2483=$A65)*('Export (QBO)'!$I$2:$I$2483))
)</f>
        <v>0</v>
      </c>
      <c r="G65" s="30" cm="1">
        <f t="array" ref="G65">(
SUM(('Export (QBO)'!$G$2:$G$2483&gt;=Budget!G$1)*('Export (QBO)'!$G$2:$G$2483&lt;=((EOMONTH(Budget!G$1,0))))*('Export (QBO)'!$J$2:$J$2483=$A65)*('Export (QBO)'!$I$2:$I$2483))
)</f>
        <v>0</v>
      </c>
      <c r="H65" s="30" cm="1">
        <f t="array" ref="H65">(
SUM(('Export (QBO)'!$G$2:$G$2483&gt;=Budget!H$1)*('Export (QBO)'!$G$2:$G$2483&lt;=((EOMONTH(Budget!H$1,0))))*('Export (QBO)'!$J$2:$J$2483=$A65)*('Export (QBO)'!$I$2:$I$2483))
)</f>
        <v>0</v>
      </c>
      <c r="I65" s="30" cm="1">
        <f t="array" ref="I65">(
SUM(('Export (QBO)'!$G$2:$G$2483&gt;=Budget!I$1)*('Export (QBO)'!$G$2:$G$2483&lt;=((EOMONTH(Budget!I$1,0))))*('Export (QBO)'!$J$2:$J$2483=$A65)*('Export (QBO)'!$I$2:$I$2483))
)</f>
        <v>0</v>
      </c>
      <c r="J65" s="30" cm="1">
        <f t="array" ref="J65">(
SUM(('Export (QBO)'!$G$2:$G$2483&gt;=Budget!J$1)*('Export (QBO)'!$G$2:$G$2483&lt;=((EOMONTH(Budget!J$1,0))))*('Export (QBO)'!$J$2:$J$2483=$A65)*('Export (QBO)'!$I$2:$I$2483))
)</f>
        <v>0</v>
      </c>
      <c r="K65" s="30" cm="1">
        <f t="array" ref="K65">(
SUM(('Export (QBO)'!$G$2:$G$2483&gt;=Budget!K$1)*('Export (QBO)'!$G$2:$G$2483&lt;=((EOMONTH(Budget!K$1,0))))*('Export (QBO)'!$J$2:$J$2483=$A65)*('Export (QBO)'!$I$2:$I$2483))
)</f>
        <v>0</v>
      </c>
      <c r="L65" s="30" cm="1">
        <f t="array" ref="L65">(
SUM(('Export (QBO)'!$G$2:$G$2483&gt;=Budget!L$1)*('Export (QBO)'!$G$2:$G$2483&lt;=((EOMONTH(Budget!L$1,0))))*('Export (QBO)'!$J$2:$J$2483=$A65)*('Export (QBO)'!$I$2:$I$2483))
)</f>
        <v>0</v>
      </c>
      <c r="M65" s="30" cm="1">
        <f t="array" ref="M65">(
SUM(('Export (QBO)'!$G$2:$G$2483&gt;=Budget!M$1)*('Export (QBO)'!$G$2:$G$2483&lt;=((EOMONTH(Budget!M$1,0))))*('Export (QBO)'!$J$2:$J$2483=$A65)*('Export (QBO)'!$I$2:$I$2483))
)</f>
        <v>0</v>
      </c>
      <c r="N65" s="30" cm="1">
        <f t="array" ref="N65">(
SUM(('Export (QBO)'!$G$2:$G$2483&gt;=Budget!N$1)*('Export (QBO)'!$G$2:$G$2483&lt;=((EOMONTH(Budget!N$1,0))))*('Export (QBO)'!$J$2:$J$2483=$A65)*('Export (QBO)'!$I$2:$I$2483))
)</f>
        <v>0</v>
      </c>
      <c r="O65" s="30" cm="1">
        <f t="array" ref="O65">(
SUM(('Export (QBO)'!$G$2:$G$2483&gt;=Budget!O$1)*('Export (QBO)'!$G$2:$G$2483&lt;=((EOMONTH(Budget!O$1,0))))*('Export (QBO)'!$J$2:$J$2483=$A65)*('Export (QBO)'!$I$2:$I$2483))
)</f>
        <v>0</v>
      </c>
      <c r="P65" s="31">
        <f t="shared" si="20"/>
        <v>0</v>
      </c>
      <c r="Q65" s="30" cm="1">
        <f t="array" ref="Q65">(
SUM(('Export (QBO)'!$G$2:$G$6969&gt;=Budget!Q$1)*('Export (QBO)'!$G$2:$G$6969&lt;=((EOMONTH(Budget!Q$1,0))))*('Export (QBO)'!$J$2:$J$6969=$A65)*('Export (QBO)'!$I$2:$I$6969))
)</f>
        <v>1107.9000000000001</v>
      </c>
      <c r="R65" s="30" cm="1">
        <f t="array" ref="R65">(
SUM(('Export (QBO)'!$G$2:$G$6969&gt;=Budget!R$1)*('Export (QBO)'!$G$2:$G$6969&lt;=((EOMONTH(Budget!R$1,0))))*('Export (QBO)'!$J$2:$J$6969=$A65)*('Export (QBO)'!$I$2:$I$6969))
)</f>
        <v>195.41000000000003</v>
      </c>
      <c r="S65" s="30" cm="1">
        <f t="array" ref="S65">(
SUM(('Export (QBO)'!$G$2:$G$6969&gt;=Budget!S$1)*('Export (QBO)'!$G$2:$G$6969&lt;=((EOMONTH(Budget!S$1,0))))*('Export (QBO)'!$J$2:$J$6969=$A65)*('Export (QBO)'!$I$2:$I$6969))
)</f>
        <v>104.14</v>
      </c>
      <c r="T65" s="30" cm="1">
        <f t="array" ref="T65">(
SUM(('Export (QBO)'!$G$2:$G$6969&gt;=Budget!T$1)*('Export (QBO)'!$G$2:$G$6969&lt;=((EOMONTH(Budget!T$1,0))))*('Export (QBO)'!$J$2:$J$6969=$A65)*('Export (QBO)'!$I$2:$I$6969))
)</f>
        <v>208.28</v>
      </c>
      <c r="U65" s="30" cm="1">
        <f t="array" ref="U65">(
SUM(('Export (QBO)'!$G$2:$G$6969&gt;=Budget!U$1)*('Export (QBO)'!$G$2:$G$6969&lt;=((EOMONTH(Budget!U$1,0))))*('Export (QBO)'!$J$2:$J$6969=$A65)*('Export (QBO)'!$I$2:$I$6969))
)</f>
        <v>215.28</v>
      </c>
      <c r="V65" s="30" cm="1">
        <f t="array" ref="V65">(
SUM(('Export (QBO)'!$G$2:$G$6969&gt;=Budget!V$1)*('Export (QBO)'!$G$2:$G$6969&lt;=((EOMONTH(Budget!V$1,0))))*('Export (QBO)'!$J$2:$J$6969=$A65)*('Export (QBO)'!$I$2:$I$6969))
)</f>
        <v>309.19</v>
      </c>
      <c r="W65" s="30" cm="1">
        <f t="array" ref="W65">(
SUM(('Export (QBO)'!$G$2:$G$6969&gt;=Budget!W$1)*('Export (QBO)'!$G$2:$G$6969&lt;=((EOMONTH(Budget!W$1,0))))*('Export (QBO)'!$J$2:$J$6969=$A65)*('Export (QBO)'!$I$2:$I$6969))
)</f>
        <v>200.96</v>
      </c>
      <c r="X65" s="30" cm="1">
        <f t="array" ref="X65">(
SUM(('Export (QBO)'!$G$2:$G$6969&gt;=Budget!X$1)*('Export (QBO)'!$G$2:$G$6969&lt;=((EOMONTH(Budget!X$1,0))))*('Export (QBO)'!$J$2:$J$6969=$A65)*('Export (QBO)'!$I$2:$I$6969))
)</f>
        <v>200.96</v>
      </c>
      <c r="Y65" s="30" cm="1">
        <f t="array" ref="Y65">(
SUM(('Export (QBO)'!$G$2:$G$6969&gt;=Budget!Y$1)*('Export (QBO)'!$G$2:$G$6969&lt;=((EOMONTH(Budget!Y$1,0))))*('Export (QBO)'!$J$2:$J$6969=$A65)*('Export (QBO)'!$I$2:$I$6969))
)</f>
        <v>200.96</v>
      </c>
      <c r="Z65" s="30" cm="1">
        <f t="array" ref="Z65">(
SUM(('Export (QBO)'!$G$2:$G$6969&gt;=Budget!Z$1)*('Export (QBO)'!$G$2:$G$6969&lt;=((EOMONTH(Budget!Z$1,0))))*('Export (QBO)'!$J$2:$J$6969=$A65)*('Export (QBO)'!$I$2:$I$6969))
)</f>
        <v>201.56</v>
      </c>
      <c r="AA65" s="30" cm="1">
        <f t="array" ref="AA65">(
SUM(('Export (QBO)'!$G$2:$G$6969&gt;=Budget!AA$1)*('Export (QBO)'!$G$2:$G$6969&lt;=((EOMONTH(Budget!AA$1,0))))*('Export (QBO)'!$J$2:$J$6969=$A65)*('Export (QBO)'!$I$2:$I$6969))
)</f>
        <v>200.96</v>
      </c>
      <c r="AB65" s="30" cm="1">
        <f t="array" ref="AB65">(
SUM(('Export (QBO)'!$G$2:$G$6969&gt;=Budget!AB$1)*('Export (QBO)'!$G$2:$G$6969&lt;=((EOMONTH(Budget!AB$1,0))))*('Export (QBO)'!$J$2:$J$6969=$A65)*('Export (QBO)'!$I$2:$I$6969))
)</f>
        <v>301.44</v>
      </c>
      <c r="AC65" s="31">
        <f t="shared" si="21"/>
        <v>3447.0400000000004</v>
      </c>
      <c r="AJ65" s="110" t="s">
        <v>887</v>
      </c>
    </row>
    <row r="66" spans="1:36">
      <c r="A66" s="3" t="s">
        <v>331</v>
      </c>
      <c r="B66" s="3">
        <f>IFERROR((VLOOKUP(A66,'GL Review'!E:G,3,FALSE)),"")</f>
        <v>52530</v>
      </c>
      <c r="D66" s="30" cm="1">
        <f t="array" ref="D66">(
SUM(('Export (QBO)'!$G$2:$G$2483&gt;=Budget!D$1)*('Export (QBO)'!$G$2:$G$2483&lt;=((EOMONTH(Budget!D$1,0))))*('Export (QBO)'!$J$2:$J$2483=$A66)*('Export (QBO)'!$I$2:$I$2483))
)</f>
        <v>0</v>
      </c>
      <c r="E66" s="30" cm="1">
        <f t="array" ref="E66">(
SUM(('Export (QBO)'!$G$2:$G$2483&gt;=Budget!E$1)*('Export (QBO)'!$G$2:$G$2483&lt;=((EOMONTH(Budget!E$1,0))))*('Export (QBO)'!$J$2:$J$2483=$A66)*('Export (QBO)'!$I$2:$I$2483))
)</f>
        <v>0</v>
      </c>
      <c r="F66" s="30" cm="1">
        <f t="array" ref="F66">(
SUM(('Export (QBO)'!$G$2:$G$2483&gt;=Budget!F$1)*('Export (QBO)'!$G$2:$G$2483&lt;=((EOMONTH(Budget!F$1,0))))*('Export (QBO)'!$J$2:$J$2483=$A66)*('Export (QBO)'!$I$2:$I$2483))
)</f>
        <v>0</v>
      </c>
      <c r="G66" s="30" cm="1">
        <f t="array" ref="G66">(
SUM(('Export (QBO)'!$G$2:$G$2483&gt;=Budget!G$1)*('Export (QBO)'!$G$2:$G$2483&lt;=((EOMONTH(Budget!G$1,0))))*('Export (QBO)'!$J$2:$J$2483=$A66)*('Export (QBO)'!$I$2:$I$2483))
)</f>
        <v>0</v>
      </c>
      <c r="H66" s="30" cm="1">
        <f t="array" ref="H66">(
SUM(('Export (QBO)'!$G$2:$G$2483&gt;=Budget!H$1)*('Export (QBO)'!$G$2:$G$2483&lt;=((EOMONTH(Budget!H$1,0))))*('Export (QBO)'!$J$2:$J$2483=$A66)*('Export (QBO)'!$I$2:$I$2483))
)</f>
        <v>0</v>
      </c>
      <c r="I66" s="30" cm="1">
        <f t="array" ref="I66">(
SUM(('Export (QBO)'!$G$2:$G$2483&gt;=Budget!I$1)*('Export (QBO)'!$G$2:$G$2483&lt;=((EOMONTH(Budget!I$1,0))))*('Export (QBO)'!$J$2:$J$2483=$A66)*('Export (QBO)'!$I$2:$I$2483))
)</f>
        <v>0</v>
      </c>
      <c r="J66" s="30" cm="1">
        <f t="array" ref="J66">(
SUM(('Export (QBO)'!$G$2:$G$2483&gt;=Budget!J$1)*('Export (QBO)'!$G$2:$G$2483&lt;=((EOMONTH(Budget!J$1,0))))*('Export (QBO)'!$J$2:$J$2483=$A66)*('Export (QBO)'!$I$2:$I$2483))
)</f>
        <v>0</v>
      </c>
      <c r="K66" s="30" cm="1">
        <f t="array" ref="K66">(
SUM(('Export (QBO)'!$G$2:$G$2483&gt;=Budget!K$1)*('Export (QBO)'!$G$2:$G$2483&lt;=((EOMONTH(Budget!K$1,0))))*('Export (QBO)'!$J$2:$J$2483=$A66)*('Export (QBO)'!$I$2:$I$2483))
)</f>
        <v>0</v>
      </c>
      <c r="L66" s="30" cm="1">
        <f t="array" ref="L66">(
SUM(('Export (QBO)'!$G$2:$G$2483&gt;=Budget!L$1)*('Export (QBO)'!$G$2:$G$2483&lt;=((EOMONTH(Budget!L$1,0))))*('Export (QBO)'!$J$2:$J$2483=$A66)*('Export (QBO)'!$I$2:$I$2483))
)</f>
        <v>0</v>
      </c>
      <c r="M66" s="30" cm="1">
        <f t="array" ref="M66">(
SUM(('Export (QBO)'!$G$2:$G$2483&gt;=Budget!M$1)*('Export (QBO)'!$G$2:$G$2483&lt;=((EOMONTH(Budget!M$1,0))))*('Export (QBO)'!$J$2:$J$2483=$A66)*('Export (QBO)'!$I$2:$I$2483))
)</f>
        <v>0</v>
      </c>
      <c r="N66" s="30" cm="1">
        <f t="array" ref="N66">(
SUM(('Export (QBO)'!$G$2:$G$2483&gt;=Budget!N$1)*('Export (QBO)'!$G$2:$G$2483&lt;=((EOMONTH(Budget!N$1,0))))*('Export (QBO)'!$J$2:$J$2483=$A66)*('Export (QBO)'!$I$2:$I$2483))
)</f>
        <v>0</v>
      </c>
      <c r="O66" s="30" cm="1">
        <f t="array" ref="O66">(
SUM(('Export (QBO)'!$G$2:$G$2483&gt;=Budget!O$1)*('Export (QBO)'!$G$2:$G$2483&lt;=((EOMONTH(Budget!O$1,0))))*('Export (QBO)'!$J$2:$J$2483=$A66)*('Export (QBO)'!$I$2:$I$2483))
)</f>
        <v>0</v>
      </c>
      <c r="P66" s="31">
        <f t="shared" si="20"/>
        <v>0</v>
      </c>
      <c r="Q66" s="30" cm="1">
        <f t="array" ref="Q66">(
SUM(('Export (QBO)'!$G$2:$G$6969&gt;=Budget!Q$1)*('Export (QBO)'!$G$2:$G$6969&lt;=((EOMONTH(Budget!Q$1,0))))*('Export (QBO)'!$J$2:$J$6969=$A66)*('Export (QBO)'!$I$2:$I$6969))
)</f>
        <v>0</v>
      </c>
      <c r="R66" s="30" cm="1">
        <f t="array" ref="R66">(
SUM(('Export (QBO)'!$G$2:$G$6969&gt;=Budget!R$1)*('Export (QBO)'!$G$2:$G$6969&lt;=((EOMONTH(Budget!R$1,0))))*('Export (QBO)'!$J$2:$J$6969=$A66)*('Export (QBO)'!$I$2:$I$6969))
)</f>
        <v>0</v>
      </c>
      <c r="S66" s="30" cm="1">
        <f t="array" ref="S66">(
SUM(('Export (QBO)'!$G$2:$G$6969&gt;=Budget!S$1)*('Export (QBO)'!$G$2:$G$6969&lt;=((EOMONTH(Budget!S$1,0))))*('Export (QBO)'!$J$2:$J$6969=$A66)*('Export (QBO)'!$I$2:$I$6969))
)</f>
        <v>0</v>
      </c>
      <c r="T66" s="30" cm="1">
        <f t="array" ref="T66">(
SUM(('Export (QBO)'!$G$2:$G$6969&gt;=Budget!T$1)*('Export (QBO)'!$G$2:$G$6969&lt;=((EOMONTH(Budget!T$1,0))))*('Export (QBO)'!$J$2:$J$6969=$A66)*('Export (QBO)'!$I$2:$I$6969))
)</f>
        <v>0</v>
      </c>
      <c r="U66" s="30" cm="1">
        <f t="array" ref="U66">(
SUM(('Export (QBO)'!$G$2:$G$6969&gt;=Budget!U$1)*('Export (QBO)'!$G$2:$G$6969&lt;=((EOMONTH(Budget!U$1,0))))*('Export (QBO)'!$J$2:$J$6969=$A66)*('Export (QBO)'!$I$2:$I$6969))
)</f>
        <v>0</v>
      </c>
      <c r="V66" s="30" cm="1">
        <f t="array" ref="V66">(
SUM(('Export (QBO)'!$G$2:$G$6969&gt;=Budget!V$1)*('Export (QBO)'!$G$2:$G$6969&lt;=((EOMONTH(Budget!V$1,0))))*('Export (QBO)'!$J$2:$J$6969=$A66)*('Export (QBO)'!$I$2:$I$6969))
)</f>
        <v>0</v>
      </c>
      <c r="W66" s="30" cm="1">
        <f t="array" ref="W66">(
SUM(('Export (QBO)'!$G$2:$G$6969&gt;=Budget!W$1)*('Export (QBO)'!$G$2:$G$6969&lt;=((EOMONTH(Budget!W$1,0))))*('Export (QBO)'!$J$2:$J$6969=$A66)*('Export (QBO)'!$I$2:$I$6969))
)</f>
        <v>0</v>
      </c>
      <c r="X66" s="30" cm="1">
        <f t="array" ref="X66">(
SUM(('Export (QBO)'!$G$2:$G$6969&gt;=Budget!X$1)*('Export (QBO)'!$G$2:$G$6969&lt;=((EOMONTH(Budget!X$1,0))))*('Export (QBO)'!$J$2:$J$6969=$A66)*('Export (QBO)'!$I$2:$I$6969))
)</f>
        <v>0</v>
      </c>
      <c r="Y66" s="30" cm="1">
        <f t="array" ref="Y66">(
SUM(('Export (QBO)'!$G$2:$G$6969&gt;=Budget!Y$1)*('Export (QBO)'!$G$2:$G$6969&lt;=((EOMONTH(Budget!Y$1,0))))*('Export (QBO)'!$J$2:$J$6969=$A66)*('Export (QBO)'!$I$2:$I$6969))
)</f>
        <v>0</v>
      </c>
      <c r="Z66" s="30" cm="1">
        <f t="array" ref="Z66">(
SUM(('Export (QBO)'!$G$2:$G$6969&gt;=Budget!Z$1)*('Export (QBO)'!$G$2:$G$6969&lt;=((EOMONTH(Budget!Z$1,0))))*('Export (QBO)'!$J$2:$J$6969=$A66)*('Export (QBO)'!$I$2:$I$6969))
)</f>
        <v>0</v>
      </c>
      <c r="AA66" s="30" cm="1">
        <f t="array" ref="AA66">(
SUM(('Export (QBO)'!$G$2:$G$6969&gt;=Budget!AA$1)*('Export (QBO)'!$G$2:$G$6969&lt;=((EOMONTH(Budget!AA$1,0))))*('Export (QBO)'!$J$2:$J$6969=$A66)*('Export (QBO)'!$I$2:$I$6969))
)</f>
        <v>0</v>
      </c>
      <c r="AB66" s="30" cm="1">
        <f t="array" ref="AB66">(
SUM(('Export (QBO)'!$G$2:$G$6969&gt;=Budget!AB$1)*('Export (QBO)'!$G$2:$G$6969&lt;=((EOMONTH(Budget!AB$1,0))))*('Export (QBO)'!$J$2:$J$6969=$A66)*('Export (QBO)'!$I$2:$I$6969))
)</f>
        <v>0</v>
      </c>
      <c r="AC66" s="31">
        <f t="shared" si="21"/>
        <v>0</v>
      </c>
    </row>
    <row r="67" spans="1:36">
      <c r="A67" s="57" t="s">
        <v>346</v>
      </c>
      <c r="B67" s="92">
        <f>IFERROR((VLOOKUP(A67,'GL Review'!E:G,3,FALSE)),"")</f>
        <v>52173</v>
      </c>
      <c r="D67" s="30" cm="1">
        <f t="array" ref="D67">(
SUM(('Export (QBO)'!$G$2:$G$2483&gt;=Budget!D$1)*('Export (QBO)'!$G$2:$G$2483&lt;=((EOMONTH(Budget!D$1,0))))*('Export (QBO)'!$J$2:$J$2483=$A67)*('Export (QBO)'!$I$2:$I$2483))
)</f>
        <v>0</v>
      </c>
      <c r="E67" s="30" cm="1">
        <f t="array" ref="E67">(
SUM(('Export (QBO)'!$G$2:$G$2483&gt;=Budget!E$1)*('Export (QBO)'!$G$2:$G$2483&lt;=((EOMONTH(Budget!E$1,0))))*('Export (QBO)'!$J$2:$J$2483=$A67)*('Export (QBO)'!$I$2:$I$2483))
)</f>
        <v>0</v>
      </c>
      <c r="F67" s="30" cm="1">
        <f t="array" ref="F67">(
SUM(('Export (QBO)'!$G$2:$G$2483&gt;=Budget!F$1)*('Export (QBO)'!$G$2:$G$2483&lt;=((EOMONTH(Budget!F$1,0))))*('Export (QBO)'!$J$2:$J$2483=$A67)*('Export (QBO)'!$I$2:$I$2483))
)</f>
        <v>0</v>
      </c>
      <c r="G67" s="30" cm="1">
        <f t="array" ref="G67">(
SUM(('Export (QBO)'!$G$2:$G$2483&gt;=Budget!G$1)*('Export (QBO)'!$G$2:$G$2483&lt;=((EOMONTH(Budget!G$1,0))))*('Export (QBO)'!$J$2:$J$2483=$A67)*('Export (QBO)'!$I$2:$I$2483))
)</f>
        <v>0</v>
      </c>
      <c r="H67" s="30" cm="1">
        <f t="array" ref="H67">(
SUM(('Export (QBO)'!$G$2:$G$2483&gt;=Budget!H$1)*('Export (QBO)'!$G$2:$G$2483&lt;=((EOMONTH(Budget!H$1,0))))*('Export (QBO)'!$J$2:$J$2483=$A67)*('Export (QBO)'!$I$2:$I$2483))
)</f>
        <v>0</v>
      </c>
      <c r="I67" s="30" cm="1">
        <f t="array" ref="I67">(
SUM(('Export (QBO)'!$G$2:$G$2483&gt;=Budget!I$1)*('Export (QBO)'!$G$2:$G$2483&lt;=((EOMONTH(Budget!I$1,0))))*('Export (QBO)'!$J$2:$J$2483=$A67)*('Export (QBO)'!$I$2:$I$2483))
)</f>
        <v>0</v>
      </c>
      <c r="J67" s="30" cm="1">
        <f t="array" ref="J67">(
SUM(('Export (QBO)'!$G$2:$G$2483&gt;=Budget!J$1)*('Export (QBO)'!$G$2:$G$2483&lt;=((EOMONTH(Budget!J$1,0))))*('Export (QBO)'!$J$2:$J$2483=$A67)*('Export (QBO)'!$I$2:$I$2483))
)</f>
        <v>0</v>
      </c>
      <c r="K67" s="30" cm="1">
        <f t="array" ref="K67">(
SUM(('Export (QBO)'!$G$2:$G$2483&gt;=Budget!K$1)*('Export (QBO)'!$G$2:$G$2483&lt;=((EOMONTH(Budget!K$1,0))))*('Export (QBO)'!$J$2:$J$2483=$A67)*('Export (QBO)'!$I$2:$I$2483))
)</f>
        <v>0</v>
      </c>
      <c r="L67" s="30" cm="1">
        <f t="array" ref="L67">(
SUM(('Export (QBO)'!$G$2:$G$2483&gt;=Budget!L$1)*('Export (QBO)'!$G$2:$G$2483&lt;=((EOMONTH(Budget!L$1,0))))*('Export (QBO)'!$J$2:$J$2483=$A67)*('Export (QBO)'!$I$2:$I$2483))
)</f>
        <v>0</v>
      </c>
      <c r="M67" s="30" cm="1">
        <f t="array" ref="M67">(
SUM(('Export (QBO)'!$G$2:$G$2483&gt;=Budget!M$1)*('Export (QBO)'!$G$2:$G$2483&lt;=((EOMONTH(Budget!M$1,0))))*('Export (QBO)'!$J$2:$J$2483=$A67)*('Export (QBO)'!$I$2:$I$2483))
)</f>
        <v>0</v>
      </c>
      <c r="N67" s="30" cm="1">
        <f t="array" ref="N67">(
SUM(('Export (QBO)'!$G$2:$G$2483&gt;=Budget!N$1)*('Export (QBO)'!$G$2:$G$2483&lt;=((EOMONTH(Budget!N$1,0))))*('Export (QBO)'!$J$2:$J$2483=$A67)*('Export (QBO)'!$I$2:$I$2483))
)</f>
        <v>0</v>
      </c>
      <c r="O67" s="30" cm="1">
        <f t="array" ref="O67">(
SUM(('Export (QBO)'!$G$2:$G$2483&gt;=Budget!O$1)*('Export (QBO)'!$G$2:$G$2483&lt;=((EOMONTH(Budget!O$1,0))))*('Export (QBO)'!$J$2:$J$2483=$A67)*('Export (QBO)'!$I$2:$I$2483))
)</f>
        <v>0</v>
      </c>
      <c r="P67" s="31">
        <f t="shared" si="20"/>
        <v>0</v>
      </c>
      <c r="Q67" s="30" cm="1">
        <f t="array" ref="Q67">(
SUM(('Export (QBO)'!$G$2:$G$6969&gt;=Budget!Q$1)*('Export (QBO)'!$G$2:$G$6969&lt;=((EOMONTH(Budget!Q$1,0))))*('Export (QBO)'!$J$2:$J$6969=$A67)*('Export (QBO)'!$I$2:$I$6969))
)</f>
        <v>0</v>
      </c>
      <c r="R67" s="30" cm="1">
        <f t="array" ref="R67">(
SUM(('Export (QBO)'!$G$2:$G$6969&gt;=Budget!R$1)*('Export (QBO)'!$G$2:$G$6969&lt;=((EOMONTH(Budget!R$1,0))))*('Export (QBO)'!$J$2:$J$6969=$A67)*('Export (QBO)'!$I$2:$I$6969))
)</f>
        <v>247</v>
      </c>
      <c r="S67" s="30" cm="1">
        <f t="array" ref="S67">(
SUM(('Export (QBO)'!$G$2:$G$6969&gt;=Budget!S$1)*('Export (QBO)'!$G$2:$G$6969&lt;=((EOMONTH(Budget!S$1,0))))*('Export (QBO)'!$J$2:$J$6969=$A67)*('Export (QBO)'!$I$2:$I$6969))
)</f>
        <v>0</v>
      </c>
      <c r="T67" s="30" cm="1">
        <f t="array" ref="T67">(
SUM(('Export (QBO)'!$G$2:$G$6969&gt;=Budget!T$1)*('Export (QBO)'!$G$2:$G$6969&lt;=((EOMONTH(Budget!T$1,0))))*('Export (QBO)'!$J$2:$J$6969=$A67)*('Export (QBO)'!$I$2:$I$6969))
)</f>
        <v>0</v>
      </c>
      <c r="U67" s="30" cm="1">
        <f t="array" ref="U67">(
SUM(('Export (QBO)'!$G$2:$G$6969&gt;=Budget!U$1)*('Export (QBO)'!$G$2:$G$6969&lt;=((EOMONTH(Budget!U$1,0))))*('Export (QBO)'!$J$2:$J$6969=$A67)*('Export (QBO)'!$I$2:$I$6969))
)</f>
        <v>0</v>
      </c>
      <c r="V67" s="30" cm="1">
        <f t="array" ref="V67">(
SUM(('Export (QBO)'!$G$2:$G$6969&gt;=Budget!V$1)*('Export (QBO)'!$G$2:$G$6969&lt;=((EOMONTH(Budget!V$1,0))))*('Export (QBO)'!$J$2:$J$6969=$A67)*('Export (QBO)'!$I$2:$I$6969))
)</f>
        <v>0</v>
      </c>
      <c r="W67" s="30" cm="1">
        <f t="array" ref="W67">(
SUM(('Export (QBO)'!$G$2:$G$6969&gt;=Budget!W$1)*('Export (QBO)'!$G$2:$G$6969&lt;=((EOMONTH(Budget!W$1,0))))*('Export (QBO)'!$J$2:$J$6969=$A67)*('Export (QBO)'!$I$2:$I$6969))
)</f>
        <v>0</v>
      </c>
      <c r="X67" s="30" cm="1">
        <f t="array" ref="X67">(
SUM(('Export (QBO)'!$G$2:$G$6969&gt;=Budget!X$1)*('Export (QBO)'!$G$2:$G$6969&lt;=((EOMONTH(Budget!X$1,0))))*('Export (QBO)'!$J$2:$J$6969=$A67)*('Export (QBO)'!$I$2:$I$6969))
)</f>
        <v>0</v>
      </c>
      <c r="Y67" s="30" cm="1">
        <f t="array" ref="Y67">(
SUM(('Export (QBO)'!$G$2:$G$6969&gt;=Budget!Y$1)*('Export (QBO)'!$G$2:$G$6969&lt;=((EOMONTH(Budget!Y$1,0))))*('Export (QBO)'!$J$2:$J$6969=$A67)*('Export (QBO)'!$I$2:$I$6969))
)</f>
        <v>0</v>
      </c>
      <c r="Z67" s="30" cm="1">
        <f t="array" ref="Z67">(
SUM(('Export (QBO)'!$G$2:$G$6969&gt;=Budget!Z$1)*('Export (QBO)'!$G$2:$G$6969&lt;=((EOMONTH(Budget!Z$1,0))))*('Export (QBO)'!$J$2:$J$6969=$A67)*('Export (QBO)'!$I$2:$I$6969))
)</f>
        <v>0</v>
      </c>
      <c r="AA67" s="30" cm="1">
        <f t="array" ref="AA67">(
SUM(('Export (QBO)'!$G$2:$G$6969&gt;=Budget!AA$1)*('Export (QBO)'!$G$2:$G$6969&lt;=((EOMONTH(Budget!AA$1,0))))*('Export (QBO)'!$J$2:$J$6969=$A67)*('Export (QBO)'!$I$2:$I$6969))
)</f>
        <v>0</v>
      </c>
      <c r="AB67" s="30" cm="1">
        <f t="array" ref="AB67">(
SUM(('Export (QBO)'!$G$2:$G$6969&gt;=Budget!AB$1)*('Export (QBO)'!$G$2:$G$6969&lt;=((EOMONTH(Budget!AB$1,0))))*('Export (QBO)'!$J$2:$J$6969=$A67)*('Export (QBO)'!$I$2:$I$6969))
)</f>
        <v>0</v>
      </c>
      <c r="AC67" s="31">
        <f t="shared" si="21"/>
        <v>247</v>
      </c>
    </row>
    <row r="68" spans="1:36" ht="17" thickBot="1">
      <c r="A68" s="3"/>
      <c r="B68" s="3" t="str">
        <f>IFERROR((VLOOKUP(A68,'GL Review'!E:G,3,FALSE)),"")</f>
        <v/>
      </c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1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1"/>
    </row>
    <row r="69" spans="1:36">
      <c r="A69" s="33" t="s">
        <v>378</v>
      </c>
      <c r="B69" s="3" t="str">
        <f>IFERROR((VLOOKUP(A69,'GL Review'!E:G,3,FALSE)),"")</f>
        <v/>
      </c>
      <c r="D69" s="34">
        <f t="shared" ref="D69:O69" si="22">SUM(D58:D68)</f>
        <v>0</v>
      </c>
      <c r="E69" s="34">
        <f t="shared" si="22"/>
        <v>0</v>
      </c>
      <c r="F69" s="34">
        <f t="shared" si="22"/>
        <v>0</v>
      </c>
      <c r="G69" s="34">
        <f t="shared" si="22"/>
        <v>0</v>
      </c>
      <c r="H69" s="34">
        <f t="shared" si="22"/>
        <v>0</v>
      </c>
      <c r="I69" s="34">
        <f t="shared" si="22"/>
        <v>0</v>
      </c>
      <c r="J69" s="34">
        <f t="shared" si="22"/>
        <v>0</v>
      </c>
      <c r="K69" s="34">
        <f t="shared" si="22"/>
        <v>0</v>
      </c>
      <c r="L69" s="34">
        <f t="shared" si="22"/>
        <v>0</v>
      </c>
      <c r="M69" s="34">
        <f t="shared" si="22"/>
        <v>0</v>
      </c>
      <c r="N69" s="34">
        <f t="shared" si="22"/>
        <v>0</v>
      </c>
      <c r="O69" s="34">
        <f t="shared" si="22"/>
        <v>0</v>
      </c>
      <c r="P69" s="35">
        <f>SUM(D69:O69)</f>
        <v>0</v>
      </c>
      <c r="Q69" s="34">
        <f t="shared" ref="Q69:AB69" si="23">SUM(Q58:Q68)</f>
        <v>104364.12999999999</v>
      </c>
      <c r="R69" s="34">
        <f t="shared" si="23"/>
        <v>72920.119999999981</v>
      </c>
      <c r="S69" s="34">
        <f t="shared" si="23"/>
        <v>12985.07</v>
      </c>
      <c r="T69" s="34">
        <f t="shared" si="23"/>
        <v>22665.109999999997</v>
      </c>
      <c r="U69" s="34">
        <f t="shared" si="23"/>
        <v>24607.409999999996</v>
      </c>
      <c r="V69" s="34">
        <f t="shared" si="23"/>
        <v>27422.329999999998</v>
      </c>
      <c r="W69" s="34">
        <f t="shared" si="23"/>
        <v>17540.900000000001</v>
      </c>
      <c r="X69" s="34">
        <f t="shared" si="23"/>
        <v>17136.61</v>
      </c>
      <c r="Y69" s="34">
        <f t="shared" si="23"/>
        <v>16530.91</v>
      </c>
      <c r="Z69" s="34">
        <f t="shared" si="23"/>
        <v>17800.510000000002</v>
      </c>
      <c r="AA69" s="34">
        <f t="shared" si="23"/>
        <v>17755.439999999999</v>
      </c>
      <c r="AB69" s="34">
        <f t="shared" si="23"/>
        <v>26665.809999999998</v>
      </c>
      <c r="AC69" s="35">
        <f>SUM(Q69:AB69)</f>
        <v>378394.35</v>
      </c>
      <c r="AE69" s="34"/>
      <c r="AG69" s="64"/>
    </row>
    <row r="70" spans="1:36">
      <c r="A70" s="33"/>
      <c r="B70" s="3" t="str">
        <f>IFERROR((VLOOKUP(A70,'GL Review'!E:G,3,FALSE)),"")</f>
        <v/>
      </c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6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60"/>
      <c r="AE70" s="36"/>
      <c r="AG70" s="65"/>
    </row>
    <row r="71" spans="1:36">
      <c r="A71" s="33"/>
      <c r="B71" s="3" t="str">
        <f>IFERROR((VLOOKUP(A71,'GL Review'!E:G,3,FALSE)),"")</f>
        <v/>
      </c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60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60"/>
      <c r="AE71" s="36"/>
      <c r="AG71" s="65"/>
    </row>
    <row r="72" spans="1:36">
      <c r="A72" s="2" t="s">
        <v>333</v>
      </c>
      <c r="B72" s="3" t="str">
        <f>IFERROR((VLOOKUP(A72,'GL Review'!E:G,3,FALSE)),"")</f>
        <v/>
      </c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8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8"/>
    </row>
    <row r="73" spans="1:36">
      <c r="A73" s="54" t="s">
        <v>259</v>
      </c>
      <c r="B73" s="3">
        <f>IFERROR((VLOOKUP(A73,'GL Review'!E:G,3,FALSE)),"")</f>
        <v>21040</v>
      </c>
      <c r="D73" s="30" cm="1">
        <f t="array" ref="D73">(
SUM(('Export (QBO)'!$G$2:$G$2483&gt;=Budget!D$1)*('Export (QBO)'!$G$2:$G$2483&lt;=((EOMONTH(Budget!D$1,0))))*('Export (QBO)'!$J$2:$J$2483=$A73)*('Export (QBO)'!$I$2:$I$2483))
)</f>
        <v>0</v>
      </c>
      <c r="E73" s="30" cm="1">
        <f t="array" ref="E73">(
SUM(('Export (QBO)'!$G$2:$G$2483&gt;=Budget!E$1)*('Export (QBO)'!$G$2:$G$2483&lt;=((EOMONTH(Budget!E$1,0))))*('Export (QBO)'!$J$2:$J$2483=$A73)*('Export (QBO)'!$I$2:$I$2483))
)</f>
        <v>0</v>
      </c>
      <c r="F73" s="30" cm="1">
        <f t="array" ref="F73">(
SUM(('Export (QBO)'!$G$2:$G$2483&gt;=Budget!F$1)*('Export (QBO)'!$G$2:$G$2483&lt;=((EOMONTH(Budget!F$1,0))))*('Export (QBO)'!$J$2:$J$2483=$A73)*('Export (QBO)'!$I$2:$I$2483))
)</f>
        <v>0</v>
      </c>
      <c r="G73" s="30" cm="1">
        <f t="array" ref="G73">(
SUM(('Export (QBO)'!$G$2:$G$2483&gt;=Budget!G$1)*('Export (QBO)'!$G$2:$G$2483&lt;=((EOMONTH(Budget!G$1,0))))*('Export (QBO)'!$J$2:$J$2483=$A73)*('Export (QBO)'!$I$2:$I$2483))
)</f>
        <v>0</v>
      </c>
      <c r="H73" s="30" cm="1">
        <f t="array" ref="H73">(
SUM(('Export (QBO)'!$G$2:$G$2483&gt;=Budget!H$1)*('Export (QBO)'!$G$2:$G$2483&lt;=((EOMONTH(Budget!H$1,0))))*('Export (QBO)'!$J$2:$J$2483=$A73)*('Export (QBO)'!$I$2:$I$2483))
)</f>
        <v>0</v>
      </c>
      <c r="I73" s="30" cm="1">
        <f t="array" ref="I73">(
SUM(('Export (QBO)'!$G$2:$G$2483&gt;=Budget!I$1)*('Export (QBO)'!$G$2:$G$2483&lt;=((EOMONTH(Budget!I$1,0))))*('Export (QBO)'!$J$2:$J$2483=$A73)*('Export (QBO)'!$I$2:$I$2483))
)</f>
        <v>0</v>
      </c>
      <c r="J73" s="30" cm="1">
        <f t="array" ref="J73">(
SUM(('Export (QBO)'!$G$2:$G$2483&gt;=Budget!J$1)*('Export (QBO)'!$G$2:$G$2483&lt;=((EOMONTH(Budget!J$1,0))))*('Export (QBO)'!$J$2:$J$2483=$A73)*('Export (QBO)'!$I$2:$I$2483))
)</f>
        <v>0</v>
      </c>
      <c r="K73" s="30" cm="1">
        <f t="array" ref="K73">(
SUM(('Export (QBO)'!$G$2:$G$2483&gt;=Budget!K$1)*('Export (QBO)'!$G$2:$G$2483&lt;=((EOMONTH(Budget!K$1,0))))*('Export (QBO)'!$J$2:$J$2483=$A73)*('Export (QBO)'!$I$2:$I$2483))
)</f>
        <v>0</v>
      </c>
      <c r="L73" s="30" cm="1">
        <f t="array" ref="L73">(
SUM(('Export (QBO)'!$G$2:$G$2483&gt;=Budget!L$1)*('Export (QBO)'!$G$2:$G$2483&lt;=((EOMONTH(Budget!L$1,0))))*('Export (QBO)'!$J$2:$J$2483=$A73)*('Export (QBO)'!$I$2:$I$2483))
)</f>
        <v>0</v>
      </c>
      <c r="M73" s="30" cm="1">
        <f t="array" ref="M73">(
SUM(('Export (QBO)'!$G$2:$G$2483&gt;=Budget!M$1)*('Export (QBO)'!$G$2:$G$2483&lt;=((EOMONTH(Budget!M$1,0))))*('Export (QBO)'!$J$2:$J$2483=$A73)*('Export (QBO)'!$I$2:$I$2483))
)</f>
        <v>0</v>
      </c>
      <c r="N73" s="30" cm="1">
        <f t="array" ref="N73">(
SUM(('Export (QBO)'!$G$2:$G$2483&gt;=Budget!N$1)*('Export (QBO)'!$G$2:$G$2483&lt;=((EOMONTH(Budget!N$1,0))))*('Export (QBO)'!$J$2:$J$2483=$A73)*('Export (QBO)'!$I$2:$I$2483))
)</f>
        <v>0</v>
      </c>
      <c r="O73" s="30" cm="1">
        <f t="array" ref="O73">(
SUM(('Export (QBO)'!$G$2:$G$2483&gt;=Budget!O$1)*('Export (QBO)'!$G$2:$G$2483&lt;=((EOMONTH(Budget!O$1,0))))*('Export (QBO)'!$J$2:$J$2483=$A73)*('Export (QBO)'!$I$2:$I$2483))
)</f>
        <v>0</v>
      </c>
      <c r="P73" s="31">
        <f>SUM(D73:O73)</f>
        <v>0</v>
      </c>
      <c r="Q73" s="30" cm="1">
        <f t="array" ref="Q73">(
SUM(('Export (QBO)'!$G$2:$G$6969&gt;=Budget!Q$1)*('Export (QBO)'!$G$2:$G$6969&lt;=((EOMONTH(Budget!Q$1,0))))*('Export (QBO)'!$J$2:$J$6969=$A73)*('Export (QBO)'!$I$2:$I$6969))
)</f>
        <v>0</v>
      </c>
      <c r="R73" s="30" cm="1">
        <f t="array" ref="R73">(
SUM(('Export (QBO)'!$G$2:$G$6969&gt;=Budget!R$1)*('Export (QBO)'!$G$2:$G$6969&lt;=((EOMONTH(Budget!R$1,0))))*('Export (QBO)'!$J$2:$J$6969=$A73)*('Export (QBO)'!$I$2:$I$6969))
)</f>
        <v>0</v>
      </c>
      <c r="S73" s="30" cm="1">
        <f t="array" ref="S73">(
SUM(('Export (QBO)'!$G$2:$G$6969&gt;=Budget!S$1)*('Export (QBO)'!$G$2:$G$6969&lt;=((EOMONTH(Budget!S$1,0))))*('Export (QBO)'!$J$2:$J$6969=$A73)*('Export (QBO)'!$I$2:$I$6969))
)</f>
        <v>0</v>
      </c>
      <c r="T73" s="30" cm="1">
        <f t="array" ref="T73">(
SUM(('Export (QBO)'!$G$2:$G$6969&gt;=Budget!T$1)*('Export (QBO)'!$G$2:$G$6969&lt;=((EOMONTH(Budget!T$1,0))))*('Export (QBO)'!$J$2:$J$6969=$A73)*('Export (QBO)'!$I$2:$I$6969))
)</f>
        <v>0</v>
      </c>
      <c r="U73" s="30" cm="1">
        <f t="array" ref="U73">(
SUM(('Export (QBO)'!$G$2:$G$6969&gt;=Budget!U$1)*('Export (QBO)'!$G$2:$G$6969&lt;=((EOMONTH(Budget!U$1,0))))*('Export (QBO)'!$J$2:$J$6969=$A73)*('Export (QBO)'!$I$2:$I$6969))
)</f>
        <v>0</v>
      </c>
      <c r="V73" s="30" cm="1">
        <f t="array" ref="V73">(
SUM(('Export (QBO)'!$G$2:$G$6969&gt;=Budget!V$1)*('Export (QBO)'!$G$2:$G$6969&lt;=((EOMONTH(Budget!V$1,0))))*('Export (QBO)'!$J$2:$J$6969=$A73)*('Export (QBO)'!$I$2:$I$6969))
)</f>
        <v>0</v>
      </c>
      <c r="W73" s="30" cm="1">
        <f t="array" ref="W73">(
SUM(('Export (QBO)'!$G$2:$G$6969&gt;=Budget!W$1)*('Export (QBO)'!$G$2:$G$6969&lt;=((EOMONTH(Budget!W$1,0))))*('Export (QBO)'!$J$2:$J$6969=$A73)*('Export (QBO)'!$I$2:$I$6969))
)</f>
        <v>0</v>
      </c>
      <c r="X73" s="30" cm="1">
        <f t="array" ref="X73">(
SUM(('Export (QBO)'!$G$2:$G$6969&gt;=Budget!X$1)*('Export (QBO)'!$G$2:$G$6969&lt;=((EOMONTH(Budget!X$1,0))))*('Export (QBO)'!$J$2:$J$6969=$A73)*('Export (QBO)'!$I$2:$I$6969))
)</f>
        <v>0</v>
      </c>
      <c r="Y73" s="30" cm="1">
        <f t="array" ref="Y73">(
SUM(('Export (QBO)'!$G$2:$G$6969&gt;=Budget!Y$1)*('Export (QBO)'!$G$2:$G$6969&lt;=((EOMONTH(Budget!Y$1,0))))*('Export (QBO)'!$J$2:$J$6969=$A73)*('Export (QBO)'!$I$2:$I$6969))
)</f>
        <v>0</v>
      </c>
      <c r="Z73" s="30" cm="1">
        <f t="array" ref="Z73">(
SUM(('Export (QBO)'!$G$2:$G$6969&gt;=Budget!Z$1)*('Export (QBO)'!$G$2:$G$6969&lt;=((EOMONTH(Budget!Z$1,0))))*('Export (QBO)'!$J$2:$J$6969=$A73)*('Export (QBO)'!$I$2:$I$6969))
)</f>
        <v>0</v>
      </c>
      <c r="AA73" s="30" cm="1">
        <f t="array" ref="AA73">(
SUM(('Export (QBO)'!$G$2:$G$6969&gt;=Budget!AA$1)*('Export (QBO)'!$G$2:$G$6969&lt;=((EOMONTH(Budget!AA$1,0))))*('Export (QBO)'!$J$2:$J$6969=$A73)*('Export (QBO)'!$I$2:$I$6969))
)</f>
        <v>0</v>
      </c>
      <c r="AB73" s="30" cm="1">
        <f t="array" ref="AB73">(
SUM(('Export (QBO)'!$G$2:$G$6969&gt;=Budget!AB$1)*('Export (QBO)'!$G$2:$G$6969&lt;=((EOMONTH(Budget!AB$1,0))))*('Export (QBO)'!$J$2:$J$6969=$A73)*('Export (QBO)'!$I$2:$I$6969))
)</f>
        <v>0</v>
      </c>
      <c r="AC73" s="31">
        <f>SUM(Q73:AB73)</f>
        <v>0</v>
      </c>
    </row>
    <row r="74" spans="1:36" ht="17" thickBot="1">
      <c r="A74" s="32"/>
      <c r="B74" s="3" t="str">
        <f>IFERROR((VLOOKUP(A74,'GL Review'!E:G,3,FALSE)),"")</f>
        <v/>
      </c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1"/>
    </row>
    <row r="75" spans="1:36">
      <c r="A75" s="33" t="s">
        <v>337</v>
      </c>
      <c r="B75" s="3" t="str">
        <f>IFERROR((VLOOKUP(A75,'GL Review'!E:G,3,FALSE)),"")</f>
        <v/>
      </c>
      <c r="D75" s="34">
        <f t="shared" ref="D75:O75" si="24">SUM(D72:D74)</f>
        <v>0</v>
      </c>
      <c r="E75" s="34">
        <f t="shared" si="24"/>
        <v>0</v>
      </c>
      <c r="F75" s="34">
        <f t="shared" si="24"/>
        <v>0</v>
      </c>
      <c r="G75" s="34">
        <f t="shared" si="24"/>
        <v>0</v>
      </c>
      <c r="H75" s="34">
        <f t="shared" si="24"/>
        <v>0</v>
      </c>
      <c r="I75" s="34">
        <f t="shared" si="24"/>
        <v>0</v>
      </c>
      <c r="J75" s="34">
        <f t="shared" si="24"/>
        <v>0</v>
      </c>
      <c r="K75" s="34">
        <f t="shared" si="24"/>
        <v>0</v>
      </c>
      <c r="L75" s="34">
        <f t="shared" si="24"/>
        <v>0</v>
      </c>
      <c r="M75" s="34">
        <f t="shared" si="24"/>
        <v>0</v>
      </c>
      <c r="N75" s="34">
        <f t="shared" si="24"/>
        <v>0</v>
      </c>
      <c r="O75" s="34">
        <f t="shared" si="24"/>
        <v>0</v>
      </c>
      <c r="P75" s="35">
        <f>SUM(D75:O75)</f>
        <v>0</v>
      </c>
      <c r="Q75" s="34">
        <f t="shared" ref="Q75:AB75" si="25">SUM(Q72:Q74)</f>
        <v>0</v>
      </c>
      <c r="R75" s="34">
        <f t="shared" si="25"/>
        <v>0</v>
      </c>
      <c r="S75" s="34">
        <f t="shared" si="25"/>
        <v>0</v>
      </c>
      <c r="T75" s="34">
        <f t="shared" si="25"/>
        <v>0</v>
      </c>
      <c r="U75" s="34">
        <f t="shared" si="25"/>
        <v>0</v>
      </c>
      <c r="V75" s="34">
        <f t="shared" si="25"/>
        <v>0</v>
      </c>
      <c r="W75" s="34">
        <f t="shared" si="25"/>
        <v>0</v>
      </c>
      <c r="X75" s="34">
        <f t="shared" si="25"/>
        <v>0</v>
      </c>
      <c r="Y75" s="34">
        <f t="shared" si="25"/>
        <v>0</v>
      </c>
      <c r="Z75" s="34">
        <f t="shared" si="25"/>
        <v>0</v>
      </c>
      <c r="AA75" s="34">
        <f t="shared" si="25"/>
        <v>0</v>
      </c>
      <c r="AB75" s="34">
        <f t="shared" si="25"/>
        <v>0</v>
      </c>
      <c r="AC75" s="35">
        <f>SUM(Q75:AB75)</f>
        <v>0</v>
      </c>
      <c r="AE75" s="34"/>
      <c r="AG75" s="64"/>
    </row>
    <row r="76" spans="1:36">
      <c r="A76" s="33"/>
      <c r="B76" s="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60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60"/>
      <c r="AE76" s="36"/>
      <c r="AG76" s="65"/>
    </row>
    <row r="77" spans="1:36">
      <c r="A77" s="33"/>
      <c r="B77" s="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60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60"/>
      <c r="AE77" s="36"/>
      <c r="AG77" s="65"/>
    </row>
    <row r="78" spans="1:36">
      <c r="A78" s="33"/>
      <c r="B78" s="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60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60"/>
      <c r="AE78" s="36"/>
      <c r="AG78" s="65"/>
    </row>
    <row r="79" spans="1:36">
      <c r="A79" s="2" t="s">
        <v>372</v>
      </c>
      <c r="B79" s="3" t="str">
        <f>IFERROR((VLOOKUP(A79,'GL Review'!E:G,3,FALSE)),"")</f>
        <v/>
      </c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8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8"/>
    </row>
    <row r="80" spans="1:36">
      <c r="A80" s="54" t="s">
        <v>56</v>
      </c>
      <c r="B80" s="3">
        <f>IFERROR((VLOOKUP(A80,'GL Review'!E:G,3,FALSE)),"")</f>
        <v>52110</v>
      </c>
      <c r="D80" s="30" cm="1">
        <f t="array" ref="D80">(
SUM(('Export (QBO)'!$G$2:$G$2483&gt;=Budget!D$1)*('Export (QBO)'!$G$2:$G$2483&lt;=((EOMONTH(Budget!D$1,0))))*('Export (QBO)'!$J$2:$J$2483=$A80)*('Export (QBO)'!$I$2:$I$2483))
)</f>
        <v>0</v>
      </c>
      <c r="E80" s="30" cm="1">
        <f t="array" ref="E80">(
SUM(('Export (QBO)'!$G$2:$G$2483&gt;=Budget!E$1)*('Export (QBO)'!$G$2:$G$2483&lt;=((EOMONTH(Budget!E$1,0))))*('Export (QBO)'!$J$2:$J$2483=$A80)*('Export (QBO)'!$I$2:$I$2483))
)</f>
        <v>0</v>
      </c>
      <c r="F80" s="30" cm="1">
        <f t="array" ref="F80">(
SUM(('Export (QBO)'!$G$2:$G$2483&gt;=Budget!F$1)*('Export (QBO)'!$G$2:$G$2483&lt;=((EOMONTH(Budget!F$1,0))))*('Export (QBO)'!$J$2:$J$2483=$A80)*('Export (QBO)'!$I$2:$I$2483))
)</f>
        <v>0</v>
      </c>
      <c r="G80" s="30" cm="1">
        <f t="array" ref="G80">(
SUM(('Export (QBO)'!$G$2:$G$2483&gt;=Budget!G$1)*('Export (QBO)'!$G$2:$G$2483&lt;=((EOMONTH(Budget!G$1,0))))*('Export (QBO)'!$J$2:$J$2483=$A80)*('Export (QBO)'!$I$2:$I$2483))
)</f>
        <v>0</v>
      </c>
      <c r="H80" s="30" cm="1">
        <f t="array" ref="H80">(
SUM(('Export (QBO)'!$G$2:$G$2483&gt;=Budget!H$1)*('Export (QBO)'!$G$2:$G$2483&lt;=((EOMONTH(Budget!H$1,0))))*('Export (QBO)'!$J$2:$J$2483=$A80)*('Export (QBO)'!$I$2:$I$2483))
)</f>
        <v>0</v>
      </c>
      <c r="I80" s="30" cm="1">
        <f t="array" ref="I80">(
SUM(('Export (QBO)'!$G$2:$G$2483&gt;=Budget!I$1)*('Export (QBO)'!$G$2:$G$2483&lt;=((EOMONTH(Budget!I$1,0))))*('Export (QBO)'!$J$2:$J$2483=$A80)*('Export (QBO)'!$I$2:$I$2483))
)</f>
        <v>0</v>
      </c>
      <c r="J80" s="30" cm="1">
        <f t="array" ref="J80">(
SUM(('Export (QBO)'!$G$2:$G$2483&gt;=Budget!J$1)*('Export (QBO)'!$G$2:$G$2483&lt;=((EOMONTH(Budget!J$1,0))))*('Export (QBO)'!$J$2:$J$2483=$A80)*('Export (QBO)'!$I$2:$I$2483))
)</f>
        <v>0</v>
      </c>
      <c r="K80" s="30" cm="1">
        <f t="array" ref="K80">(
SUM(('Export (QBO)'!$G$2:$G$2483&gt;=Budget!K$1)*('Export (QBO)'!$G$2:$G$2483&lt;=((EOMONTH(Budget!K$1,0))))*('Export (QBO)'!$J$2:$J$2483=$A80)*('Export (QBO)'!$I$2:$I$2483))
)</f>
        <v>0</v>
      </c>
      <c r="L80" s="30" cm="1">
        <f t="array" ref="L80">(
SUM(('Export (QBO)'!$G$2:$G$2483&gt;=Budget!L$1)*('Export (QBO)'!$G$2:$G$2483&lt;=((EOMONTH(Budget!L$1,0))))*('Export (QBO)'!$J$2:$J$2483=$A80)*('Export (QBO)'!$I$2:$I$2483))
)</f>
        <v>0</v>
      </c>
      <c r="M80" s="30" cm="1">
        <f t="array" ref="M80">(
SUM(('Export (QBO)'!$G$2:$G$2483&gt;=Budget!M$1)*('Export (QBO)'!$G$2:$G$2483&lt;=((EOMONTH(Budget!M$1,0))))*('Export (QBO)'!$J$2:$J$2483=$A80)*('Export (QBO)'!$I$2:$I$2483))
)</f>
        <v>0</v>
      </c>
      <c r="N80" s="30" cm="1">
        <f t="array" ref="N80">(
SUM(('Export (QBO)'!$G$2:$G$2483&gt;=Budget!N$1)*('Export (QBO)'!$G$2:$G$2483&lt;=((EOMONTH(Budget!N$1,0))))*('Export (QBO)'!$J$2:$J$2483=$A80)*('Export (QBO)'!$I$2:$I$2483))
)</f>
        <v>0</v>
      </c>
      <c r="O80" s="30" cm="1">
        <f t="array" ref="O80">(
SUM(('Export (QBO)'!$G$2:$G$2483&gt;=Budget!O$1)*('Export (QBO)'!$G$2:$G$2483&lt;=((EOMONTH(Budget!O$1,0))))*('Export (QBO)'!$J$2:$J$2483=$A80)*('Export (QBO)'!$I$2:$I$2483))
)</f>
        <v>0</v>
      </c>
      <c r="P80" s="31">
        <f t="shared" ref="P80:P99" si="26">SUM(D80:O80)</f>
        <v>0</v>
      </c>
      <c r="Q80" s="30" cm="1">
        <f t="array" ref="Q80">(
SUM(('Export (QBO)'!$G$2:$G$6969&gt;=Budget!Q$1)*('Export (QBO)'!$G$2:$G$6969&lt;=((EOMONTH(Budget!Q$1,0))))*('Export (QBO)'!$J$2:$J$6969=$A80)*('Export (QBO)'!$I$2:$I$6969))
)</f>
        <v>89.6</v>
      </c>
      <c r="R80" s="30" cm="1">
        <f t="array" ref="R80">(
SUM(('Export (QBO)'!$G$2:$G$6969&gt;=Budget!R$1)*('Export (QBO)'!$G$2:$G$6969&lt;=((EOMONTH(Budget!R$1,0))))*('Export (QBO)'!$J$2:$J$6969=$A80)*('Export (QBO)'!$I$2:$I$6969))
)</f>
        <v>302.93</v>
      </c>
      <c r="S80" s="30" cm="1">
        <f t="array" ref="S80">(
SUM(('Export (QBO)'!$G$2:$G$6969&gt;=Budget!S$1)*('Export (QBO)'!$G$2:$G$6969&lt;=((EOMONTH(Budget!S$1,0))))*('Export (QBO)'!$J$2:$J$6969=$A80)*('Export (QBO)'!$I$2:$I$6969))
)</f>
        <v>5967.93</v>
      </c>
      <c r="T80" s="30" cm="1">
        <f t="array" ref="T80">(
SUM(('Export (QBO)'!$G$2:$G$6969&gt;=Budget!T$1)*('Export (QBO)'!$G$2:$G$6969&lt;=((EOMONTH(Budget!T$1,0))))*('Export (QBO)'!$J$2:$J$6969=$A80)*('Export (QBO)'!$I$2:$I$6969))
)</f>
        <v>5444.46</v>
      </c>
      <c r="U80" s="30" cm="1">
        <f t="array" ref="U80">(
SUM(('Export (QBO)'!$G$2:$G$6969&gt;=Budget!U$1)*('Export (QBO)'!$G$2:$G$6969&lt;=((EOMONTH(Budget!U$1,0))))*('Export (QBO)'!$J$2:$J$6969=$A80)*('Export (QBO)'!$I$2:$I$6969))
)</f>
        <v>1765.29</v>
      </c>
      <c r="V80" s="30" cm="1">
        <f t="array" ref="V80">(
SUM(('Export (QBO)'!$G$2:$G$6969&gt;=Budget!V$1)*('Export (QBO)'!$G$2:$G$6969&lt;=((EOMONTH(Budget!V$1,0))))*('Export (QBO)'!$J$2:$J$6969=$A80)*('Export (QBO)'!$I$2:$I$6969))
)</f>
        <v>122.66</v>
      </c>
      <c r="W80" s="30" cm="1">
        <f t="array" ref="W80">(
SUM(('Export (QBO)'!$G$2:$G$6969&gt;=Budget!W$1)*('Export (QBO)'!$G$2:$G$6969&lt;=((EOMONTH(Budget!W$1,0))))*('Export (QBO)'!$J$2:$J$6969=$A80)*('Export (QBO)'!$I$2:$I$6969))
)</f>
        <v>101.33</v>
      </c>
      <c r="X80" s="30" cm="1">
        <f t="array" ref="X80">(
SUM(('Export (QBO)'!$G$2:$G$6969&gt;=Budget!X$1)*('Export (QBO)'!$G$2:$G$6969&lt;=((EOMONTH(Budget!X$1,0))))*('Export (QBO)'!$J$2:$J$6969=$A80)*('Export (QBO)'!$I$2:$I$6969))
)</f>
        <v>101.33</v>
      </c>
      <c r="Y80" s="30" cm="1">
        <f t="array" ref="Y80">(
SUM(('Export (QBO)'!$G$2:$G$6969&gt;=Budget!Y$1)*('Export (QBO)'!$G$2:$G$6969&lt;=((EOMONTH(Budget!Y$1,0))))*('Export (QBO)'!$J$2:$J$6969=$A80)*('Export (QBO)'!$I$2:$I$6969))
)</f>
        <v>101.33</v>
      </c>
      <c r="Z80" s="30" cm="1">
        <f t="array" ref="Z80">(
SUM(('Export (QBO)'!$G$2:$G$6969&gt;=Budget!Z$1)*('Export (QBO)'!$G$2:$G$6969&lt;=((EOMONTH(Budget!Z$1,0))))*('Export (QBO)'!$J$2:$J$6969=$A80)*('Export (QBO)'!$I$2:$I$6969))
)</f>
        <v>13616.33</v>
      </c>
      <c r="AA80" s="30" cm="1">
        <f t="array" ref="AA80">(
SUM(('Export (QBO)'!$G$2:$G$6969&gt;=Budget!AA$1)*('Export (QBO)'!$G$2:$G$6969&lt;=((EOMONTH(Budget!AA$1,0))))*('Export (QBO)'!$J$2:$J$6969=$A80)*('Export (QBO)'!$I$2:$I$6969))
)</f>
        <v>101.33</v>
      </c>
      <c r="AB80" s="30" cm="1">
        <f t="array" ref="AB80">(
SUM(('Export (QBO)'!$G$2:$G$6969&gt;=Budget!AB$1)*('Export (QBO)'!$G$2:$G$6969&lt;=((EOMONTH(Budget!AB$1,0))))*('Export (QBO)'!$J$2:$J$6969=$A80)*('Export (QBO)'!$I$2:$I$6969))
)</f>
        <v>2500</v>
      </c>
      <c r="AC80" s="31">
        <f t="shared" ref="AC80:AC99" si="27">SUM(Q80:AB80)</f>
        <v>30214.52</v>
      </c>
      <c r="AE80" s="98">
        <f>15000+12000+10000+6000</f>
        <v>43000</v>
      </c>
      <c r="AG80" s="66">
        <f t="shared" ref="AG80:AG88" si="28">AC80/AE80</f>
        <v>0.7026632558139535</v>
      </c>
    </row>
    <row r="81" spans="1:35">
      <c r="A81" s="54" t="s">
        <v>402</v>
      </c>
      <c r="B81" s="3">
        <f>IFERROR((VLOOKUP(A81,'GL Review'!E:G,3,FALSE)),"")</f>
        <v>52175</v>
      </c>
      <c r="D81" s="30" cm="1">
        <f t="array" ref="D81">(
SUM(('Export (QBO)'!$G$2:$G$2483&gt;=Budget!D$1)*('Export (QBO)'!$G$2:$G$2483&lt;=((EOMONTH(Budget!D$1,0))))*('Export (QBO)'!$J$2:$J$2483=$A81)*('Export (QBO)'!$I$2:$I$2483))
)</f>
        <v>0</v>
      </c>
      <c r="E81" s="30" cm="1">
        <f t="array" ref="E81">(
SUM(('Export (QBO)'!$G$2:$G$2483&gt;=Budget!E$1)*('Export (QBO)'!$G$2:$G$2483&lt;=((EOMONTH(Budget!E$1,0))))*('Export (QBO)'!$J$2:$J$2483=$A81)*('Export (QBO)'!$I$2:$I$2483))
)</f>
        <v>0</v>
      </c>
      <c r="F81" s="30" cm="1">
        <f t="array" ref="F81">(
SUM(('Export (QBO)'!$G$2:$G$2483&gt;=Budget!F$1)*('Export (QBO)'!$G$2:$G$2483&lt;=((EOMONTH(Budget!F$1,0))))*('Export (QBO)'!$J$2:$J$2483=$A81)*('Export (QBO)'!$I$2:$I$2483))
)</f>
        <v>0</v>
      </c>
      <c r="G81" s="30" cm="1">
        <f t="array" ref="G81">(
SUM(('Export (QBO)'!$G$2:$G$2483&gt;=Budget!G$1)*('Export (QBO)'!$G$2:$G$2483&lt;=((EOMONTH(Budget!G$1,0))))*('Export (QBO)'!$J$2:$J$2483=$A81)*('Export (QBO)'!$I$2:$I$2483))
)</f>
        <v>0</v>
      </c>
      <c r="H81" s="30" cm="1">
        <f t="array" ref="H81">(
SUM(('Export (QBO)'!$G$2:$G$2483&gt;=Budget!H$1)*('Export (QBO)'!$G$2:$G$2483&lt;=((EOMONTH(Budget!H$1,0))))*('Export (QBO)'!$J$2:$J$2483=$A81)*('Export (QBO)'!$I$2:$I$2483))
)</f>
        <v>0</v>
      </c>
      <c r="I81" s="30" cm="1">
        <f t="array" ref="I81">(
SUM(('Export (QBO)'!$G$2:$G$2483&gt;=Budget!I$1)*('Export (QBO)'!$G$2:$G$2483&lt;=((EOMONTH(Budget!I$1,0))))*('Export (QBO)'!$J$2:$J$2483=$A81)*('Export (QBO)'!$I$2:$I$2483))
)</f>
        <v>0</v>
      </c>
      <c r="J81" s="30" cm="1">
        <f t="array" ref="J81">(
SUM(('Export (QBO)'!$G$2:$G$2483&gt;=Budget!J$1)*('Export (QBO)'!$G$2:$G$2483&lt;=((EOMONTH(Budget!J$1,0))))*('Export (QBO)'!$J$2:$J$2483=$A81)*('Export (QBO)'!$I$2:$I$2483))
)</f>
        <v>0</v>
      </c>
      <c r="K81" s="30" cm="1">
        <f t="array" ref="K81">(
SUM(('Export (QBO)'!$G$2:$G$2483&gt;=Budget!K$1)*('Export (QBO)'!$G$2:$G$2483&lt;=((EOMONTH(Budget!K$1,0))))*('Export (QBO)'!$J$2:$J$2483=$A81)*('Export (QBO)'!$I$2:$I$2483))
)</f>
        <v>0</v>
      </c>
      <c r="L81" s="30" cm="1">
        <f t="array" ref="L81">(
SUM(('Export (QBO)'!$G$2:$G$2483&gt;=Budget!L$1)*('Export (QBO)'!$G$2:$G$2483&lt;=((EOMONTH(Budget!L$1,0))))*('Export (QBO)'!$J$2:$J$2483=$A81)*('Export (QBO)'!$I$2:$I$2483))
)</f>
        <v>0</v>
      </c>
      <c r="M81" s="30" cm="1">
        <f t="array" ref="M81">(
SUM(('Export (QBO)'!$G$2:$G$2483&gt;=Budget!M$1)*('Export (QBO)'!$G$2:$G$2483&lt;=((EOMONTH(Budget!M$1,0))))*('Export (QBO)'!$J$2:$J$2483=$A81)*('Export (QBO)'!$I$2:$I$2483))
)</f>
        <v>0</v>
      </c>
      <c r="N81" s="30" cm="1">
        <f t="array" ref="N81">(
SUM(('Export (QBO)'!$G$2:$G$2483&gt;=Budget!N$1)*('Export (QBO)'!$G$2:$G$2483&lt;=((EOMONTH(Budget!N$1,0))))*('Export (QBO)'!$J$2:$J$2483=$A81)*('Export (QBO)'!$I$2:$I$2483))
)</f>
        <v>0</v>
      </c>
      <c r="O81" s="30" cm="1">
        <f t="array" ref="O81">(
SUM(('Export (QBO)'!$G$2:$G$2483&gt;=Budget!O$1)*('Export (QBO)'!$G$2:$G$2483&lt;=((EOMONTH(Budget!O$1,0))))*('Export (QBO)'!$J$2:$J$2483=$A81)*('Export (QBO)'!$I$2:$I$2483))
)</f>
        <v>0</v>
      </c>
      <c r="P81" s="31">
        <f t="shared" si="26"/>
        <v>0</v>
      </c>
      <c r="Q81" s="30" cm="1">
        <f t="array" ref="Q81">(
SUM(('Export (QBO)'!$G$2:$G$6969&gt;=Budget!Q$1)*('Export (QBO)'!$G$2:$G$6969&lt;=((EOMONTH(Budget!Q$1,0))))*('Export (QBO)'!$J$2:$J$6969=$A81)*('Export (QBO)'!$I$2:$I$6969))
)</f>
        <v>1252.44</v>
      </c>
      <c r="R81" s="30" cm="1">
        <f t="array" ref="R81">(
SUM(('Export (QBO)'!$G$2:$G$6969&gt;=Budget!R$1)*('Export (QBO)'!$G$2:$G$6969&lt;=((EOMONTH(Budget!R$1,0))))*('Export (QBO)'!$J$2:$J$6969=$A81)*('Export (QBO)'!$I$2:$I$6969))
)</f>
        <v>1252.44</v>
      </c>
      <c r="S81" s="30" cm="1">
        <f t="array" ref="S81">(
SUM(('Export (QBO)'!$G$2:$G$6969&gt;=Budget!S$1)*('Export (QBO)'!$G$2:$G$6969&lt;=((EOMONTH(Budget!S$1,0))))*('Export (QBO)'!$J$2:$J$6969=$A81)*('Export (QBO)'!$I$2:$I$6969))
)</f>
        <v>1252.44</v>
      </c>
      <c r="T81" s="30" cm="1">
        <f t="array" ref="T81">(
SUM(('Export (QBO)'!$G$2:$G$6969&gt;=Budget!T$1)*('Export (QBO)'!$G$2:$G$6969&lt;=((EOMONTH(Budget!T$1,0))))*('Export (QBO)'!$J$2:$J$6969=$A81)*('Export (QBO)'!$I$2:$I$6969))
)</f>
        <v>1252.44</v>
      </c>
      <c r="U81" s="30" cm="1">
        <f t="array" ref="U81">(
SUM(('Export (QBO)'!$G$2:$G$6969&gt;=Budget!U$1)*('Export (QBO)'!$G$2:$G$6969&lt;=((EOMONTH(Budget!U$1,0))))*('Export (QBO)'!$J$2:$J$6969=$A81)*('Export (QBO)'!$I$2:$I$6969))
)</f>
        <v>1252.44</v>
      </c>
      <c r="V81" s="30" cm="1">
        <f t="array" ref="V81">(
SUM(('Export (QBO)'!$G$2:$G$6969&gt;=Budget!V$1)*('Export (QBO)'!$G$2:$G$6969&lt;=((EOMONTH(Budget!V$1,0))))*('Export (QBO)'!$J$2:$J$6969=$A81)*('Export (QBO)'!$I$2:$I$6969))
)</f>
        <v>1252.44</v>
      </c>
      <c r="W81" s="30" cm="1">
        <f t="array" ref="W81">(
SUM(('Export (QBO)'!$G$2:$G$6969&gt;=Budget!W$1)*('Export (QBO)'!$G$2:$G$6969&lt;=((EOMONTH(Budget!W$1,0))))*('Export (QBO)'!$J$2:$J$6969=$A81)*('Export (QBO)'!$I$2:$I$6969))
)</f>
        <v>1252.44</v>
      </c>
      <c r="X81" s="67" cm="1">
        <f t="array" ref="X81">(
SUM(('Export (QBO)'!$G$2:$G$6969&gt;=Budget!X$1)*('Export (QBO)'!$G$2:$G$6969&lt;=((EOMONTH(Budget!X$1,0))))*('Export (QBO)'!$J$2:$J$6969=$A81)*('Export (QBO)'!$I$2:$I$6969))
)</f>
        <v>1252.44</v>
      </c>
      <c r="Y81" s="67" cm="1">
        <f t="array" ref="Y81">(
SUM(('Export (QBO)'!$G$2:$G$6969&gt;=Budget!Y$1)*('Export (QBO)'!$G$2:$G$6969&lt;=((EOMONTH(Budget!Y$1,0))))*('Export (QBO)'!$J$2:$J$6969=$A81)*('Export (QBO)'!$I$2:$I$6969))
)</f>
        <v>0</v>
      </c>
      <c r="Z81" s="67" cm="1">
        <f t="array" ref="Z81">(
SUM(('Export (QBO)'!$G$2:$G$6969&gt;=Budget!Z$1)*('Export (QBO)'!$G$2:$G$6969&lt;=((EOMONTH(Budget!Z$1,0))))*('Export (QBO)'!$J$2:$J$6969=$A81)*('Export (QBO)'!$I$2:$I$6969))
)</f>
        <v>0</v>
      </c>
      <c r="AA81" s="67" cm="1">
        <f t="array" ref="AA81">(
SUM(('Export (QBO)'!$G$2:$G$6969&gt;=Budget!AA$1)*('Export (QBO)'!$G$2:$G$6969&lt;=((EOMONTH(Budget!AA$1,0))))*('Export (QBO)'!$J$2:$J$6969=$A81)*('Export (QBO)'!$I$2:$I$6969))
)</f>
        <v>1982.8</v>
      </c>
      <c r="AB81" s="67" cm="1">
        <f t="array" ref="AB81">(
SUM(('Export (QBO)'!$G$2:$G$6969&gt;=Budget!AB$1)*('Export (QBO)'!$G$2:$G$6969&lt;=((EOMONTH(Budget!AB$1,0))))*('Export (QBO)'!$J$2:$J$6969=$A81)*('Export (QBO)'!$I$2:$I$6969))
)</f>
        <v>991.37</v>
      </c>
      <c r="AC81" s="31">
        <f t="shared" si="27"/>
        <v>12993.690000000002</v>
      </c>
      <c r="AE81" s="29">
        <f>1260*12</f>
        <v>15120</v>
      </c>
      <c r="AG81" s="66">
        <f t="shared" si="28"/>
        <v>0.85937103174603191</v>
      </c>
      <c r="AI81" s="21" t="s">
        <v>632</v>
      </c>
    </row>
    <row r="82" spans="1:35">
      <c r="A82" s="54" t="s">
        <v>53</v>
      </c>
      <c r="B82" s="3">
        <f>IFERROR((VLOOKUP(A82,'GL Review'!E:G,3,FALSE)),"")</f>
        <v>52152</v>
      </c>
      <c r="D82" s="30" cm="1">
        <f t="array" ref="D82">(
SUM(('Export (QBO)'!$G$2:$G$2483&gt;=Budget!D$1)*('Export (QBO)'!$G$2:$G$2483&lt;=((EOMONTH(Budget!D$1,0))))*('Export (QBO)'!$J$2:$J$2483=$A82)*('Export (QBO)'!$I$2:$I$2483))
)</f>
        <v>0</v>
      </c>
      <c r="E82" s="30" cm="1">
        <f t="array" ref="E82">(
SUM(('Export (QBO)'!$G$2:$G$2483&gt;=Budget!E$1)*('Export (QBO)'!$G$2:$G$2483&lt;=((EOMONTH(Budget!E$1,0))))*('Export (QBO)'!$J$2:$J$2483=$A82)*('Export (QBO)'!$I$2:$I$2483))
)</f>
        <v>0</v>
      </c>
      <c r="F82" s="30" cm="1">
        <f t="array" ref="F82">(
SUM(('Export (QBO)'!$G$2:$G$2483&gt;=Budget!F$1)*('Export (QBO)'!$G$2:$G$2483&lt;=((EOMONTH(Budget!F$1,0))))*('Export (QBO)'!$J$2:$J$2483=$A82)*('Export (QBO)'!$I$2:$I$2483))
)</f>
        <v>0</v>
      </c>
      <c r="G82" s="30" cm="1">
        <f t="array" ref="G82">(
SUM(('Export (QBO)'!$G$2:$G$2483&gt;=Budget!G$1)*('Export (QBO)'!$G$2:$G$2483&lt;=((EOMONTH(Budget!G$1,0))))*('Export (QBO)'!$J$2:$J$2483=$A82)*('Export (QBO)'!$I$2:$I$2483))
)</f>
        <v>0</v>
      </c>
      <c r="H82" s="30" cm="1">
        <f t="array" ref="H82">(
SUM(('Export (QBO)'!$G$2:$G$2483&gt;=Budget!H$1)*('Export (QBO)'!$G$2:$G$2483&lt;=((EOMONTH(Budget!H$1,0))))*('Export (QBO)'!$J$2:$J$2483=$A82)*('Export (QBO)'!$I$2:$I$2483))
)</f>
        <v>0</v>
      </c>
      <c r="I82" s="30" cm="1">
        <f t="array" ref="I82">(
SUM(('Export (QBO)'!$G$2:$G$2483&gt;=Budget!I$1)*('Export (QBO)'!$G$2:$G$2483&lt;=((EOMONTH(Budget!I$1,0))))*('Export (QBO)'!$J$2:$J$2483=$A82)*('Export (QBO)'!$I$2:$I$2483))
)</f>
        <v>0</v>
      </c>
      <c r="J82" s="30" cm="1">
        <f t="array" ref="J82">(
SUM(('Export (QBO)'!$G$2:$G$2483&gt;=Budget!J$1)*('Export (QBO)'!$G$2:$G$2483&lt;=((EOMONTH(Budget!J$1,0))))*('Export (QBO)'!$J$2:$J$2483=$A82)*('Export (QBO)'!$I$2:$I$2483))
)</f>
        <v>0</v>
      </c>
      <c r="K82" s="30" cm="1">
        <f t="array" ref="K82">(
SUM(('Export (QBO)'!$G$2:$G$2483&gt;=Budget!K$1)*('Export (QBO)'!$G$2:$G$2483&lt;=((EOMONTH(Budget!K$1,0))))*('Export (QBO)'!$J$2:$J$2483=$A82)*('Export (QBO)'!$I$2:$I$2483))
)</f>
        <v>0</v>
      </c>
      <c r="L82" s="30" cm="1">
        <f t="array" ref="L82">(
SUM(('Export (QBO)'!$G$2:$G$2483&gt;=Budget!L$1)*('Export (QBO)'!$G$2:$G$2483&lt;=((EOMONTH(Budget!L$1,0))))*('Export (QBO)'!$J$2:$J$2483=$A82)*('Export (QBO)'!$I$2:$I$2483))
)</f>
        <v>0</v>
      </c>
      <c r="M82" s="30" cm="1">
        <f t="array" ref="M82">(
SUM(('Export (QBO)'!$G$2:$G$2483&gt;=Budget!M$1)*('Export (QBO)'!$G$2:$G$2483&lt;=((EOMONTH(Budget!M$1,0))))*('Export (QBO)'!$J$2:$J$2483=$A82)*('Export (QBO)'!$I$2:$I$2483))
)</f>
        <v>0</v>
      </c>
      <c r="N82" s="30" cm="1">
        <f t="array" ref="N82">(
SUM(('Export (QBO)'!$G$2:$G$2483&gt;=Budget!N$1)*('Export (QBO)'!$G$2:$G$2483&lt;=((EOMONTH(Budget!N$1,0))))*('Export (QBO)'!$J$2:$J$2483=$A82)*('Export (QBO)'!$I$2:$I$2483))
)</f>
        <v>0</v>
      </c>
      <c r="O82" s="30" cm="1">
        <f t="array" ref="O82">(
SUM(('Export (QBO)'!$G$2:$G$2483&gt;=Budget!O$1)*('Export (QBO)'!$G$2:$G$2483&lt;=((EOMONTH(Budget!O$1,0))))*('Export (QBO)'!$J$2:$J$2483=$A82)*('Export (QBO)'!$I$2:$I$2483))
)</f>
        <v>0</v>
      </c>
      <c r="P82" s="31">
        <f t="shared" si="26"/>
        <v>0</v>
      </c>
      <c r="Q82" s="30" cm="1">
        <f t="array" ref="Q82">(
SUM(('Export (QBO)'!$G$2:$G$6969&gt;=Budget!Q$1)*('Export (QBO)'!$G$2:$G$6969&lt;=((EOMONTH(Budget!Q$1,0))))*('Export (QBO)'!$J$2:$J$6969=$A82)*('Export (QBO)'!$I$2:$I$6969))
)</f>
        <v>70.62</v>
      </c>
      <c r="R82" s="30" cm="1">
        <f t="array" ref="R82">(
SUM(('Export (QBO)'!$G$2:$G$6969&gt;=Budget!R$1)*('Export (QBO)'!$G$2:$G$6969&lt;=((EOMONTH(Budget!R$1,0))))*('Export (QBO)'!$J$2:$J$6969=$A82)*('Export (QBO)'!$I$2:$I$6969))
)</f>
        <v>1751.01</v>
      </c>
      <c r="S82" s="30" cm="1">
        <f t="array" ref="S82">(
SUM(('Export (QBO)'!$G$2:$G$6969&gt;=Budget!S$1)*('Export (QBO)'!$G$2:$G$6969&lt;=((EOMONTH(Budget!S$1,0))))*('Export (QBO)'!$J$2:$J$6969=$A82)*('Export (QBO)'!$I$2:$I$6969))
)</f>
        <v>1987.2</v>
      </c>
      <c r="T82" s="30" cm="1">
        <f t="array" ref="T82">(
SUM(('Export (QBO)'!$G$2:$G$6969&gt;=Budget!T$1)*('Export (QBO)'!$G$2:$G$6969&lt;=((EOMONTH(Budget!T$1,0))))*('Export (QBO)'!$J$2:$J$6969=$A82)*('Export (QBO)'!$I$2:$I$6969))
)</f>
        <v>1991.0900000000001</v>
      </c>
      <c r="U82" s="67" cm="1">
        <f t="array" ref="U82">(
SUM(('Export (QBO)'!$G$2:$G$6969&gt;=Budget!U$1)*('Export (QBO)'!$G$2:$G$6969&lt;=((EOMONTH(Budget!U$1,0))))*('Export (QBO)'!$J$2:$J$6969=$A82)*('Export (QBO)'!$I$2:$I$6969))
)</f>
        <v>37.78</v>
      </c>
      <c r="V82" s="67" cm="1">
        <f t="array" ref="V82">(
SUM(('Export (QBO)'!$G$2:$G$6969&gt;=Budget!V$1)*('Export (QBO)'!$G$2:$G$6969&lt;=((EOMONTH(Budget!V$1,0))))*('Export (QBO)'!$J$2:$J$6969=$A82)*('Export (QBO)'!$I$2:$I$6969))
)</f>
        <v>37.72</v>
      </c>
      <c r="W82" s="67" cm="1">
        <f t="array" ref="W82">(
SUM(('Export (QBO)'!$G$2:$G$6969&gt;=Budget!W$1)*('Export (QBO)'!$G$2:$G$6969&lt;=((EOMONTH(Budget!W$1,0))))*('Export (QBO)'!$J$2:$J$6969=$A82)*('Export (QBO)'!$I$2:$I$6969))
)</f>
        <v>453.25</v>
      </c>
      <c r="X82" s="67" cm="1">
        <f t="array" ref="X82">(
SUM(('Export (QBO)'!$G$2:$G$6969&gt;=Budget!X$1)*('Export (QBO)'!$G$2:$G$6969&lt;=((EOMONTH(Budget!X$1,0))))*('Export (QBO)'!$J$2:$J$6969=$A82)*('Export (QBO)'!$I$2:$I$6969))
)</f>
        <v>37.79</v>
      </c>
      <c r="Y82" s="67" cm="1">
        <f t="array" ref="Y82">(
SUM(('Export (QBO)'!$G$2:$G$6969&gt;=Budget!Y$1)*('Export (QBO)'!$G$2:$G$6969&lt;=((EOMONTH(Budget!Y$1,0))))*('Export (QBO)'!$J$2:$J$6969=$A82)*('Export (QBO)'!$I$2:$I$6969))
)</f>
        <v>45.98</v>
      </c>
      <c r="Z82" s="67" cm="1">
        <f t="array" ref="Z82">(
SUM(('Export (QBO)'!$G$2:$G$6969&gt;=Budget!Z$1)*('Export (QBO)'!$G$2:$G$6969&lt;=((EOMONTH(Budget!Z$1,0))))*('Export (QBO)'!$J$2:$J$6969=$A82)*('Export (QBO)'!$I$2:$I$6969))
)</f>
        <v>38.01</v>
      </c>
      <c r="AA82" s="67" cm="1">
        <f t="array" ref="AA82">(
SUM(('Export (QBO)'!$G$2:$G$6969&gt;=Budget!AA$1)*('Export (QBO)'!$G$2:$G$6969&lt;=((EOMONTH(Budget!AA$1,0))))*('Export (QBO)'!$J$2:$J$6969=$A82)*('Export (QBO)'!$I$2:$I$6969))
)</f>
        <v>38.270000000000003</v>
      </c>
      <c r="AB82" s="67" cm="1">
        <f t="array" ref="AB82">(
SUM(('Export (QBO)'!$G$2:$G$6969&gt;=Budget!AB$1)*('Export (QBO)'!$G$2:$G$6969&lt;=((EOMONTH(Budget!AB$1,0))))*('Export (QBO)'!$J$2:$J$6969=$A82)*('Export (QBO)'!$I$2:$I$6969))
)</f>
        <v>47.43</v>
      </c>
      <c r="AC82" s="31">
        <f t="shared" si="27"/>
        <v>6536.1500000000005</v>
      </c>
      <c r="AE82" s="98">
        <v>2000</v>
      </c>
      <c r="AG82" s="66">
        <f t="shared" si="28"/>
        <v>3.2680750000000001</v>
      </c>
      <c r="AI82" s="21" t="s">
        <v>633</v>
      </c>
    </row>
    <row r="83" spans="1:35">
      <c r="A83" s="54" t="s">
        <v>234</v>
      </c>
      <c r="B83" s="3">
        <f>IFERROR((VLOOKUP(A83,'GL Review'!E:G,3,FALSE)),"")</f>
        <v>52140</v>
      </c>
      <c r="D83" s="30" cm="1">
        <f t="array" ref="D83">(
SUM(('Export (QBO)'!$G$2:$G$2483&gt;=Budget!D$1)*('Export (QBO)'!$G$2:$G$2483&lt;=((EOMONTH(Budget!D$1,0))))*('Export (QBO)'!$J$2:$J$2483=$A83)*('Export (QBO)'!$I$2:$I$2483))
)</f>
        <v>0</v>
      </c>
      <c r="E83" s="30" cm="1">
        <f t="array" ref="E83">(
SUM(('Export (QBO)'!$G$2:$G$2483&gt;=Budget!E$1)*('Export (QBO)'!$G$2:$G$2483&lt;=((EOMONTH(Budget!E$1,0))))*('Export (QBO)'!$J$2:$J$2483=$A83)*('Export (QBO)'!$I$2:$I$2483))
)</f>
        <v>0</v>
      </c>
      <c r="F83" s="30" cm="1">
        <f t="array" ref="F83">(
SUM(('Export (QBO)'!$G$2:$G$2483&gt;=Budget!F$1)*('Export (QBO)'!$G$2:$G$2483&lt;=((EOMONTH(Budget!F$1,0))))*('Export (QBO)'!$J$2:$J$2483=$A83)*('Export (QBO)'!$I$2:$I$2483))
)</f>
        <v>0</v>
      </c>
      <c r="G83" s="30" cm="1">
        <f t="array" ref="G83">(
SUM(('Export (QBO)'!$G$2:$G$2483&gt;=Budget!G$1)*('Export (QBO)'!$G$2:$G$2483&lt;=((EOMONTH(Budget!G$1,0))))*('Export (QBO)'!$J$2:$J$2483=$A83)*('Export (QBO)'!$I$2:$I$2483))
)</f>
        <v>0</v>
      </c>
      <c r="H83" s="30" cm="1">
        <f t="array" ref="H83">(
SUM(('Export (QBO)'!$G$2:$G$2483&gt;=Budget!H$1)*('Export (QBO)'!$G$2:$G$2483&lt;=((EOMONTH(Budget!H$1,0))))*('Export (QBO)'!$J$2:$J$2483=$A83)*('Export (QBO)'!$I$2:$I$2483))
)</f>
        <v>0</v>
      </c>
      <c r="I83" s="30" cm="1">
        <f t="array" ref="I83">(
SUM(('Export (QBO)'!$G$2:$G$2483&gt;=Budget!I$1)*('Export (QBO)'!$G$2:$G$2483&lt;=((EOMONTH(Budget!I$1,0))))*('Export (QBO)'!$J$2:$J$2483=$A83)*('Export (QBO)'!$I$2:$I$2483))
)</f>
        <v>0</v>
      </c>
      <c r="J83" s="30" cm="1">
        <f t="array" ref="J83">(
SUM(('Export (QBO)'!$G$2:$G$2483&gt;=Budget!J$1)*('Export (QBO)'!$G$2:$G$2483&lt;=((EOMONTH(Budget!J$1,0))))*('Export (QBO)'!$J$2:$J$2483=$A83)*('Export (QBO)'!$I$2:$I$2483))
)</f>
        <v>0</v>
      </c>
      <c r="K83" s="30" cm="1">
        <f t="array" ref="K83">(
SUM(('Export (QBO)'!$G$2:$G$2483&gt;=Budget!K$1)*('Export (QBO)'!$G$2:$G$2483&lt;=((EOMONTH(Budget!K$1,0))))*('Export (QBO)'!$J$2:$J$2483=$A83)*('Export (QBO)'!$I$2:$I$2483))
)</f>
        <v>0</v>
      </c>
      <c r="L83" s="30" cm="1">
        <f t="array" ref="L83">(
SUM(('Export (QBO)'!$G$2:$G$2483&gt;=Budget!L$1)*('Export (QBO)'!$G$2:$G$2483&lt;=((EOMONTH(Budget!L$1,0))))*('Export (QBO)'!$J$2:$J$2483=$A83)*('Export (QBO)'!$I$2:$I$2483))
)</f>
        <v>0</v>
      </c>
      <c r="M83" s="30" cm="1">
        <f t="array" ref="M83">(
SUM(('Export (QBO)'!$G$2:$G$2483&gt;=Budget!M$1)*('Export (QBO)'!$G$2:$G$2483&lt;=((EOMONTH(Budget!M$1,0))))*('Export (QBO)'!$J$2:$J$2483=$A83)*('Export (QBO)'!$I$2:$I$2483))
)</f>
        <v>0</v>
      </c>
      <c r="N83" s="30" cm="1">
        <f t="array" ref="N83">(
SUM(('Export (QBO)'!$G$2:$G$2483&gt;=Budget!N$1)*('Export (QBO)'!$G$2:$G$2483&lt;=((EOMONTH(Budget!N$1,0))))*('Export (QBO)'!$J$2:$J$2483=$A83)*('Export (QBO)'!$I$2:$I$2483))
)</f>
        <v>0</v>
      </c>
      <c r="O83" s="30" cm="1">
        <f t="array" ref="O83">(
SUM(('Export (QBO)'!$G$2:$G$2483&gt;=Budget!O$1)*('Export (QBO)'!$G$2:$G$2483&lt;=((EOMONTH(Budget!O$1,0))))*('Export (QBO)'!$J$2:$J$2483=$A83)*('Export (QBO)'!$I$2:$I$2483))
)</f>
        <v>0</v>
      </c>
      <c r="P83" s="31">
        <f t="shared" si="26"/>
        <v>0</v>
      </c>
      <c r="Q83" s="30" cm="1">
        <f t="array" ref="Q83">(
SUM(('Export (QBO)'!$G$2:$G$6969&gt;=Budget!Q$1)*('Export (QBO)'!$G$2:$G$6969&lt;=((EOMONTH(Budget!Q$1,0))))*('Export (QBO)'!$J$2:$J$6969=$A83)*('Export (QBO)'!$I$2:$I$6969))
)</f>
        <v>0</v>
      </c>
      <c r="R83" s="30" cm="1">
        <f t="array" ref="R83">(
SUM(('Export (QBO)'!$G$2:$G$6969&gt;=Budget!R$1)*('Export (QBO)'!$G$2:$G$6969&lt;=((EOMONTH(Budget!R$1,0))))*('Export (QBO)'!$J$2:$J$6969=$A83)*('Export (QBO)'!$I$2:$I$6969))
)</f>
        <v>0</v>
      </c>
      <c r="S83" s="30" cm="1">
        <f t="array" ref="S83">(
SUM(('Export (QBO)'!$G$2:$G$6969&gt;=Budget!S$1)*('Export (QBO)'!$G$2:$G$6969&lt;=((EOMONTH(Budget!S$1,0))))*('Export (QBO)'!$J$2:$J$6969=$A83)*('Export (QBO)'!$I$2:$I$6969))
)</f>
        <v>0</v>
      </c>
      <c r="T83" s="30" cm="1">
        <f t="array" ref="T83">(
SUM(('Export (QBO)'!$G$2:$G$6969&gt;=Budget!T$1)*('Export (QBO)'!$G$2:$G$6969&lt;=((EOMONTH(Budget!T$1,0))))*('Export (QBO)'!$J$2:$J$6969=$A83)*('Export (QBO)'!$I$2:$I$6969))
)</f>
        <v>4355</v>
      </c>
      <c r="U83" s="30" cm="1">
        <f t="array" ref="U83">(
SUM(('Export (QBO)'!$G$2:$G$6969&gt;=Budget!U$1)*('Export (QBO)'!$G$2:$G$6969&lt;=((EOMONTH(Budget!U$1,0))))*('Export (QBO)'!$J$2:$J$6969=$A83)*('Export (QBO)'!$I$2:$I$6969))
)</f>
        <v>470</v>
      </c>
      <c r="V83" s="67" cm="1">
        <f t="array" ref="V83">(
SUM(('Export (QBO)'!$G$2:$G$6969&gt;=Budget!V$1)*('Export (QBO)'!$G$2:$G$6969&lt;=((EOMONTH(Budget!V$1,0))))*('Export (QBO)'!$J$2:$J$6969=$A83)*('Export (QBO)'!$I$2:$I$6969))
)</f>
        <v>0</v>
      </c>
      <c r="W83" s="30" cm="1">
        <f t="array" ref="W83">(
SUM(('Export (QBO)'!$G$2:$G$6969&gt;=Budget!W$1)*('Export (QBO)'!$G$2:$G$6969&lt;=((EOMONTH(Budget!W$1,0))))*('Export (QBO)'!$J$2:$J$6969=$A83)*('Export (QBO)'!$I$2:$I$6969))
)</f>
        <v>0</v>
      </c>
      <c r="X83" s="30" cm="1">
        <f t="array" ref="X83">(
SUM(('Export (QBO)'!$G$2:$G$6969&gt;=Budget!X$1)*('Export (QBO)'!$G$2:$G$6969&lt;=((EOMONTH(Budget!X$1,0))))*('Export (QBO)'!$J$2:$J$6969=$A83)*('Export (QBO)'!$I$2:$I$6969))
)</f>
        <v>0</v>
      </c>
      <c r="Y83" s="30" cm="1">
        <f t="array" ref="Y83">(
SUM(('Export (QBO)'!$G$2:$G$6969&gt;=Budget!Y$1)*('Export (QBO)'!$G$2:$G$6969&lt;=((EOMONTH(Budget!Y$1,0))))*('Export (QBO)'!$J$2:$J$6969=$A83)*('Export (QBO)'!$I$2:$I$6969))
)</f>
        <v>0</v>
      </c>
      <c r="Z83" s="30" cm="1">
        <f t="array" ref="Z83">(
SUM(('Export (QBO)'!$G$2:$G$6969&gt;=Budget!Z$1)*('Export (QBO)'!$G$2:$G$6969&lt;=((EOMONTH(Budget!Z$1,0))))*('Export (QBO)'!$J$2:$J$6969=$A83)*('Export (QBO)'!$I$2:$I$6969))
)</f>
        <v>360</v>
      </c>
      <c r="AA83" s="30" cm="1">
        <f t="array" ref="AA83">(
SUM(('Export (QBO)'!$G$2:$G$6969&gt;=Budget!AA$1)*('Export (QBO)'!$G$2:$G$6969&lt;=((EOMONTH(Budget!AA$1,0))))*('Export (QBO)'!$J$2:$J$6969=$A83)*('Export (QBO)'!$I$2:$I$6969))
)</f>
        <v>0</v>
      </c>
      <c r="AB83" s="30" cm="1">
        <f t="array" ref="AB83">(
SUM(('Export (QBO)'!$G$2:$G$6969&gt;=Budget!AB$1)*('Export (QBO)'!$G$2:$G$6969&lt;=((EOMONTH(Budget!AB$1,0))))*('Export (QBO)'!$J$2:$J$6969=$A83)*('Export (QBO)'!$I$2:$I$6969))
)</f>
        <v>0</v>
      </c>
      <c r="AC83" s="31">
        <f t="shared" si="27"/>
        <v>5185</v>
      </c>
      <c r="AE83" s="29">
        <v>1300</v>
      </c>
      <c r="AG83" s="66">
        <f t="shared" si="28"/>
        <v>3.9884615384615385</v>
      </c>
      <c r="AI83" s="21" t="s">
        <v>839</v>
      </c>
    </row>
    <row r="84" spans="1:35">
      <c r="A84" s="54" t="s">
        <v>235</v>
      </c>
      <c r="B84" s="3">
        <f>IFERROR((VLOOKUP(A84,'GL Review'!E:G,3,FALSE)),"")</f>
        <v>52145</v>
      </c>
      <c r="D84" s="30" cm="1">
        <f t="array" ref="D84">(
SUM(('Export (QBO)'!$G$2:$G$2483&gt;=Budget!D$1)*('Export (QBO)'!$G$2:$G$2483&lt;=((EOMONTH(Budget!D$1,0))))*('Export (QBO)'!$J$2:$J$2483=$A84)*('Export (QBO)'!$I$2:$I$2483))
)</f>
        <v>0</v>
      </c>
      <c r="E84" s="30" cm="1">
        <f t="array" ref="E84">(
SUM(('Export (QBO)'!$G$2:$G$2483&gt;=Budget!E$1)*('Export (QBO)'!$G$2:$G$2483&lt;=((EOMONTH(Budget!E$1,0))))*('Export (QBO)'!$J$2:$J$2483=$A84)*('Export (QBO)'!$I$2:$I$2483))
)</f>
        <v>0</v>
      </c>
      <c r="F84" s="30" cm="1">
        <f t="array" ref="F84">(
SUM(('Export (QBO)'!$G$2:$G$2483&gt;=Budget!F$1)*('Export (QBO)'!$G$2:$G$2483&lt;=((EOMONTH(Budget!F$1,0))))*('Export (QBO)'!$J$2:$J$2483=$A84)*('Export (QBO)'!$I$2:$I$2483))
)</f>
        <v>0</v>
      </c>
      <c r="G84" s="30" cm="1">
        <f t="array" ref="G84">(
SUM(('Export (QBO)'!$G$2:$G$2483&gt;=Budget!G$1)*('Export (QBO)'!$G$2:$G$2483&lt;=((EOMONTH(Budget!G$1,0))))*('Export (QBO)'!$J$2:$J$2483=$A84)*('Export (QBO)'!$I$2:$I$2483))
)</f>
        <v>0</v>
      </c>
      <c r="H84" s="30" cm="1">
        <f t="array" ref="H84">(
SUM(('Export (QBO)'!$G$2:$G$2483&gt;=Budget!H$1)*('Export (QBO)'!$G$2:$G$2483&lt;=((EOMONTH(Budget!H$1,0))))*('Export (QBO)'!$J$2:$J$2483=$A84)*('Export (QBO)'!$I$2:$I$2483))
)</f>
        <v>0</v>
      </c>
      <c r="I84" s="30" cm="1">
        <f t="array" ref="I84">(
SUM(('Export (QBO)'!$G$2:$G$2483&gt;=Budget!I$1)*('Export (QBO)'!$G$2:$G$2483&lt;=((EOMONTH(Budget!I$1,0))))*('Export (QBO)'!$J$2:$J$2483=$A84)*('Export (QBO)'!$I$2:$I$2483))
)</f>
        <v>0</v>
      </c>
      <c r="J84" s="30" cm="1">
        <f t="array" ref="J84">(
SUM(('Export (QBO)'!$G$2:$G$2483&gt;=Budget!J$1)*('Export (QBO)'!$G$2:$G$2483&lt;=((EOMONTH(Budget!J$1,0))))*('Export (QBO)'!$J$2:$J$2483=$A84)*('Export (QBO)'!$I$2:$I$2483))
)</f>
        <v>0</v>
      </c>
      <c r="K84" s="30" cm="1">
        <f t="array" ref="K84">(
SUM(('Export (QBO)'!$G$2:$G$2483&gt;=Budget!K$1)*('Export (QBO)'!$G$2:$G$2483&lt;=((EOMONTH(Budget!K$1,0))))*('Export (QBO)'!$J$2:$J$2483=$A84)*('Export (QBO)'!$I$2:$I$2483))
)</f>
        <v>0</v>
      </c>
      <c r="L84" s="30" cm="1">
        <f t="array" ref="L84">(
SUM(('Export (QBO)'!$G$2:$G$2483&gt;=Budget!L$1)*('Export (QBO)'!$G$2:$G$2483&lt;=((EOMONTH(Budget!L$1,0))))*('Export (QBO)'!$J$2:$J$2483=$A84)*('Export (QBO)'!$I$2:$I$2483))
)</f>
        <v>0</v>
      </c>
      <c r="M84" s="30" cm="1">
        <f t="array" ref="M84">(
SUM(('Export (QBO)'!$G$2:$G$2483&gt;=Budget!M$1)*('Export (QBO)'!$G$2:$G$2483&lt;=((EOMONTH(Budget!M$1,0))))*('Export (QBO)'!$J$2:$J$2483=$A84)*('Export (QBO)'!$I$2:$I$2483))
)</f>
        <v>0</v>
      </c>
      <c r="N84" s="30" cm="1">
        <f t="array" ref="N84">(
SUM(('Export (QBO)'!$G$2:$G$2483&gt;=Budget!N$1)*('Export (QBO)'!$G$2:$G$2483&lt;=((EOMONTH(Budget!N$1,0))))*('Export (QBO)'!$J$2:$J$2483=$A84)*('Export (QBO)'!$I$2:$I$2483))
)</f>
        <v>0</v>
      </c>
      <c r="O84" s="30" cm="1">
        <f t="array" ref="O84">(
SUM(('Export (QBO)'!$G$2:$G$2483&gt;=Budget!O$1)*('Export (QBO)'!$G$2:$G$2483&lt;=((EOMONTH(Budget!O$1,0))))*('Export (QBO)'!$J$2:$J$2483=$A84)*('Export (QBO)'!$I$2:$I$2483))
)</f>
        <v>0</v>
      </c>
      <c r="P84" s="31">
        <f t="shared" si="26"/>
        <v>0</v>
      </c>
      <c r="Q84" s="30" cm="1">
        <f t="array" ref="Q84">(
SUM(('Export (QBO)'!$G$2:$G$6969&gt;=Budget!Q$1)*('Export (QBO)'!$G$2:$G$6969&lt;=((EOMONTH(Budget!Q$1,0))))*('Export (QBO)'!$J$2:$J$6969=$A84)*('Export (QBO)'!$I$2:$I$6969))
)</f>
        <v>0</v>
      </c>
      <c r="R84" s="30" cm="1">
        <f t="array" ref="R84">(
SUM(('Export (QBO)'!$G$2:$G$6969&gt;=Budget!R$1)*('Export (QBO)'!$G$2:$G$6969&lt;=((EOMONTH(Budget!R$1,0))))*('Export (QBO)'!$J$2:$J$6969=$A84)*('Export (QBO)'!$I$2:$I$6969))
)</f>
        <v>4050.25</v>
      </c>
      <c r="S84" s="30" cm="1">
        <f t="array" ref="S84">(
SUM(('Export (QBO)'!$G$2:$G$6969&gt;=Budget!S$1)*('Export (QBO)'!$G$2:$G$6969&lt;=((EOMONTH(Budget!S$1,0))))*('Export (QBO)'!$J$2:$J$6969=$A84)*('Export (QBO)'!$I$2:$I$6969))
)</f>
        <v>0</v>
      </c>
      <c r="T84" s="30" cm="1">
        <f t="array" ref="T84">(
SUM(('Export (QBO)'!$G$2:$G$6969&gt;=Budget!T$1)*('Export (QBO)'!$G$2:$G$6969&lt;=((EOMONTH(Budget!T$1,0))))*('Export (QBO)'!$J$2:$J$6969=$A84)*('Export (QBO)'!$I$2:$I$6969))
)</f>
        <v>522.26</v>
      </c>
      <c r="U84" s="30" cm="1">
        <f t="array" ref="U84">(
SUM(('Export (QBO)'!$G$2:$G$6969&gt;=Budget!U$1)*('Export (QBO)'!$G$2:$G$6969&lt;=((EOMONTH(Budget!U$1,0))))*('Export (QBO)'!$J$2:$J$6969=$A84)*('Export (QBO)'!$I$2:$I$6969))
)</f>
        <v>0</v>
      </c>
      <c r="V84" s="30" cm="1">
        <f t="array" ref="V84">(
SUM(('Export (QBO)'!$G$2:$G$6969&gt;=Budget!V$1)*('Export (QBO)'!$G$2:$G$6969&lt;=((EOMONTH(Budget!V$1,0))))*('Export (QBO)'!$J$2:$J$6969=$A84)*('Export (QBO)'!$I$2:$I$6969))
)</f>
        <v>0</v>
      </c>
      <c r="W84" s="30" cm="1">
        <f t="array" ref="W84">(
SUM(('Export (QBO)'!$G$2:$G$6969&gt;=Budget!W$1)*('Export (QBO)'!$G$2:$G$6969&lt;=((EOMONTH(Budget!W$1,0))))*('Export (QBO)'!$J$2:$J$6969=$A84)*('Export (QBO)'!$I$2:$I$6969))
)</f>
        <v>0</v>
      </c>
      <c r="X84" s="30" cm="1">
        <f t="array" ref="X84">(
SUM(('Export (QBO)'!$G$2:$G$6969&gt;=Budget!X$1)*('Export (QBO)'!$G$2:$G$6969&lt;=((EOMONTH(Budget!X$1,0))))*('Export (QBO)'!$J$2:$J$6969=$A84)*('Export (QBO)'!$I$2:$I$6969))
)</f>
        <v>0</v>
      </c>
      <c r="Y84" s="30" cm="1">
        <f t="array" ref="Y84">(
SUM(('Export (QBO)'!$G$2:$G$6969&gt;=Budget!Y$1)*('Export (QBO)'!$G$2:$G$6969&lt;=((EOMONTH(Budget!Y$1,0))))*('Export (QBO)'!$J$2:$J$6969=$A84)*('Export (QBO)'!$I$2:$I$6969))
)</f>
        <v>0</v>
      </c>
      <c r="Z84" s="30" cm="1">
        <f t="array" ref="Z84">(
SUM(('Export (QBO)'!$G$2:$G$6969&gt;=Budget!Z$1)*('Export (QBO)'!$G$2:$G$6969&lt;=((EOMONTH(Budget!Z$1,0))))*('Export (QBO)'!$J$2:$J$6969=$A84)*('Export (QBO)'!$I$2:$I$6969))
)</f>
        <v>0</v>
      </c>
      <c r="AA84" s="30" cm="1">
        <f t="array" ref="AA84">(
SUM(('Export (QBO)'!$G$2:$G$6969&gt;=Budget!AA$1)*('Export (QBO)'!$G$2:$G$6969&lt;=((EOMONTH(Budget!AA$1,0))))*('Export (QBO)'!$J$2:$J$6969=$A84)*('Export (QBO)'!$I$2:$I$6969))
)</f>
        <v>0</v>
      </c>
      <c r="AB84" s="30" cm="1">
        <f t="array" ref="AB84">(
SUM(('Export (QBO)'!$G$2:$G$6969&gt;=Budget!AB$1)*('Export (QBO)'!$G$2:$G$6969&lt;=((EOMONTH(Budget!AB$1,0))))*('Export (QBO)'!$J$2:$J$6969=$A84)*('Export (QBO)'!$I$2:$I$6969))
)</f>
        <v>0</v>
      </c>
      <c r="AC84" s="31">
        <f t="shared" si="27"/>
        <v>4572.51</v>
      </c>
      <c r="AE84" s="98">
        <v>2000</v>
      </c>
      <c r="AG84" s="66">
        <f t="shared" si="28"/>
        <v>2.2862550000000001</v>
      </c>
      <c r="AI84" s="21" t="s">
        <v>631</v>
      </c>
    </row>
    <row r="85" spans="1:35">
      <c r="A85" s="54" t="s">
        <v>233</v>
      </c>
      <c r="B85" s="3">
        <f>IFERROR((VLOOKUP(A85,'GL Review'!E:G,3,FALSE)),"")</f>
        <v>52135</v>
      </c>
      <c r="D85" s="30" cm="1">
        <f t="array" ref="D85">(
SUM(('Export (QBO)'!$G$2:$G$2483&gt;=Budget!D$1)*('Export (QBO)'!$G$2:$G$2483&lt;=((EOMONTH(Budget!D$1,0))))*('Export (QBO)'!$J$2:$J$2483=$A85)*('Export (QBO)'!$I$2:$I$2483))
)</f>
        <v>0</v>
      </c>
      <c r="E85" s="30" cm="1">
        <f t="array" ref="E85">(
SUM(('Export (QBO)'!$G$2:$G$2483&gt;=Budget!E$1)*('Export (QBO)'!$G$2:$G$2483&lt;=((EOMONTH(Budget!E$1,0))))*('Export (QBO)'!$J$2:$J$2483=$A85)*('Export (QBO)'!$I$2:$I$2483))
)</f>
        <v>0</v>
      </c>
      <c r="F85" s="30" cm="1">
        <f t="array" ref="F85">(
SUM(('Export (QBO)'!$G$2:$G$2483&gt;=Budget!F$1)*('Export (QBO)'!$G$2:$G$2483&lt;=((EOMONTH(Budget!F$1,0))))*('Export (QBO)'!$J$2:$J$2483=$A85)*('Export (QBO)'!$I$2:$I$2483))
)</f>
        <v>0</v>
      </c>
      <c r="G85" s="30" cm="1">
        <f t="array" ref="G85">(
SUM(('Export (QBO)'!$G$2:$G$2483&gt;=Budget!G$1)*('Export (QBO)'!$G$2:$G$2483&lt;=((EOMONTH(Budget!G$1,0))))*('Export (QBO)'!$J$2:$J$2483=$A85)*('Export (QBO)'!$I$2:$I$2483))
)</f>
        <v>0</v>
      </c>
      <c r="H85" s="30" cm="1">
        <f t="array" ref="H85">(
SUM(('Export (QBO)'!$G$2:$G$2483&gt;=Budget!H$1)*('Export (QBO)'!$G$2:$G$2483&lt;=((EOMONTH(Budget!H$1,0))))*('Export (QBO)'!$J$2:$J$2483=$A85)*('Export (QBO)'!$I$2:$I$2483))
)</f>
        <v>0</v>
      </c>
      <c r="I85" s="30" cm="1">
        <f t="array" ref="I85">(
SUM(('Export (QBO)'!$G$2:$G$2483&gt;=Budget!I$1)*('Export (QBO)'!$G$2:$G$2483&lt;=((EOMONTH(Budget!I$1,0))))*('Export (QBO)'!$J$2:$J$2483=$A85)*('Export (QBO)'!$I$2:$I$2483))
)</f>
        <v>0</v>
      </c>
      <c r="J85" s="30" cm="1">
        <f t="array" ref="J85">(
SUM(('Export (QBO)'!$G$2:$G$2483&gt;=Budget!J$1)*('Export (QBO)'!$G$2:$G$2483&lt;=((EOMONTH(Budget!J$1,0))))*('Export (QBO)'!$J$2:$J$2483=$A85)*('Export (QBO)'!$I$2:$I$2483))
)</f>
        <v>0</v>
      </c>
      <c r="K85" s="30" cm="1">
        <f t="array" ref="K85">(
SUM(('Export (QBO)'!$G$2:$G$2483&gt;=Budget!K$1)*('Export (QBO)'!$G$2:$G$2483&lt;=((EOMONTH(Budget!K$1,0))))*('Export (QBO)'!$J$2:$J$2483=$A85)*('Export (QBO)'!$I$2:$I$2483))
)</f>
        <v>0</v>
      </c>
      <c r="L85" s="30" cm="1">
        <f t="array" ref="L85">(
SUM(('Export (QBO)'!$G$2:$G$2483&gt;=Budget!L$1)*('Export (QBO)'!$G$2:$G$2483&lt;=((EOMONTH(Budget!L$1,0))))*('Export (QBO)'!$J$2:$J$2483=$A85)*('Export (QBO)'!$I$2:$I$2483))
)</f>
        <v>0</v>
      </c>
      <c r="M85" s="30" cm="1">
        <f t="array" ref="M85">(
SUM(('Export (QBO)'!$G$2:$G$2483&gt;=Budget!M$1)*('Export (QBO)'!$G$2:$G$2483&lt;=((EOMONTH(Budget!M$1,0))))*('Export (QBO)'!$J$2:$J$2483=$A85)*('Export (QBO)'!$I$2:$I$2483))
)</f>
        <v>0</v>
      </c>
      <c r="N85" s="30" cm="1">
        <f t="array" ref="N85">(
SUM(('Export (QBO)'!$G$2:$G$2483&gt;=Budget!N$1)*('Export (QBO)'!$G$2:$G$2483&lt;=((EOMONTH(Budget!N$1,0))))*('Export (QBO)'!$J$2:$J$2483=$A85)*('Export (QBO)'!$I$2:$I$2483))
)</f>
        <v>0</v>
      </c>
      <c r="O85" s="30" cm="1">
        <f t="array" ref="O85">(
SUM(('Export (QBO)'!$G$2:$G$2483&gt;=Budget!O$1)*('Export (QBO)'!$G$2:$G$2483&lt;=((EOMONTH(Budget!O$1,0))))*('Export (QBO)'!$J$2:$J$2483=$A85)*('Export (QBO)'!$I$2:$I$2483))
)</f>
        <v>0</v>
      </c>
      <c r="P85" s="31">
        <f t="shared" si="26"/>
        <v>0</v>
      </c>
      <c r="Q85" s="30" cm="1">
        <f t="array" ref="Q85">(
SUM(('Export (QBO)'!$G$2:$G$6969&gt;=Budget!Q$1)*('Export (QBO)'!$G$2:$G$6969&lt;=((EOMONTH(Budget!Q$1,0))))*('Export (QBO)'!$J$2:$J$6969=$A85)*('Export (QBO)'!$I$2:$I$6969))
)</f>
        <v>0</v>
      </c>
      <c r="R85" s="30" cm="1">
        <f t="array" ref="R85">(
SUM(('Export (QBO)'!$G$2:$G$6969&gt;=Budget!R$1)*('Export (QBO)'!$G$2:$G$6969&lt;=((EOMONTH(Budget!R$1,0))))*('Export (QBO)'!$J$2:$J$6969=$A85)*('Export (QBO)'!$I$2:$I$6969))
)</f>
        <v>0</v>
      </c>
      <c r="S85" s="30" cm="1">
        <f t="array" ref="S85">(
SUM(('Export (QBO)'!$G$2:$G$6969&gt;=Budget!S$1)*('Export (QBO)'!$G$2:$G$6969&lt;=((EOMONTH(Budget!S$1,0))))*('Export (QBO)'!$J$2:$J$6969=$A85)*('Export (QBO)'!$I$2:$I$6969))
)</f>
        <v>1797.6</v>
      </c>
      <c r="T85" s="30" cm="1">
        <f t="array" ref="T85">(
SUM(('Export (QBO)'!$G$2:$G$6969&gt;=Budget!T$1)*('Export (QBO)'!$G$2:$G$6969&lt;=((EOMONTH(Budget!T$1,0))))*('Export (QBO)'!$J$2:$J$6969=$A85)*('Export (QBO)'!$I$2:$I$6969))
)</f>
        <v>556.4</v>
      </c>
      <c r="U85" s="30" cm="1">
        <f t="array" ref="U85">(
SUM(('Export (QBO)'!$G$2:$G$6969&gt;=Budget!U$1)*('Export (QBO)'!$G$2:$G$6969&lt;=((EOMONTH(Budget!U$1,0))))*('Export (QBO)'!$J$2:$J$6969=$A85)*('Export (QBO)'!$I$2:$I$6969))
)</f>
        <v>2570</v>
      </c>
      <c r="V85" s="30" cm="1">
        <f t="array" ref="V85">(
SUM(('Export (QBO)'!$G$2:$G$6969&gt;=Budget!V$1)*('Export (QBO)'!$G$2:$G$6969&lt;=((EOMONTH(Budget!V$1,0))))*('Export (QBO)'!$J$2:$J$6969=$A85)*('Export (QBO)'!$I$2:$I$6969))
)</f>
        <v>365.89</v>
      </c>
      <c r="W85" s="30" cm="1">
        <f t="array" ref="W85">(
SUM(('Export (QBO)'!$G$2:$G$6969&gt;=Budget!W$1)*('Export (QBO)'!$G$2:$G$6969&lt;=((EOMONTH(Budget!W$1,0))))*('Export (QBO)'!$J$2:$J$6969=$A85)*('Export (QBO)'!$I$2:$I$6969))
)</f>
        <v>403.34</v>
      </c>
      <c r="X85" s="30" cm="1">
        <f t="array" ref="X85">(
SUM(('Export (QBO)'!$G$2:$G$6969&gt;=Budget!X$1)*('Export (QBO)'!$G$2:$G$6969&lt;=((EOMONTH(Budget!X$1,0))))*('Export (QBO)'!$J$2:$J$6969=$A85)*('Export (QBO)'!$I$2:$I$6969))
)</f>
        <v>1337.2</v>
      </c>
      <c r="Y85" s="30" cm="1">
        <f t="array" ref="Y85">(
SUM(('Export (QBO)'!$G$2:$G$6969&gt;=Budget!Y$1)*('Export (QBO)'!$G$2:$G$6969&lt;=((EOMONTH(Budget!Y$1,0))))*('Export (QBO)'!$J$2:$J$6969=$A85)*('Export (QBO)'!$I$2:$I$6969))
)</f>
        <v>0</v>
      </c>
      <c r="Z85" s="30" cm="1">
        <f t="array" ref="Z85">(
SUM(('Export (QBO)'!$G$2:$G$6969&gt;=Budget!Z$1)*('Export (QBO)'!$G$2:$G$6969&lt;=((EOMONTH(Budget!Z$1,0))))*('Export (QBO)'!$J$2:$J$6969=$A85)*('Export (QBO)'!$I$2:$I$6969))
)</f>
        <v>9351.130000000001</v>
      </c>
      <c r="AA85" s="30" cm="1">
        <f t="array" ref="AA85">(
SUM(('Export (QBO)'!$G$2:$G$6969&gt;=Budget!AA$1)*('Export (QBO)'!$G$2:$G$6969&lt;=((EOMONTH(Budget!AA$1,0))))*('Export (QBO)'!$J$2:$J$6969=$A85)*('Export (QBO)'!$I$2:$I$6969))
)</f>
        <v>0</v>
      </c>
      <c r="AB85" s="30" cm="1">
        <f t="array" ref="AB85">(
SUM(('Export (QBO)'!$G$2:$G$6969&gt;=Budget!AB$1)*('Export (QBO)'!$G$2:$G$6969&lt;=((EOMONTH(Budget!AB$1,0))))*('Export (QBO)'!$J$2:$J$6969=$A85)*('Export (QBO)'!$I$2:$I$6969))
)</f>
        <v>5581.2300000000005</v>
      </c>
      <c r="AC85" s="31">
        <f t="shared" si="27"/>
        <v>21962.79</v>
      </c>
      <c r="AE85" s="98">
        <f>5000+2000</f>
        <v>7000</v>
      </c>
      <c r="AG85" s="66">
        <f t="shared" si="28"/>
        <v>3.1375414285714287</v>
      </c>
    </row>
    <row r="86" spans="1:35">
      <c r="A86" s="54" t="s">
        <v>391</v>
      </c>
      <c r="B86" s="3">
        <f>IFERROR((VLOOKUP(A86,'GL Review'!E:G,3,FALSE)),"")</f>
        <v>52225</v>
      </c>
      <c r="D86" s="30" cm="1">
        <f t="array" ref="D86">(
SUM(('Export (QBO)'!$G$2:$G$2483&gt;=Budget!D$1)*('Export (QBO)'!$G$2:$G$2483&lt;=((EOMONTH(Budget!D$1,0))))*('Export (QBO)'!$J$2:$J$2483=$A86)*('Export (QBO)'!$I$2:$I$2483))
)</f>
        <v>0</v>
      </c>
      <c r="E86" s="30" cm="1">
        <f t="array" ref="E86">(
SUM(('Export (QBO)'!$G$2:$G$2483&gt;=Budget!E$1)*('Export (QBO)'!$G$2:$G$2483&lt;=((EOMONTH(Budget!E$1,0))))*('Export (QBO)'!$J$2:$J$2483=$A86)*('Export (QBO)'!$I$2:$I$2483))
)</f>
        <v>0</v>
      </c>
      <c r="F86" s="30" cm="1">
        <f t="array" ref="F86">(
SUM(('Export (QBO)'!$G$2:$G$2483&gt;=Budget!F$1)*('Export (QBO)'!$G$2:$G$2483&lt;=((EOMONTH(Budget!F$1,0))))*('Export (QBO)'!$J$2:$J$2483=$A86)*('Export (QBO)'!$I$2:$I$2483))
)</f>
        <v>0</v>
      </c>
      <c r="G86" s="30" cm="1">
        <f t="array" ref="G86">(
SUM(('Export (QBO)'!$G$2:$G$2483&gt;=Budget!G$1)*('Export (QBO)'!$G$2:$G$2483&lt;=((EOMONTH(Budget!G$1,0))))*('Export (QBO)'!$J$2:$J$2483=$A86)*('Export (QBO)'!$I$2:$I$2483))
)</f>
        <v>0</v>
      </c>
      <c r="H86" s="30" cm="1">
        <f t="array" ref="H86">(
SUM(('Export (QBO)'!$G$2:$G$2483&gt;=Budget!H$1)*('Export (QBO)'!$G$2:$G$2483&lt;=((EOMONTH(Budget!H$1,0))))*('Export (QBO)'!$J$2:$J$2483=$A86)*('Export (QBO)'!$I$2:$I$2483))
)</f>
        <v>0</v>
      </c>
      <c r="I86" s="30" cm="1">
        <f t="array" ref="I86">(
SUM(('Export (QBO)'!$G$2:$G$2483&gt;=Budget!I$1)*('Export (QBO)'!$G$2:$G$2483&lt;=((EOMONTH(Budget!I$1,0))))*('Export (QBO)'!$J$2:$J$2483=$A86)*('Export (QBO)'!$I$2:$I$2483))
)</f>
        <v>0</v>
      </c>
      <c r="J86" s="30" cm="1">
        <f t="array" ref="J86">(
SUM(('Export (QBO)'!$G$2:$G$2483&gt;=Budget!J$1)*('Export (QBO)'!$G$2:$G$2483&lt;=((EOMONTH(Budget!J$1,0))))*('Export (QBO)'!$J$2:$J$2483=$A86)*('Export (QBO)'!$I$2:$I$2483))
)</f>
        <v>0</v>
      </c>
      <c r="K86" s="30" cm="1">
        <f t="array" ref="K86">(
SUM(('Export (QBO)'!$G$2:$G$2483&gt;=Budget!K$1)*('Export (QBO)'!$G$2:$G$2483&lt;=((EOMONTH(Budget!K$1,0))))*('Export (QBO)'!$J$2:$J$2483=$A86)*('Export (QBO)'!$I$2:$I$2483))
)</f>
        <v>0</v>
      </c>
      <c r="L86" s="30" cm="1">
        <f t="array" ref="L86">(
SUM(('Export (QBO)'!$G$2:$G$2483&gt;=Budget!L$1)*('Export (QBO)'!$G$2:$G$2483&lt;=((EOMONTH(Budget!L$1,0))))*('Export (QBO)'!$J$2:$J$2483=$A86)*('Export (QBO)'!$I$2:$I$2483))
)</f>
        <v>0</v>
      </c>
      <c r="M86" s="30" cm="1">
        <f t="array" ref="M86">(
SUM(('Export (QBO)'!$G$2:$G$2483&gt;=Budget!M$1)*('Export (QBO)'!$G$2:$G$2483&lt;=((EOMONTH(Budget!M$1,0))))*('Export (QBO)'!$J$2:$J$2483=$A86)*('Export (QBO)'!$I$2:$I$2483))
)</f>
        <v>0</v>
      </c>
      <c r="N86" s="30" cm="1">
        <f t="array" ref="N86">(
SUM(('Export (QBO)'!$G$2:$G$2483&gt;=Budget!N$1)*('Export (QBO)'!$G$2:$G$2483&lt;=((EOMONTH(Budget!N$1,0))))*('Export (QBO)'!$J$2:$J$2483=$A86)*('Export (QBO)'!$I$2:$I$2483))
)</f>
        <v>0</v>
      </c>
      <c r="O86" s="30" cm="1">
        <f t="array" ref="O86">(
SUM(('Export (QBO)'!$G$2:$G$2483&gt;=Budget!O$1)*('Export (QBO)'!$G$2:$G$2483&lt;=((EOMONTH(Budget!O$1,0))))*('Export (QBO)'!$J$2:$J$2483=$A86)*('Export (QBO)'!$I$2:$I$2483))
)</f>
        <v>0</v>
      </c>
      <c r="P86" s="31">
        <f t="shared" si="26"/>
        <v>0</v>
      </c>
      <c r="Q86" s="30" cm="1">
        <f t="array" ref="Q86">(
SUM(('Export (QBO)'!$G$2:$G$6969&gt;=Budget!Q$1)*('Export (QBO)'!$G$2:$G$6969&lt;=((EOMONTH(Budget!Q$1,0))))*('Export (QBO)'!$J$2:$J$6969=$A86)*('Export (QBO)'!$I$2:$I$6969))
)</f>
        <v>1720</v>
      </c>
      <c r="R86" s="30" cm="1">
        <f t="array" ref="R86">(
SUM(('Export (QBO)'!$G$2:$G$6969&gt;=Budget!R$1)*('Export (QBO)'!$G$2:$G$6969&lt;=((EOMONTH(Budget!R$1,0))))*('Export (QBO)'!$J$2:$J$6969=$A86)*('Export (QBO)'!$I$2:$I$6969))
)</f>
        <v>600.96</v>
      </c>
      <c r="S86" s="30" cm="1">
        <f t="array" ref="S86">(
SUM(('Export (QBO)'!$G$2:$G$6969&gt;=Budget!S$1)*('Export (QBO)'!$G$2:$G$6969&lt;=((EOMONTH(Budget!S$1,0))))*('Export (QBO)'!$J$2:$J$6969=$A86)*('Export (QBO)'!$I$2:$I$6969))
)</f>
        <v>616.9</v>
      </c>
      <c r="T86" s="30" cm="1">
        <f t="array" ref="T86">(
SUM(('Export (QBO)'!$G$2:$G$6969&gt;=Budget!T$1)*('Export (QBO)'!$G$2:$G$6969&lt;=((EOMONTH(Budget!T$1,0))))*('Export (QBO)'!$J$2:$J$6969=$A86)*('Export (QBO)'!$I$2:$I$6969))
)</f>
        <v>460.51</v>
      </c>
      <c r="U86" s="30" cm="1">
        <f t="array" ref="U86">(
SUM(('Export (QBO)'!$G$2:$G$6969&gt;=Budget!U$1)*('Export (QBO)'!$G$2:$G$6969&lt;=((EOMONTH(Budget!U$1,0))))*('Export (QBO)'!$J$2:$J$6969=$A86)*('Export (QBO)'!$I$2:$I$6969))
)</f>
        <v>302.67</v>
      </c>
      <c r="V86" s="30" cm="1">
        <f t="array" ref="V86">(
SUM(('Export (QBO)'!$G$2:$G$6969&gt;=Budget!V$1)*('Export (QBO)'!$G$2:$G$6969&lt;=((EOMONTH(Budget!V$1,0))))*('Export (QBO)'!$J$2:$J$6969=$A86)*('Export (QBO)'!$I$2:$I$6969))
)</f>
        <v>730.8</v>
      </c>
      <c r="W86" s="30" cm="1">
        <f t="array" ref="W86">(
SUM(('Export (QBO)'!$G$2:$G$6969&gt;=Budget!W$1)*('Export (QBO)'!$G$2:$G$6969&lt;=((EOMONTH(Budget!W$1,0))))*('Export (QBO)'!$J$2:$J$6969=$A86)*('Export (QBO)'!$I$2:$I$6969))
)</f>
        <v>741.75000000000011</v>
      </c>
      <c r="X86" s="30" cm="1">
        <f t="array" ref="X86">(
SUM(('Export (QBO)'!$G$2:$G$6969&gt;=Budget!X$1)*('Export (QBO)'!$G$2:$G$6969&lt;=((EOMONTH(Budget!X$1,0))))*('Export (QBO)'!$J$2:$J$6969=$A86)*('Export (QBO)'!$I$2:$I$6969))
)</f>
        <v>790.94</v>
      </c>
      <c r="Y86" s="30" cm="1">
        <f t="array" ref="Y86">(
SUM(('Export (QBO)'!$G$2:$G$6969&gt;=Budget!Y$1)*('Export (QBO)'!$G$2:$G$6969&lt;=((EOMONTH(Budget!Y$1,0))))*('Export (QBO)'!$J$2:$J$6969=$A86)*('Export (QBO)'!$I$2:$I$6969))
)</f>
        <v>539.16</v>
      </c>
      <c r="Z86" s="30" cm="1">
        <f t="array" ref="Z86">(
SUM(('Export (QBO)'!$G$2:$G$6969&gt;=Budget!Z$1)*('Export (QBO)'!$G$2:$G$6969&lt;=((EOMONTH(Budget!Z$1,0))))*('Export (QBO)'!$J$2:$J$6969=$A86)*('Export (QBO)'!$I$2:$I$6969))
)</f>
        <v>360.74</v>
      </c>
      <c r="AA86" s="30" cm="1">
        <f t="array" ref="AA86">(
SUM(('Export (QBO)'!$G$2:$G$6969&gt;=Budget!AA$1)*('Export (QBO)'!$G$2:$G$6969&lt;=((EOMONTH(Budget!AA$1,0))))*('Export (QBO)'!$J$2:$J$6969=$A86)*('Export (QBO)'!$I$2:$I$6969))
)</f>
        <v>470.54999999999995</v>
      </c>
      <c r="AB86" s="30" cm="1">
        <f t="array" ref="AB86">(
SUM(('Export (QBO)'!$G$2:$G$6969&gt;=Budget!AB$1)*('Export (QBO)'!$G$2:$G$6969&lt;=((EOMONTH(Budget!AB$1,0))))*('Export (QBO)'!$J$2:$J$6969=$A86)*('Export (QBO)'!$I$2:$I$6969))
)</f>
        <v>267.60000000000002</v>
      </c>
      <c r="AC86" s="31">
        <f t="shared" si="27"/>
        <v>7602.5800000000008</v>
      </c>
      <c r="AE86" s="98">
        <v>3000</v>
      </c>
      <c r="AG86" s="66">
        <f t="shared" si="28"/>
        <v>2.5341933333333335</v>
      </c>
    </row>
    <row r="87" spans="1:35">
      <c r="A87" s="54" t="s">
        <v>57</v>
      </c>
      <c r="B87" s="3">
        <f>IFERROR((VLOOKUP(A87,'GL Review'!E:G,3,FALSE)),"")</f>
        <v>52115</v>
      </c>
      <c r="D87" s="30" cm="1">
        <f t="array" ref="D87">(
SUM(('Export (QBO)'!$G$2:$G$2483&gt;=Budget!D$1)*('Export (QBO)'!$G$2:$G$2483&lt;=((EOMONTH(Budget!D$1,0))))*('Export (QBO)'!$J$2:$J$2483=$A87)*('Export (QBO)'!$I$2:$I$2483))
)</f>
        <v>0</v>
      </c>
      <c r="E87" s="30" cm="1">
        <f t="array" ref="E87">(
SUM(('Export (QBO)'!$G$2:$G$2483&gt;=Budget!E$1)*('Export (QBO)'!$G$2:$G$2483&lt;=((EOMONTH(Budget!E$1,0))))*('Export (QBO)'!$J$2:$J$2483=$A87)*('Export (QBO)'!$I$2:$I$2483))
)</f>
        <v>0</v>
      </c>
      <c r="F87" s="30" cm="1">
        <f t="array" ref="F87">(
SUM(('Export (QBO)'!$G$2:$G$2483&gt;=Budget!F$1)*('Export (QBO)'!$G$2:$G$2483&lt;=((EOMONTH(Budget!F$1,0))))*('Export (QBO)'!$J$2:$J$2483=$A87)*('Export (QBO)'!$I$2:$I$2483))
)</f>
        <v>0</v>
      </c>
      <c r="G87" s="30" cm="1">
        <f t="array" ref="G87">(
SUM(('Export (QBO)'!$G$2:$G$2483&gt;=Budget!G$1)*('Export (QBO)'!$G$2:$G$2483&lt;=((EOMONTH(Budget!G$1,0))))*('Export (QBO)'!$J$2:$J$2483=$A87)*('Export (QBO)'!$I$2:$I$2483))
)</f>
        <v>0</v>
      </c>
      <c r="H87" s="30" cm="1">
        <f t="array" ref="H87">(
SUM(('Export (QBO)'!$G$2:$G$2483&gt;=Budget!H$1)*('Export (QBO)'!$G$2:$G$2483&lt;=((EOMONTH(Budget!H$1,0))))*('Export (QBO)'!$J$2:$J$2483=$A87)*('Export (QBO)'!$I$2:$I$2483))
)</f>
        <v>0</v>
      </c>
      <c r="I87" s="30" cm="1">
        <f t="array" ref="I87">(
SUM(('Export (QBO)'!$G$2:$G$2483&gt;=Budget!I$1)*('Export (QBO)'!$G$2:$G$2483&lt;=((EOMONTH(Budget!I$1,0))))*('Export (QBO)'!$J$2:$J$2483=$A87)*('Export (QBO)'!$I$2:$I$2483))
)</f>
        <v>0</v>
      </c>
      <c r="J87" s="30" cm="1">
        <f t="array" ref="J87">(
SUM(('Export (QBO)'!$G$2:$G$2483&gt;=Budget!J$1)*('Export (QBO)'!$G$2:$G$2483&lt;=((EOMONTH(Budget!J$1,0))))*('Export (QBO)'!$J$2:$J$2483=$A87)*('Export (QBO)'!$I$2:$I$2483))
)</f>
        <v>0</v>
      </c>
      <c r="K87" s="30" cm="1">
        <f t="array" ref="K87">(
SUM(('Export (QBO)'!$G$2:$G$2483&gt;=Budget!K$1)*('Export (QBO)'!$G$2:$G$2483&lt;=((EOMONTH(Budget!K$1,0))))*('Export (QBO)'!$J$2:$J$2483=$A87)*('Export (QBO)'!$I$2:$I$2483))
)</f>
        <v>0</v>
      </c>
      <c r="L87" s="30" cm="1">
        <f t="array" ref="L87">(
SUM(('Export (QBO)'!$G$2:$G$2483&gt;=Budget!L$1)*('Export (QBO)'!$G$2:$G$2483&lt;=((EOMONTH(Budget!L$1,0))))*('Export (QBO)'!$J$2:$J$2483=$A87)*('Export (QBO)'!$I$2:$I$2483))
)</f>
        <v>0</v>
      </c>
      <c r="M87" s="30" cm="1">
        <f t="array" ref="M87">(
SUM(('Export (QBO)'!$G$2:$G$2483&gt;=Budget!M$1)*('Export (QBO)'!$G$2:$G$2483&lt;=((EOMONTH(Budget!M$1,0))))*('Export (QBO)'!$J$2:$J$2483=$A87)*('Export (QBO)'!$I$2:$I$2483))
)</f>
        <v>0</v>
      </c>
      <c r="N87" s="30" cm="1">
        <f t="array" ref="N87">(
SUM(('Export (QBO)'!$G$2:$G$2483&gt;=Budget!N$1)*('Export (QBO)'!$G$2:$G$2483&lt;=((EOMONTH(Budget!N$1,0))))*('Export (QBO)'!$J$2:$J$2483=$A87)*('Export (QBO)'!$I$2:$I$2483))
)</f>
        <v>0</v>
      </c>
      <c r="O87" s="30" cm="1">
        <f t="array" ref="O87">(
SUM(('Export (QBO)'!$G$2:$G$2483&gt;=Budget!O$1)*('Export (QBO)'!$G$2:$G$2483&lt;=((EOMONTH(Budget!O$1,0))))*('Export (QBO)'!$J$2:$J$2483=$A87)*('Export (QBO)'!$I$2:$I$2483))
)</f>
        <v>0</v>
      </c>
      <c r="P87" s="31">
        <f t="shared" si="26"/>
        <v>0</v>
      </c>
      <c r="Q87" s="30" cm="1">
        <f t="array" ref="Q87">(
SUM(('Export (QBO)'!$G$2:$G$6969&gt;=Budget!Q$1)*('Export (QBO)'!$G$2:$G$6969&lt;=((EOMONTH(Budget!Q$1,0))))*('Export (QBO)'!$J$2:$J$6969=$A87)*('Export (QBO)'!$I$2:$I$6969))
)</f>
        <v>63.79</v>
      </c>
      <c r="R87" s="30" cm="1">
        <f t="array" ref="R87">(
SUM(('Export (QBO)'!$G$2:$G$6969&gt;=Budget!R$1)*('Export (QBO)'!$G$2:$G$6969&lt;=((EOMONTH(Budget!R$1,0))))*('Export (QBO)'!$J$2:$J$6969=$A87)*('Export (QBO)'!$I$2:$I$6969))
)</f>
        <v>55.5</v>
      </c>
      <c r="S87" s="30" cm="1">
        <f t="array" ref="S87">(
SUM(('Export (QBO)'!$G$2:$G$6969&gt;=Budget!S$1)*('Export (QBO)'!$G$2:$G$6969&lt;=((EOMONTH(Budget!S$1,0))))*('Export (QBO)'!$J$2:$J$6969=$A87)*('Export (QBO)'!$I$2:$I$6969))
)</f>
        <v>55.5</v>
      </c>
      <c r="T87" s="30" cm="1">
        <f t="array" ref="T87">(
SUM(('Export (QBO)'!$G$2:$G$6969&gt;=Budget!T$1)*('Export (QBO)'!$G$2:$G$6969&lt;=((EOMONTH(Budget!T$1,0))))*('Export (QBO)'!$J$2:$J$6969=$A87)*('Export (QBO)'!$I$2:$I$6969))
)</f>
        <v>55.5</v>
      </c>
      <c r="U87" s="30" cm="1">
        <f t="array" ref="U87">(
SUM(('Export (QBO)'!$G$2:$G$6969&gt;=Budget!U$1)*('Export (QBO)'!$G$2:$G$6969&lt;=((EOMONTH(Budget!U$1,0))))*('Export (QBO)'!$J$2:$J$6969=$A87)*('Export (QBO)'!$I$2:$I$6969))
)</f>
        <v>326.5</v>
      </c>
      <c r="V87" s="30" cm="1">
        <f t="array" ref="V87">(
SUM(('Export (QBO)'!$G$2:$G$6969&gt;=Budget!V$1)*('Export (QBO)'!$G$2:$G$6969&lt;=((EOMONTH(Budget!V$1,0))))*('Export (QBO)'!$J$2:$J$6969=$A87)*('Export (QBO)'!$I$2:$I$6969))
)</f>
        <v>55.5</v>
      </c>
      <c r="W87" s="30" cm="1">
        <f t="array" ref="W87">(
SUM(('Export (QBO)'!$G$2:$G$6969&gt;=Budget!W$1)*('Export (QBO)'!$G$2:$G$6969&lt;=((EOMONTH(Budget!W$1,0))))*('Export (QBO)'!$J$2:$J$6969=$A87)*('Export (QBO)'!$I$2:$I$6969))
)</f>
        <v>55.5</v>
      </c>
      <c r="X87" s="30" cm="1">
        <f t="array" ref="X87">(
SUM(('Export (QBO)'!$G$2:$G$6969&gt;=Budget!X$1)*('Export (QBO)'!$G$2:$G$6969&lt;=((EOMONTH(Budget!X$1,0))))*('Export (QBO)'!$J$2:$J$6969=$A87)*('Export (QBO)'!$I$2:$I$6969))
)</f>
        <v>56.5</v>
      </c>
      <c r="Y87" s="30" cm="1">
        <f t="array" ref="Y87">(
SUM(('Export (QBO)'!$G$2:$G$6969&gt;=Budget!Y$1)*('Export (QBO)'!$G$2:$G$6969&lt;=((EOMONTH(Budget!Y$1,0))))*('Export (QBO)'!$J$2:$J$6969=$A87)*('Export (QBO)'!$I$2:$I$6969))
)</f>
        <v>113.51</v>
      </c>
      <c r="Z87" s="30" cm="1">
        <f t="array" ref="Z87">(
SUM(('Export (QBO)'!$G$2:$G$6969&gt;=Budget!Z$1)*('Export (QBO)'!$G$2:$G$6969&lt;=((EOMONTH(Budget!Z$1,0))))*('Export (QBO)'!$J$2:$J$6969=$A87)*('Export (QBO)'!$I$2:$I$6969))
)</f>
        <v>55.5</v>
      </c>
      <c r="AA87" s="30" cm="1">
        <f t="array" ref="AA87">(
SUM(('Export (QBO)'!$G$2:$G$6969&gt;=Budget!AA$1)*('Export (QBO)'!$G$2:$G$6969&lt;=((EOMONTH(Budget!AA$1,0))))*('Export (QBO)'!$J$2:$J$6969=$A87)*('Export (QBO)'!$I$2:$I$6969))
)</f>
        <v>15.5</v>
      </c>
      <c r="AB87" s="30" cm="1">
        <f t="array" ref="AB87">(
SUM(('Export (QBO)'!$G$2:$G$6969&gt;=Budget!AB$1)*('Export (QBO)'!$G$2:$G$6969&lt;=((EOMONTH(Budget!AB$1,0))))*('Export (QBO)'!$J$2:$J$6969=$A87)*('Export (QBO)'!$I$2:$I$6969))
)</f>
        <v>86.5</v>
      </c>
      <c r="AC87" s="31">
        <f t="shared" si="27"/>
        <v>995.3</v>
      </c>
      <c r="AG87" s="66"/>
    </row>
    <row r="88" spans="1:35">
      <c r="A88" s="54" t="s">
        <v>231</v>
      </c>
      <c r="B88" s="3">
        <f>IFERROR((VLOOKUP(A88,'GL Review'!E:G,3,FALSE)),"")</f>
        <v>52190</v>
      </c>
      <c r="D88" s="30" cm="1">
        <f t="array" ref="D88">(
SUM(('Export (QBO)'!$G$2:$G$2483&gt;=Budget!D$1)*('Export (QBO)'!$G$2:$G$2483&lt;=((EOMONTH(Budget!D$1,0))))*('Export (QBO)'!$J$2:$J$2483=$A88)*('Export (QBO)'!$I$2:$I$2483))
)</f>
        <v>0</v>
      </c>
      <c r="E88" s="30" cm="1">
        <f t="array" ref="E88">(
SUM(('Export (QBO)'!$G$2:$G$2483&gt;=Budget!E$1)*('Export (QBO)'!$G$2:$G$2483&lt;=((EOMONTH(Budget!E$1,0))))*('Export (QBO)'!$J$2:$J$2483=$A88)*('Export (QBO)'!$I$2:$I$2483))
)</f>
        <v>0</v>
      </c>
      <c r="F88" s="30" cm="1">
        <f t="array" ref="F88">(
SUM(('Export (QBO)'!$G$2:$G$2483&gt;=Budget!F$1)*('Export (QBO)'!$G$2:$G$2483&lt;=((EOMONTH(Budget!F$1,0))))*('Export (QBO)'!$J$2:$J$2483=$A88)*('Export (QBO)'!$I$2:$I$2483))
)</f>
        <v>0</v>
      </c>
      <c r="G88" s="30" cm="1">
        <f t="array" ref="G88">(
SUM(('Export (QBO)'!$G$2:$G$2483&gt;=Budget!G$1)*('Export (QBO)'!$G$2:$G$2483&lt;=((EOMONTH(Budget!G$1,0))))*('Export (QBO)'!$J$2:$J$2483=$A88)*('Export (QBO)'!$I$2:$I$2483))
)</f>
        <v>0</v>
      </c>
      <c r="H88" s="30" cm="1">
        <f t="array" ref="H88">(
SUM(('Export (QBO)'!$G$2:$G$2483&gt;=Budget!H$1)*('Export (QBO)'!$G$2:$G$2483&lt;=((EOMONTH(Budget!H$1,0))))*('Export (QBO)'!$J$2:$J$2483=$A88)*('Export (QBO)'!$I$2:$I$2483))
)</f>
        <v>0</v>
      </c>
      <c r="I88" s="30" cm="1">
        <f t="array" ref="I88">(
SUM(('Export (QBO)'!$G$2:$G$2483&gt;=Budget!I$1)*('Export (QBO)'!$G$2:$G$2483&lt;=((EOMONTH(Budget!I$1,0))))*('Export (QBO)'!$J$2:$J$2483=$A88)*('Export (QBO)'!$I$2:$I$2483))
)</f>
        <v>0</v>
      </c>
      <c r="J88" s="30" cm="1">
        <f t="array" ref="J88">(
SUM(('Export (QBO)'!$G$2:$G$2483&gt;=Budget!J$1)*('Export (QBO)'!$G$2:$G$2483&lt;=((EOMONTH(Budget!J$1,0))))*('Export (QBO)'!$J$2:$J$2483=$A88)*('Export (QBO)'!$I$2:$I$2483))
)</f>
        <v>0</v>
      </c>
      <c r="K88" s="30" cm="1">
        <f t="array" ref="K88">(
SUM(('Export (QBO)'!$G$2:$G$2483&gt;=Budget!K$1)*('Export (QBO)'!$G$2:$G$2483&lt;=((EOMONTH(Budget!K$1,0))))*('Export (QBO)'!$J$2:$J$2483=$A88)*('Export (QBO)'!$I$2:$I$2483))
)</f>
        <v>0</v>
      </c>
      <c r="L88" s="30" cm="1">
        <f t="array" ref="L88">(
SUM(('Export (QBO)'!$G$2:$G$2483&gt;=Budget!L$1)*('Export (QBO)'!$G$2:$G$2483&lt;=((EOMONTH(Budget!L$1,0))))*('Export (QBO)'!$J$2:$J$2483=$A88)*('Export (QBO)'!$I$2:$I$2483))
)</f>
        <v>0</v>
      </c>
      <c r="M88" s="30" cm="1">
        <f t="array" ref="M88">(
SUM(('Export (QBO)'!$G$2:$G$2483&gt;=Budget!M$1)*('Export (QBO)'!$G$2:$G$2483&lt;=((EOMONTH(Budget!M$1,0))))*('Export (QBO)'!$J$2:$J$2483=$A88)*('Export (QBO)'!$I$2:$I$2483))
)</f>
        <v>0</v>
      </c>
      <c r="N88" s="30" cm="1">
        <f t="array" ref="N88">(
SUM(('Export (QBO)'!$G$2:$G$2483&gt;=Budget!N$1)*('Export (QBO)'!$G$2:$G$2483&lt;=((EOMONTH(Budget!N$1,0))))*('Export (QBO)'!$J$2:$J$2483=$A88)*('Export (QBO)'!$I$2:$I$2483))
)</f>
        <v>0</v>
      </c>
      <c r="O88" s="30" cm="1">
        <f t="array" ref="O88">(
SUM(('Export (QBO)'!$G$2:$G$2483&gt;=Budget!O$1)*('Export (QBO)'!$G$2:$G$2483&lt;=((EOMONTH(Budget!O$1,0))))*('Export (QBO)'!$J$2:$J$2483=$A88)*('Export (QBO)'!$I$2:$I$2483))
)</f>
        <v>0</v>
      </c>
      <c r="P88" s="31">
        <f t="shared" si="26"/>
        <v>0</v>
      </c>
      <c r="Q88" s="30" cm="1">
        <f t="array" ref="Q88">(
SUM(('Export (QBO)'!$G$2:$G$6969&gt;=Budget!Q$1)*('Export (QBO)'!$G$2:$G$6969&lt;=((EOMONTH(Budget!Q$1,0))))*('Export (QBO)'!$J$2:$J$6969=$A88)*('Export (QBO)'!$I$2:$I$6969))
)</f>
        <v>489.97999999999996</v>
      </c>
      <c r="R88" s="30" cm="1">
        <f t="array" ref="R88">(
SUM(('Export (QBO)'!$G$2:$G$6969&gt;=Budget!R$1)*('Export (QBO)'!$G$2:$G$6969&lt;=((EOMONTH(Budget!R$1,0))))*('Export (QBO)'!$J$2:$J$6969=$A88)*('Export (QBO)'!$I$2:$I$6969))
)</f>
        <v>30.380000000000003</v>
      </c>
      <c r="S88" s="30" cm="1">
        <f t="array" ref="S88">(
SUM(('Export (QBO)'!$G$2:$G$6969&gt;=Budget!S$1)*('Export (QBO)'!$G$2:$G$6969&lt;=((EOMONTH(Budget!S$1,0))))*('Export (QBO)'!$J$2:$J$6969=$A88)*('Export (QBO)'!$I$2:$I$6969))
)</f>
        <v>126.48</v>
      </c>
      <c r="T88" s="30" cm="1">
        <f t="array" ref="T88">(
SUM(('Export (QBO)'!$G$2:$G$6969&gt;=Budget!T$1)*('Export (QBO)'!$G$2:$G$6969&lt;=((EOMONTH(Budget!T$1,0))))*('Export (QBO)'!$J$2:$J$6969=$A88)*('Export (QBO)'!$I$2:$I$6969))
)</f>
        <v>240.01</v>
      </c>
      <c r="U88" s="30" cm="1">
        <f t="array" ref="U88">(
SUM(('Export (QBO)'!$G$2:$G$6969&gt;=Budget!U$1)*('Export (QBO)'!$G$2:$G$6969&lt;=((EOMONTH(Budget!U$1,0))))*('Export (QBO)'!$J$2:$J$6969=$A88)*('Export (QBO)'!$I$2:$I$6969))
)</f>
        <v>249.23</v>
      </c>
      <c r="V88" s="30" cm="1">
        <f t="array" ref="V88">(
SUM(('Export (QBO)'!$G$2:$G$6969&gt;=Budget!V$1)*('Export (QBO)'!$G$2:$G$6969&lt;=((EOMONTH(Budget!V$1,0))))*('Export (QBO)'!$J$2:$J$6969=$A88)*('Export (QBO)'!$I$2:$I$6969))
)</f>
        <v>1676.02</v>
      </c>
      <c r="W88" s="30" cm="1">
        <f t="array" ref="W88">(
SUM(('Export (QBO)'!$G$2:$G$6969&gt;=Budget!W$1)*('Export (QBO)'!$G$2:$G$6969&lt;=((EOMONTH(Budget!W$1,0))))*('Export (QBO)'!$J$2:$J$6969=$A88)*('Export (QBO)'!$I$2:$I$6969))
)</f>
        <v>1047.1199999999999</v>
      </c>
      <c r="X88" s="30" cm="1">
        <f t="array" ref="X88">(
SUM(('Export (QBO)'!$G$2:$G$6969&gt;=Budget!X$1)*('Export (QBO)'!$G$2:$G$6969&lt;=((EOMONTH(Budget!X$1,0))))*('Export (QBO)'!$J$2:$J$6969=$A88)*('Export (QBO)'!$I$2:$I$6969))
)</f>
        <v>197.76</v>
      </c>
      <c r="Y88" s="30" cm="1">
        <f t="array" ref="Y88">(
SUM(('Export (QBO)'!$G$2:$G$6969&gt;=Budget!Y$1)*('Export (QBO)'!$G$2:$G$6969&lt;=((EOMONTH(Budget!Y$1,0))))*('Export (QBO)'!$J$2:$J$6969=$A88)*('Export (QBO)'!$I$2:$I$6969))
)</f>
        <v>0</v>
      </c>
      <c r="Z88" s="30" cm="1">
        <f t="array" ref="Z88">(
SUM(('Export (QBO)'!$G$2:$G$6969&gt;=Budget!Z$1)*('Export (QBO)'!$G$2:$G$6969&lt;=((EOMONTH(Budget!Z$1,0))))*('Export (QBO)'!$J$2:$J$6969=$A88)*('Export (QBO)'!$I$2:$I$6969))
)</f>
        <v>648.16999999999996</v>
      </c>
      <c r="AA88" s="30" cm="1">
        <f t="array" ref="AA88">(
SUM(('Export (QBO)'!$G$2:$G$6969&gt;=Budget!AA$1)*('Export (QBO)'!$G$2:$G$6969&lt;=((EOMONTH(Budget!AA$1,0))))*('Export (QBO)'!$J$2:$J$6969=$A88)*('Export (QBO)'!$I$2:$I$6969))
)</f>
        <v>329.35</v>
      </c>
      <c r="AB88" s="30" cm="1">
        <f t="array" ref="AB88">(
SUM(('Export (QBO)'!$G$2:$G$6969&gt;=Budget!AB$1)*('Export (QBO)'!$G$2:$G$6969&lt;=((EOMONTH(Budget!AB$1,0))))*('Export (QBO)'!$J$2:$J$6969=$A88)*('Export (QBO)'!$I$2:$I$6969))
)</f>
        <v>452.74</v>
      </c>
      <c r="AC88" s="31">
        <f t="shared" si="27"/>
        <v>5487.24</v>
      </c>
      <c r="AE88" s="98">
        <v>600</v>
      </c>
      <c r="AG88" s="66">
        <f t="shared" si="28"/>
        <v>9.1454000000000004</v>
      </c>
    </row>
    <row r="89" spans="1:35">
      <c r="A89" s="54" t="s">
        <v>382</v>
      </c>
      <c r="B89" s="3">
        <f>IFERROR((VLOOKUP(A89,'GL Review'!E:G,3,FALSE)),"")</f>
        <v>52165</v>
      </c>
      <c r="D89" s="30" cm="1">
        <f t="array" ref="D89">(
SUM(('Export (QBO)'!$G$2:$G$2483&gt;=Budget!D$1)*('Export (QBO)'!$G$2:$G$2483&lt;=((EOMONTH(Budget!D$1,0))))*('Export (QBO)'!$J$2:$J$2483=$A89)*('Export (QBO)'!$I$2:$I$2483))
)</f>
        <v>0</v>
      </c>
      <c r="E89" s="30" cm="1">
        <f t="array" ref="E89">(
SUM(('Export (QBO)'!$G$2:$G$2483&gt;=Budget!E$1)*('Export (QBO)'!$G$2:$G$2483&lt;=((EOMONTH(Budget!E$1,0))))*('Export (QBO)'!$J$2:$J$2483=$A89)*('Export (QBO)'!$I$2:$I$2483))
)</f>
        <v>0</v>
      </c>
      <c r="F89" s="30" cm="1">
        <f t="array" ref="F89">(
SUM(('Export (QBO)'!$G$2:$G$2483&gt;=Budget!F$1)*('Export (QBO)'!$G$2:$G$2483&lt;=((EOMONTH(Budget!F$1,0))))*('Export (QBO)'!$J$2:$J$2483=$A89)*('Export (QBO)'!$I$2:$I$2483))
)</f>
        <v>0</v>
      </c>
      <c r="G89" s="30" cm="1">
        <f t="array" ref="G89">(
SUM(('Export (QBO)'!$G$2:$G$2483&gt;=Budget!G$1)*('Export (QBO)'!$G$2:$G$2483&lt;=((EOMONTH(Budget!G$1,0))))*('Export (QBO)'!$J$2:$J$2483=$A89)*('Export (QBO)'!$I$2:$I$2483))
)</f>
        <v>0</v>
      </c>
      <c r="H89" s="30" cm="1">
        <f t="array" ref="H89">(
SUM(('Export (QBO)'!$G$2:$G$2483&gt;=Budget!H$1)*('Export (QBO)'!$G$2:$G$2483&lt;=((EOMONTH(Budget!H$1,0))))*('Export (QBO)'!$J$2:$J$2483=$A89)*('Export (QBO)'!$I$2:$I$2483))
)</f>
        <v>0</v>
      </c>
      <c r="I89" s="30" cm="1">
        <f t="array" ref="I89">(
SUM(('Export (QBO)'!$G$2:$G$2483&gt;=Budget!I$1)*('Export (QBO)'!$G$2:$G$2483&lt;=((EOMONTH(Budget!I$1,0))))*('Export (QBO)'!$J$2:$J$2483=$A89)*('Export (QBO)'!$I$2:$I$2483))
)</f>
        <v>0</v>
      </c>
      <c r="J89" s="30" cm="1">
        <f t="array" ref="J89">(
SUM(('Export (QBO)'!$G$2:$G$2483&gt;=Budget!J$1)*('Export (QBO)'!$G$2:$G$2483&lt;=((EOMONTH(Budget!J$1,0))))*('Export (QBO)'!$J$2:$J$2483=$A89)*('Export (QBO)'!$I$2:$I$2483))
)</f>
        <v>0</v>
      </c>
      <c r="K89" s="30" cm="1">
        <f t="array" ref="K89">(
SUM(('Export (QBO)'!$G$2:$G$2483&gt;=Budget!K$1)*('Export (QBO)'!$G$2:$G$2483&lt;=((EOMONTH(Budget!K$1,0))))*('Export (QBO)'!$J$2:$J$2483=$A89)*('Export (QBO)'!$I$2:$I$2483))
)</f>
        <v>0</v>
      </c>
      <c r="L89" s="30" cm="1">
        <f t="array" ref="L89">(
SUM(('Export (QBO)'!$G$2:$G$2483&gt;=Budget!L$1)*('Export (QBO)'!$G$2:$G$2483&lt;=((EOMONTH(Budget!L$1,0))))*('Export (QBO)'!$J$2:$J$2483=$A89)*('Export (QBO)'!$I$2:$I$2483))
)</f>
        <v>0</v>
      </c>
      <c r="M89" s="30" cm="1">
        <f t="array" ref="M89">(
SUM(('Export (QBO)'!$G$2:$G$2483&gt;=Budget!M$1)*('Export (QBO)'!$G$2:$G$2483&lt;=((EOMONTH(Budget!M$1,0))))*('Export (QBO)'!$J$2:$J$2483=$A89)*('Export (QBO)'!$I$2:$I$2483))
)</f>
        <v>0</v>
      </c>
      <c r="N89" s="30" cm="1">
        <f t="array" ref="N89">(
SUM(('Export (QBO)'!$G$2:$G$2483&gt;=Budget!N$1)*('Export (QBO)'!$G$2:$G$2483&lt;=((EOMONTH(Budget!N$1,0))))*('Export (QBO)'!$J$2:$J$2483=$A89)*('Export (QBO)'!$I$2:$I$2483))
)</f>
        <v>0</v>
      </c>
      <c r="O89" s="30" cm="1">
        <f t="array" ref="O89">(
SUM(('Export (QBO)'!$G$2:$G$2483&gt;=Budget!O$1)*('Export (QBO)'!$G$2:$G$2483&lt;=((EOMONTH(Budget!O$1,0))))*('Export (QBO)'!$J$2:$J$2483=$A89)*('Export (QBO)'!$I$2:$I$2483))
)</f>
        <v>0</v>
      </c>
      <c r="P89" s="31">
        <f t="shared" si="26"/>
        <v>0</v>
      </c>
      <c r="Q89" s="30" cm="1">
        <f t="array" ref="Q89">(
SUM(('Export (QBO)'!$G$2:$G$6969&gt;=Budget!Q$1)*('Export (QBO)'!$G$2:$G$6969&lt;=((EOMONTH(Budget!Q$1,0))))*('Export (QBO)'!$J$2:$J$6969=$A89)*('Export (QBO)'!$I$2:$I$6969))
)</f>
        <v>314.79000000000002</v>
      </c>
      <c r="R89" s="30" cm="1">
        <f t="array" ref="R89">(
SUM(('Export (QBO)'!$G$2:$G$6969&gt;=Budget!R$1)*('Export (QBO)'!$G$2:$G$6969&lt;=((EOMONTH(Budget!R$1,0))))*('Export (QBO)'!$J$2:$J$6969=$A89)*('Export (QBO)'!$I$2:$I$6969))
)</f>
        <v>169.29</v>
      </c>
      <c r="S89" s="30" cm="1">
        <f t="array" ref="S89">(
SUM(('Export (QBO)'!$G$2:$G$6969&gt;=Budget!S$1)*('Export (QBO)'!$G$2:$G$6969&lt;=((EOMONTH(Budget!S$1,0))))*('Export (QBO)'!$J$2:$J$6969=$A89)*('Export (QBO)'!$I$2:$I$6969))
)</f>
        <v>1139.24</v>
      </c>
      <c r="T89" s="30" cm="1">
        <f t="array" ref="T89">(
SUM(('Export (QBO)'!$G$2:$G$6969&gt;=Budget!T$1)*('Export (QBO)'!$G$2:$G$6969&lt;=((EOMONTH(Budget!T$1,0))))*('Export (QBO)'!$J$2:$J$6969=$A89)*('Export (QBO)'!$I$2:$I$6969))
)</f>
        <v>202.29000000000005</v>
      </c>
      <c r="U89" s="30" cm="1">
        <f t="array" ref="U89">(
SUM(('Export (QBO)'!$G$2:$G$6969&gt;=Budget!U$1)*('Export (QBO)'!$G$2:$G$6969&lt;=((EOMONTH(Budget!U$1,0))))*('Export (QBO)'!$J$2:$J$6969=$A89)*('Export (QBO)'!$I$2:$I$6969))
)</f>
        <v>222.53000000000003</v>
      </c>
      <c r="V89" s="30" cm="1">
        <f t="array" ref="V89">(
SUM(('Export (QBO)'!$G$2:$G$6969&gt;=Budget!V$1)*('Export (QBO)'!$G$2:$G$6969&lt;=((EOMONTH(Budget!V$1,0))))*('Export (QBO)'!$J$2:$J$6969=$A89)*('Export (QBO)'!$I$2:$I$6969))
)</f>
        <v>223.43999999999997</v>
      </c>
      <c r="W89" s="30" cm="1">
        <f t="array" ref="W89">(
SUM(('Export (QBO)'!$G$2:$G$6969&gt;=Budget!W$1)*('Export (QBO)'!$G$2:$G$6969&lt;=((EOMONTH(Budget!W$1,0))))*('Export (QBO)'!$J$2:$J$6969=$A89)*('Export (QBO)'!$I$2:$I$6969))
)</f>
        <v>235.91</v>
      </c>
      <c r="X89" s="30" cm="1">
        <f t="array" ref="X89">(
SUM(('Export (QBO)'!$G$2:$G$6969&gt;=Budget!X$1)*('Export (QBO)'!$G$2:$G$6969&lt;=((EOMONTH(Budget!X$1,0))))*('Export (QBO)'!$J$2:$J$6969=$A89)*('Export (QBO)'!$I$2:$I$6969))
)</f>
        <v>256.84000000000003</v>
      </c>
      <c r="Y89" s="30" cm="1">
        <f t="array" ref="Y89">(
SUM(('Export (QBO)'!$G$2:$G$6969&gt;=Budget!Y$1)*('Export (QBO)'!$G$2:$G$6969&lt;=((EOMONTH(Budget!Y$1,0))))*('Export (QBO)'!$J$2:$J$6969=$A89)*('Export (QBO)'!$I$2:$I$6969))
)</f>
        <v>207.46999999999994</v>
      </c>
      <c r="Z89" s="30" cm="1">
        <f t="array" ref="Z89">(
SUM(('Export (QBO)'!$G$2:$G$6969&gt;=Budget!Z$1)*('Export (QBO)'!$G$2:$G$6969&lt;=((EOMONTH(Budget!Z$1,0))))*('Export (QBO)'!$J$2:$J$6969=$A89)*('Export (QBO)'!$I$2:$I$6969))
)</f>
        <v>262.61</v>
      </c>
      <c r="AA89" s="30" cm="1">
        <f t="array" ref="AA89">(
SUM(('Export (QBO)'!$G$2:$G$6969&gt;=Budget!AA$1)*('Export (QBO)'!$G$2:$G$6969&lt;=((EOMONTH(Budget!AA$1,0))))*('Export (QBO)'!$J$2:$J$6969=$A89)*('Export (QBO)'!$I$2:$I$6969))
)</f>
        <v>221.59</v>
      </c>
      <c r="AB89" s="30" cm="1">
        <f t="array" ref="AB89">(
SUM(('Export (QBO)'!$G$2:$G$6969&gt;=Budget!AB$1)*('Export (QBO)'!$G$2:$G$6969&lt;=((EOMONTH(Budget!AB$1,0))))*('Export (QBO)'!$J$2:$J$6969=$A89)*('Export (QBO)'!$I$2:$I$6969))
)</f>
        <v>364.07000000000005</v>
      </c>
      <c r="AC89" s="31">
        <f t="shared" si="27"/>
        <v>3820.0700000000006</v>
      </c>
    </row>
    <row r="90" spans="1:35">
      <c r="A90" s="54" t="s">
        <v>237</v>
      </c>
      <c r="B90" s="3">
        <f>IFERROR((VLOOKUP(A90,'GL Review'!E:G,3,FALSE)),"")</f>
        <v>52155</v>
      </c>
      <c r="D90" s="30" cm="1">
        <f t="array" ref="D90">(
SUM(('Export (QBO)'!$G$2:$G$2483&gt;=Budget!D$1)*('Export (QBO)'!$G$2:$G$2483&lt;=((EOMONTH(Budget!D$1,0))))*('Export (QBO)'!$J$2:$J$2483=$A90)*('Export (QBO)'!$I$2:$I$2483))
)</f>
        <v>0</v>
      </c>
      <c r="E90" s="30" cm="1">
        <f t="array" ref="E90">(
SUM(('Export (QBO)'!$G$2:$G$2483&gt;=Budget!E$1)*('Export (QBO)'!$G$2:$G$2483&lt;=((EOMONTH(Budget!E$1,0))))*('Export (QBO)'!$J$2:$J$2483=$A90)*('Export (QBO)'!$I$2:$I$2483))
)</f>
        <v>0</v>
      </c>
      <c r="F90" s="30" cm="1">
        <f t="array" ref="F90">(
SUM(('Export (QBO)'!$G$2:$G$2483&gt;=Budget!F$1)*('Export (QBO)'!$G$2:$G$2483&lt;=((EOMONTH(Budget!F$1,0))))*('Export (QBO)'!$J$2:$J$2483=$A90)*('Export (QBO)'!$I$2:$I$2483))
)</f>
        <v>0</v>
      </c>
      <c r="G90" s="30" cm="1">
        <f t="array" ref="G90">(
SUM(('Export (QBO)'!$G$2:$G$2483&gt;=Budget!G$1)*('Export (QBO)'!$G$2:$G$2483&lt;=((EOMONTH(Budget!G$1,0))))*('Export (QBO)'!$J$2:$J$2483=$A90)*('Export (QBO)'!$I$2:$I$2483))
)</f>
        <v>0</v>
      </c>
      <c r="H90" s="30" cm="1">
        <f t="array" ref="H90">(
SUM(('Export (QBO)'!$G$2:$G$2483&gt;=Budget!H$1)*('Export (QBO)'!$G$2:$G$2483&lt;=((EOMONTH(Budget!H$1,0))))*('Export (QBO)'!$J$2:$J$2483=$A90)*('Export (QBO)'!$I$2:$I$2483))
)</f>
        <v>0</v>
      </c>
      <c r="I90" s="30" cm="1">
        <f t="array" ref="I90">(
SUM(('Export (QBO)'!$G$2:$G$2483&gt;=Budget!I$1)*('Export (QBO)'!$G$2:$G$2483&lt;=((EOMONTH(Budget!I$1,0))))*('Export (QBO)'!$J$2:$J$2483=$A90)*('Export (QBO)'!$I$2:$I$2483))
)</f>
        <v>0</v>
      </c>
      <c r="J90" s="30" cm="1">
        <f t="array" ref="J90">(
SUM(('Export (QBO)'!$G$2:$G$2483&gt;=Budget!J$1)*('Export (QBO)'!$G$2:$G$2483&lt;=((EOMONTH(Budget!J$1,0))))*('Export (QBO)'!$J$2:$J$2483=$A90)*('Export (QBO)'!$I$2:$I$2483))
)</f>
        <v>0</v>
      </c>
      <c r="K90" s="30" cm="1">
        <f t="array" ref="K90">(
SUM(('Export (QBO)'!$G$2:$G$2483&gt;=Budget!K$1)*('Export (QBO)'!$G$2:$G$2483&lt;=((EOMONTH(Budget!K$1,0))))*('Export (QBO)'!$J$2:$J$2483=$A90)*('Export (QBO)'!$I$2:$I$2483))
)</f>
        <v>0</v>
      </c>
      <c r="L90" s="30" cm="1">
        <f t="array" ref="L90">(
SUM(('Export (QBO)'!$G$2:$G$2483&gt;=Budget!L$1)*('Export (QBO)'!$G$2:$G$2483&lt;=((EOMONTH(Budget!L$1,0))))*('Export (QBO)'!$J$2:$J$2483=$A90)*('Export (QBO)'!$I$2:$I$2483))
)</f>
        <v>0</v>
      </c>
      <c r="M90" s="30" cm="1">
        <f t="array" ref="M90">(
SUM(('Export (QBO)'!$G$2:$G$2483&gt;=Budget!M$1)*('Export (QBO)'!$G$2:$G$2483&lt;=((EOMONTH(Budget!M$1,0))))*('Export (QBO)'!$J$2:$J$2483=$A90)*('Export (QBO)'!$I$2:$I$2483))
)</f>
        <v>0</v>
      </c>
      <c r="N90" s="30" cm="1">
        <f t="array" ref="N90">(
SUM(('Export (QBO)'!$G$2:$G$2483&gt;=Budget!N$1)*('Export (QBO)'!$G$2:$G$2483&lt;=((EOMONTH(Budget!N$1,0))))*('Export (QBO)'!$J$2:$J$2483=$A90)*('Export (QBO)'!$I$2:$I$2483))
)</f>
        <v>0</v>
      </c>
      <c r="O90" s="30" cm="1">
        <f t="array" ref="O90">(
SUM(('Export (QBO)'!$G$2:$G$2483&gt;=Budget!O$1)*('Export (QBO)'!$G$2:$G$2483&lt;=((EOMONTH(Budget!O$1,0))))*('Export (QBO)'!$J$2:$J$2483=$A90)*('Export (QBO)'!$I$2:$I$2483))
)</f>
        <v>0</v>
      </c>
      <c r="P90" s="31">
        <f t="shared" si="26"/>
        <v>0</v>
      </c>
      <c r="Q90" s="30" cm="1">
        <f t="array" ref="Q90">(
SUM(('Export (QBO)'!$G$2:$G$6969&gt;=Budget!Q$1)*('Export (QBO)'!$G$2:$G$6969&lt;=((EOMONTH(Budget!Q$1,0))))*('Export (QBO)'!$J$2:$J$6969=$A90)*('Export (QBO)'!$I$2:$I$6969))
)</f>
        <v>455.61</v>
      </c>
      <c r="R90" s="30" cm="1">
        <f t="array" ref="R90">(
SUM(('Export (QBO)'!$G$2:$G$6969&gt;=Budget!R$1)*('Export (QBO)'!$G$2:$G$6969&lt;=((EOMONTH(Budget!R$1,0))))*('Export (QBO)'!$J$2:$J$6969=$A90)*('Export (QBO)'!$I$2:$I$6969))
)</f>
        <v>425.45</v>
      </c>
      <c r="S90" s="30" cm="1">
        <f t="array" ref="S90">(
SUM(('Export (QBO)'!$G$2:$G$6969&gt;=Budget!S$1)*('Export (QBO)'!$G$2:$G$6969&lt;=((EOMONTH(Budget!S$1,0))))*('Export (QBO)'!$J$2:$J$6969=$A90)*('Export (QBO)'!$I$2:$I$6969))
)</f>
        <v>395.42</v>
      </c>
      <c r="T90" s="30" cm="1">
        <f t="array" ref="T90">(
SUM(('Export (QBO)'!$G$2:$G$6969&gt;=Budget!T$1)*('Export (QBO)'!$G$2:$G$6969&lt;=((EOMONTH(Budget!T$1,0))))*('Export (QBO)'!$J$2:$J$6969=$A90)*('Export (QBO)'!$I$2:$I$6969))
)</f>
        <v>532.16999999999996</v>
      </c>
      <c r="U90" s="30" cm="1">
        <f t="array" ref="U90">(
SUM(('Export (QBO)'!$G$2:$G$6969&gt;=Budget!U$1)*('Export (QBO)'!$G$2:$G$6969&lt;=((EOMONTH(Budget!U$1,0))))*('Export (QBO)'!$J$2:$J$6969=$A90)*('Export (QBO)'!$I$2:$I$6969))
)</f>
        <v>391.47</v>
      </c>
      <c r="V90" s="30" cm="1">
        <f t="array" ref="V90">(
SUM(('Export (QBO)'!$G$2:$G$6969&gt;=Budget!V$1)*('Export (QBO)'!$G$2:$G$6969&lt;=((EOMONTH(Budget!V$1,0))))*('Export (QBO)'!$J$2:$J$6969=$A90)*('Export (QBO)'!$I$2:$I$6969))
)</f>
        <v>406.98</v>
      </c>
      <c r="W90" s="30" cm="1">
        <f t="array" ref="W90">(
SUM(('Export (QBO)'!$G$2:$G$6969&gt;=Budget!W$1)*('Export (QBO)'!$G$2:$G$6969&lt;=((EOMONTH(Budget!W$1,0))))*('Export (QBO)'!$J$2:$J$6969=$A90)*('Export (QBO)'!$I$2:$I$6969))
)</f>
        <v>492.83</v>
      </c>
      <c r="X90" s="30" cm="1">
        <f t="array" ref="X90">(
SUM(('Export (QBO)'!$G$2:$G$6969&gt;=Budget!X$1)*('Export (QBO)'!$G$2:$G$6969&lt;=((EOMONTH(Budget!X$1,0))))*('Export (QBO)'!$J$2:$J$6969=$A90)*('Export (QBO)'!$I$2:$I$6969))
)</f>
        <v>350.44</v>
      </c>
      <c r="Y90" s="30" cm="1">
        <f t="array" ref="Y90">(
SUM(('Export (QBO)'!$G$2:$G$6969&gt;=Budget!Y$1)*('Export (QBO)'!$G$2:$G$6969&lt;=((EOMONTH(Budget!Y$1,0))))*('Export (QBO)'!$J$2:$J$6969=$A90)*('Export (QBO)'!$I$2:$I$6969))
)</f>
        <v>729.07</v>
      </c>
      <c r="Z90" s="30" cm="1">
        <f t="array" ref="Z90">(
SUM(('Export (QBO)'!$G$2:$G$6969&gt;=Budget!Z$1)*('Export (QBO)'!$G$2:$G$6969&lt;=((EOMONTH(Budget!Z$1,0))))*('Export (QBO)'!$J$2:$J$6969=$A90)*('Export (QBO)'!$I$2:$I$6969))
)</f>
        <v>360.57</v>
      </c>
      <c r="AA90" s="30" cm="1">
        <f t="array" ref="AA90">(
SUM(('Export (QBO)'!$G$2:$G$6969&gt;=Budget!AA$1)*('Export (QBO)'!$G$2:$G$6969&lt;=((EOMONTH(Budget!AA$1,0))))*('Export (QBO)'!$J$2:$J$6969=$A90)*('Export (QBO)'!$I$2:$I$6969))
)</f>
        <v>346.13</v>
      </c>
      <c r="AB90" s="30" cm="1">
        <f t="array" ref="AB90">(
SUM(('Export (QBO)'!$G$2:$G$6969&gt;=Budget!AB$1)*('Export (QBO)'!$G$2:$G$6969&lt;=((EOMONTH(Budget!AB$1,0))))*('Export (QBO)'!$J$2:$J$6969=$A90)*('Export (QBO)'!$I$2:$I$6969))
)</f>
        <v>0</v>
      </c>
      <c r="AC90" s="31">
        <f t="shared" si="27"/>
        <v>4886.1399999999994</v>
      </c>
      <c r="AE90" s="30">
        <f>180*12</f>
        <v>2160</v>
      </c>
      <c r="AG90" s="66">
        <f>AC90/AE90</f>
        <v>2.2621018518518516</v>
      </c>
    </row>
    <row r="91" spans="1:35">
      <c r="A91" s="54" t="s">
        <v>232</v>
      </c>
      <c r="B91" s="92">
        <f>IFERROR((VLOOKUP(A91,'GL Review'!E:G,3,FALSE)),"")</f>
        <v>52120</v>
      </c>
      <c r="D91" s="30" cm="1">
        <f t="array" ref="D91">(
SUM(('Export (QBO)'!$G$2:$G$2483&gt;=Budget!D$1)*('Export (QBO)'!$G$2:$G$2483&lt;=((EOMONTH(Budget!D$1,0))))*('Export (QBO)'!$J$2:$J$2483=$A91)*('Export (QBO)'!$I$2:$I$2483))
)</f>
        <v>0</v>
      </c>
      <c r="E91" s="30" cm="1">
        <f t="array" ref="E91">(
SUM(('Export (QBO)'!$G$2:$G$2483&gt;=Budget!E$1)*('Export (QBO)'!$G$2:$G$2483&lt;=((EOMONTH(Budget!E$1,0))))*('Export (QBO)'!$J$2:$J$2483=$A91)*('Export (QBO)'!$I$2:$I$2483))
)</f>
        <v>0</v>
      </c>
      <c r="F91" s="30" cm="1">
        <f t="array" ref="F91">(
SUM(('Export (QBO)'!$G$2:$G$2483&gt;=Budget!F$1)*('Export (QBO)'!$G$2:$G$2483&lt;=((EOMONTH(Budget!F$1,0))))*('Export (QBO)'!$J$2:$J$2483=$A91)*('Export (QBO)'!$I$2:$I$2483))
)</f>
        <v>0</v>
      </c>
      <c r="G91" s="30" cm="1">
        <f t="array" ref="G91">(
SUM(('Export (QBO)'!$G$2:$G$2483&gt;=Budget!G$1)*('Export (QBO)'!$G$2:$G$2483&lt;=((EOMONTH(Budget!G$1,0))))*('Export (QBO)'!$J$2:$J$2483=$A91)*('Export (QBO)'!$I$2:$I$2483))
)</f>
        <v>0</v>
      </c>
      <c r="H91" s="30" cm="1">
        <f t="array" ref="H91">(
SUM(('Export (QBO)'!$G$2:$G$2483&gt;=Budget!H$1)*('Export (QBO)'!$G$2:$G$2483&lt;=((EOMONTH(Budget!H$1,0))))*('Export (QBO)'!$J$2:$J$2483=$A91)*('Export (QBO)'!$I$2:$I$2483))
)</f>
        <v>0</v>
      </c>
      <c r="I91" s="30" cm="1">
        <f t="array" ref="I91">(
SUM(('Export (QBO)'!$G$2:$G$2483&gt;=Budget!I$1)*('Export (QBO)'!$G$2:$G$2483&lt;=((EOMONTH(Budget!I$1,0))))*('Export (QBO)'!$J$2:$J$2483=$A91)*('Export (QBO)'!$I$2:$I$2483))
)</f>
        <v>0</v>
      </c>
      <c r="J91" s="30" cm="1">
        <f t="array" ref="J91">(
SUM(('Export (QBO)'!$G$2:$G$2483&gt;=Budget!J$1)*('Export (QBO)'!$G$2:$G$2483&lt;=((EOMONTH(Budget!J$1,0))))*('Export (QBO)'!$J$2:$J$2483=$A91)*('Export (QBO)'!$I$2:$I$2483))
)</f>
        <v>0</v>
      </c>
      <c r="K91" s="30" cm="1">
        <f t="array" ref="K91">(
SUM(('Export (QBO)'!$G$2:$G$2483&gt;=Budget!K$1)*('Export (QBO)'!$G$2:$G$2483&lt;=((EOMONTH(Budget!K$1,0))))*('Export (QBO)'!$J$2:$J$2483=$A91)*('Export (QBO)'!$I$2:$I$2483))
)</f>
        <v>0</v>
      </c>
      <c r="L91" s="30" cm="1">
        <f t="array" ref="L91">(
SUM(('Export (QBO)'!$G$2:$G$2483&gt;=Budget!L$1)*('Export (QBO)'!$G$2:$G$2483&lt;=((EOMONTH(Budget!L$1,0))))*('Export (QBO)'!$J$2:$J$2483=$A91)*('Export (QBO)'!$I$2:$I$2483))
)</f>
        <v>0</v>
      </c>
      <c r="M91" s="30" cm="1">
        <f t="array" ref="M91">(
SUM(('Export (QBO)'!$G$2:$G$2483&gt;=Budget!M$1)*('Export (QBO)'!$G$2:$G$2483&lt;=((EOMONTH(Budget!M$1,0))))*('Export (QBO)'!$J$2:$J$2483=$A91)*('Export (QBO)'!$I$2:$I$2483))
)</f>
        <v>0</v>
      </c>
      <c r="N91" s="30" cm="1">
        <f t="array" ref="N91">(
SUM(('Export (QBO)'!$G$2:$G$2483&gt;=Budget!N$1)*('Export (QBO)'!$G$2:$G$2483&lt;=((EOMONTH(Budget!N$1,0))))*('Export (QBO)'!$J$2:$J$2483=$A91)*('Export (QBO)'!$I$2:$I$2483))
)</f>
        <v>0</v>
      </c>
      <c r="O91" s="30" cm="1">
        <f t="array" ref="O91">(
SUM(('Export (QBO)'!$G$2:$G$2483&gt;=Budget!O$1)*('Export (QBO)'!$G$2:$G$2483&lt;=((EOMONTH(Budget!O$1,0))))*('Export (QBO)'!$J$2:$J$2483=$A91)*('Export (QBO)'!$I$2:$I$2483))
)</f>
        <v>0</v>
      </c>
      <c r="P91" s="31">
        <f t="shared" si="26"/>
        <v>0</v>
      </c>
      <c r="Q91" s="30" cm="1">
        <f t="array" ref="Q91">(
SUM(('Export (QBO)'!$G$2:$G$6969&gt;=Budget!Q$1)*('Export (QBO)'!$G$2:$G$6969&lt;=((EOMONTH(Budget!Q$1,0))))*('Export (QBO)'!$J$2:$J$6969=$A91)*('Export (QBO)'!$I$2:$I$6969))
)</f>
        <v>0</v>
      </c>
      <c r="R91" s="30" cm="1">
        <f t="array" ref="R91">(
SUM(('Export (QBO)'!$G$2:$G$6969&gt;=Budget!R$1)*('Export (QBO)'!$G$2:$G$6969&lt;=((EOMONTH(Budget!R$1,0))))*('Export (QBO)'!$J$2:$J$6969=$A91)*('Export (QBO)'!$I$2:$I$6969))
)</f>
        <v>817.52</v>
      </c>
      <c r="S91" s="30" cm="1">
        <f t="array" ref="S91">(
SUM(('Export (QBO)'!$G$2:$G$6969&gt;=Budget!S$1)*('Export (QBO)'!$G$2:$G$6969&lt;=((EOMONTH(Budget!S$1,0))))*('Export (QBO)'!$J$2:$J$6969=$A91)*('Export (QBO)'!$I$2:$I$6969))
)</f>
        <v>81.14</v>
      </c>
      <c r="T91" s="30" cm="1">
        <f t="array" ref="T91">(
SUM(('Export (QBO)'!$G$2:$G$6969&gt;=Budget!T$1)*('Export (QBO)'!$G$2:$G$6969&lt;=((EOMONTH(Budget!T$1,0))))*('Export (QBO)'!$J$2:$J$6969=$A91)*('Export (QBO)'!$I$2:$I$6969))
)</f>
        <v>0</v>
      </c>
      <c r="U91" s="30" cm="1">
        <f t="array" ref="U91">(
SUM(('Export (QBO)'!$G$2:$G$6969&gt;=Budget!U$1)*('Export (QBO)'!$G$2:$G$6969&lt;=((EOMONTH(Budget!U$1,0))))*('Export (QBO)'!$J$2:$J$6969=$A91)*('Export (QBO)'!$I$2:$I$6969))
)</f>
        <v>873.35</v>
      </c>
      <c r="V91" s="30" cm="1">
        <f t="array" ref="V91">(
SUM(('Export (QBO)'!$G$2:$G$6969&gt;=Budget!V$1)*('Export (QBO)'!$G$2:$G$6969&lt;=((EOMONTH(Budget!V$1,0))))*('Export (QBO)'!$J$2:$J$6969=$A91)*('Export (QBO)'!$I$2:$I$6969))
)</f>
        <v>257.83999999999997</v>
      </c>
      <c r="W91" s="30" cm="1">
        <f t="array" ref="W91">(
SUM(('Export (QBO)'!$G$2:$G$6969&gt;=Budget!W$1)*('Export (QBO)'!$G$2:$G$6969&lt;=((EOMONTH(Budget!W$1,0))))*('Export (QBO)'!$J$2:$J$6969=$A91)*('Export (QBO)'!$I$2:$I$6969))
)</f>
        <v>925.71999999999991</v>
      </c>
      <c r="X91" s="30" cm="1">
        <f t="array" ref="X91">(
SUM(('Export (QBO)'!$G$2:$G$6969&gt;=Budget!X$1)*('Export (QBO)'!$G$2:$G$6969&lt;=((EOMONTH(Budget!X$1,0))))*('Export (QBO)'!$J$2:$J$6969=$A91)*('Export (QBO)'!$I$2:$I$6969))
)</f>
        <v>672.79</v>
      </c>
      <c r="Y91" s="30" cm="1">
        <f t="array" ref="Y91">(
SUM(('Export (QBO)'!$G$2:$G$6969&gt;=Budget!Y$1)*('Export (QBO)'!$G$2:$G$6969&lt;=((EOMONTH(Budget!Y$1,0))))*('Export (QBO)'!$J$2:$J$6969=$A91)*('Export (QBO)'!$I$2:$I$6969))
)</f>
        <v>680.13</v>
      </c>
      <c r="Z91" s="30" cm="1">
        <f t="array" ref="Z91">(
SUM(('Export (QBO)'!$G$2:$G$6969&gt;=Budget!Z$1)*('Export (QBO)'!$G$2:$G$6969&lt;=((EOMONTH(Budget!Z$1,0))))*('Export (QBO)'!$J$2:$J$6969=$A91)*('Export (QBO)'!$I$2:$I$6969))
)</f>
        <v>332.76</v>
      </c>
      <c r="AA91" s="30" cm="1">
        <f t="array" ref="AA91">(
SUM(('Export (QBO)'!$G$2:$G$6969&gt;=Budget!AA$1)*('Export (QBO)'!$G$2:$G$6969&lt;=((EOMONTH(Budget!AA$1,0))))*('Export (QBO)'!$J$2:$J$6969=$A91)*('Export (QBO)'!$I$2:$I$6969))
)</f>
        <v>0</v>
      </c>
      <c r="AB91" s="30" cm="1">
        <f t="array" ref="AB91">(
SUM(('Export (QBO)'!$G$2:$G$6969&gt;=Budget!AB$1)*('Export (QBO)'!$G$2:$G$6969&lt;=((EOMONTH(Budget!AB$1,0))))*('Export (QBO)'!$J$2:$J$6969=$A91)*('Export (QBO)'!$I$2:$I$6969))
)</f>
        <v>975.09</v>
      </c>
      <c r="AC91" s="31">
        <f t="shared" si="27"/>
        <v>5616.34</v>
      </c>
    </row>
    <row r="92" spans="1:35">
      <c r="A92" s="54" t="s">
        <v>244</v>
      </c>
      <c r="B92" s="3">
        <f>IFERROR((VLOOKUP(A92,'GL Review'!E:G,3,FALSE)),"")</f>
        <v>52205</v>
      </c>
      <c r="D92" s="30" cm="1">
        <f t="array" ref="D92">(
SUM(('Export (QBO)'!$G$2:$G$2483&gt;=Budget!D$1)*('Export (QBO)'!$G$2:$G$2483&lt;=((EOMONTH(Budget!D$1,0))))*('Export (QBO)'!$J$2:$J$2483=$A92)*('Export (QBO)'!$I$2:$I$2483))
)</f>
        <v>0</v>
      </c>
      <c r="E92" s="30" cm="1">
        <f t="array" ref="E92">(
SUM(('Export (QBO)'!$G$2:$G$2483&gt;=Budget!E$1)*('Export (QBO)'!$G$2:$G$2483&lt;=((EOMONTH(Budget!E$1,0))))*('Export (QBO)'!$J$2:$J$2483=$A92)*('Export (QBO)'!$I$2:$I$2483))
)</f>
        <v>0</v>
      </c>
      <c r="F92" s="30" cm="1">
        <f t="array" ref="F92">(
SUM(('Export (QBO)'!$G$2:$G$2483&gt;=Budget!F$1)*('Export (QBO)'!$G$2:$G$2483&lt;=((EOMONTH(Budget!F$1,0))))*('Export (QBO)'!$J$2:$J$2483=$A92)*('Export (QBO)'!$I$2:$I$2483))
)</f>
        <v>0</v>
      </c>
      <c r="G92" s="30" cm="1">
        <f t="array" ref="G92">(
SUM(('Export (QBO)'!$G$2:$G$2483&gt;=Budget!G$1)*('Export (QBO)'!$G$2:$G$2483&lt;=((EOMONTH(Budget!G$1,0))))*('Export (QBO)'!$J$2:$J$2483=$A92)*('Export (QBO)'!$I$2:$I$2483))
)</f>
        <v>0</v>
      </c>
      <c r="H92" s="30" cm="1">
        <f t="array" ref="H92">(
SUM(('Export (QBO)'!$G$2:$G$2483&gt;=Budget!H$1)*('Export (QBO)'!$G$2:$G$2483&lt;=((EOMONTH(Budget!H$1,0))))*('Export (QBO)'!$J$2:$J$2483=$A92)*('Export (QBO)'!$I$2:$I$2483))
)</f>
        <v>0</v>
      </c>
      <c r="I92" s="30" cm="1">
        <f t="array" ref="I92">(
SUM(('Export (QBO)'!$G$2:$G$2483&gt;=Budget!I$1)*('Export (QBO)'!$G$2:$G$2483&lt;=((EOMONTH(Budget!I$1,0))))*('Export (QBO)'!$J$2:$J$2483=$A92)*('Export (QBO)'!$I$2:$I$2483))
)</f>
        <v>0</v>
      </c>
      <c r="J92" s="30" cm="1">
        <f t="array" ref="J92">(
SUM(('Export (QBO)'!$G$2:$G$2483&gt;=Budget!J$1)*('Export (QBO)'!$G$2:$G$2483&lt;=((EOMONTH(Budget!J$1,0))))*('Export (QBO)'!$J$2:$J$2483=$A92)*('Export (QBO)'!$I$2:$I$2483))
)</f>
        <v>0</v>
      </c>
      <c r="K92" s="30" cm="1">
        <f t="array" ref="K92">(
SUM(('Export (QBO)'!$G$2:$G$2483&gt;=Budget!K$1)*('Export (QBO)'!$G$2:$G$2483&lt;=((EOMONTH(Budget!K$1,0))))*('Export (QBO)'!$J$2:$J$2483=$A92)*('Export (QBO)'!$I$2:$I$2483))
)</f>
        <v>0</v>
      </c>
      <c r="L92" s="30" cm="1">
        <f t="array" ref="L92">(
SUM(('Export (QBO)'!$G$2:$G$2483&gt;=Budget!L$1)*('Export (QBO)'!$G$2:$G$2483&lt;=((EOMONTH(Budget!L$1,0))))*('Export (QBO)'!$J$2:$J$2483=$A92)*('Export (QBO)'!$I$2:$I$2483))
)</f>
        <v>0</v>
      </c>
      <c r="M92" s="30" cm="1">
        <f t="array" ref="M92">(
SUM(('Export (QBO)'!$G$2:$G$2483&gt;=Budget!M$1)*('Export (QBO)'!$G$2:$G$2483&lt;=((EOMONTH(Budget!M$1,0))))*('Export (QBO)'!$J$2:$J$2483=$A92)*('Export (QBO)'!$I$2:$I$2483))
)</f>
        <v>0</v>
      </c>
      <c r="N92" s="30" cm="1">
        <f t="array" ref="N92">(
SUM(('Export (QBO)'!$G$2:$G$2483&gt;=Budget!N$1)*('Export (QBO)'!$G$2:$G$2483&lt;=((EOMONTH(Budget!N$1,0))))*('Export (QBO)'!$J$2:$J$2483=$A92)*('Export (QBO)'!$I$2:$I$2483))
)</f>
        <v>0</v>
      </c>
      <c r="O92" s="30" cm="1">
        <f t="array" ref="O92">(
SUM(('Export (QBO)'!$G$2:$G$2483&gt;=Budget!O$1)*('Export (QBO)'!$G$2:$G$2483&lt;=((EOMONTH(Budget!O$1,0))))*('Export (QBO)'!$J$2:$J$2483=$A92)*('Export (QBO)'!$I$2:$I$2483))
)</f>
        <v>0</v>
      </c>
      <c r="P92" s="31">
        <f t="shared" si="26"/>
        <v>0</v>
      </c>
      <c r="Q92" s="30" cm="1">
        <f t="array" ref="Q92">(
SUM(('Export (QBO)'!$G$2:$G$6969&gt;=Budget!Q$1)*('Export (QBO)'!$G$2:$G$6969&lt;=((EOMONTH(Budget!Q$1,0))))*('Export (QBO)'!$J$2:$J$6969=$A92)*('Export (QBO)'!$I$2:$I$6969))
)</f>
        <v>38.879999999999995</v>
      </c>
      <c r="R92" s="30" cm="1">
        <f t="array" ref="R92">(
SUM(('Export (QBO)'!$G$2:$G$6969&gt;=Budget!R$1)*('Export (QBO)'!$G$2:$G$6969&lt;=((EOMONTH(Budget!R$1,0))))*('Export (QBO)'!$J$2:$J$6969=$A92)*('Export (QBO)'!$I$2:$I$6969))
)</f>
        <v>45</v>
      </c>
      <c r="S92" s="30" cm="1">
        <f t="array" ref="S92">(
SUM(('Export (QBO)'!$G$2:$G$6969&gt;=Budget!S$1)*('Export (QBO)'!$G$2:$G$6969&lt;=((EOMONTH(Budget!S$1,0))))*('Export (QBO)'!$J$2:$J$6969=$A92)*('Export (QBO)'!$I$2:$I$6969))
)</f>
        <v>1616.24</v>
      </c>
      <c r="T92" s="30" cm="1">
        <f t="array" ref="T92">(
SUM(('Export (QBO)'!$G$2:$G$6969&gt;=Budget!T$1)*('Export (QBO)'!$G$2:$G$6969&lt;=((EOMONTH(Budget!T$1,0))))*('Export (QBO)'!$J$2:$J$6969=$A92)*('Export (QBO)'!$I$2:$I$6969))
)</f>
        <v>120.87</v>
      </c>
      <c r="U92" s="30" cm="1">
        <f t="array" ref="U92">(
SUM(('Export (QBO)'!$G$2:$G$6969&gt;=Budget!U$1)*('Export (QBO)'!$G$2:$G$6969&lt;=((EOMONTH(Budget!U$1,0))))*('Export (QBO)'!$J$2:$J$6969=$A92)*('Export (QBO)'!$I$2:$I$6969))
)</f>
        <v>0</v>
      </c>
      <c r="V92" s="30" cm="1">
        <f t="array" ref="V92">(
SUM(('Export (QBO)'!$G$2:$G$6969&gt;=Budget!V$1)*('Export (QBO)'!$G$2:$G$6969&lt;=((EOMONTH(Budget!V$1,0))))*('Export (QBO)'!$J$2:$J$6969=$A92)*('Export (QBO)'!$I$2:$I$6969))
)</f>
        <v>168.61</v>
      </c>
      <c r="W92" s="30" cm="1">
        <f t="array" ref="W92">(
SUM(('Export (QBO)'!$G$2:$G$6969&gt;=Budget!W$1)*('Export (QBO)'!$G$2:$G$6969&lt;=((EOMONTH(Budget!W$1,0))))*('Export (QBO)'!$J$2:$J$6969=$A92)*('Export (QBO)'!$I$2:$I$6969))
)</f>
        <v>8.6</v>
      </c>
      <c r="X92" s="30" cm="1">
        <f t="array" ref="X92">(
SUM(('Export (QBO)'!$G$2:$G$6969&gt;=Budget!X$1)*('Export (QBO)'!$G$2:$G$6969&lt;=((EOMONTH(Budget!X$1,0))))*('Export (QBO)'!$J$2:$J$6969=$A92)*('Export (QBO)'!$I$2:$I$6969))
)</f>
        <v>142.62</v>
      </c>
      <c r="Y92" s="30" cm="1">
        <f t="array" ref="Y92">(
SUM(('Export (QBO)'!$G$2:$G$6969&gt;=Budget!Y$1)*('Export (QBO)'!$G$2:$G$6969&lt;=((EOMONTH(Budget!Y$1,0))))*('Export (QBO)'!$J$2:$J$6969=$A92)*('Export (QBO)'!$I$2:$I$6969))
)</f>
        <v>192.67000000000002</v>
      </c>
      <c r="Z92" s="30" cm="1">
        <f t="array" ref="Z92">(
SUM(('Export (QBO)'!$G$2:$G$6969&gt;=Budget!Z$1)*('Export (QBO)'!$G$2:$G$6969&lt;=((EOMONTH(Budget!Z$1,0))))*('Export (QBO)'!$J$2:$J$6969=$A92)*('Export (QBO)'!$I$2:$I$6969))
)</f>
        <v>38.680000000000007</v>
      </c>
      <c r="AA92" s="30" cm="1">
        <f t="array" ref="AA92">(
SUM(('Export (QBO)'!$G$2:$G$6969&gt;=Budget!AA$1)*('Export (QBO)'!$G$2:$G$6969&lt;=((EOMONTH(Budget!AA$1,0))))*('Export (QBO)'!$J$2:$J$6969=$A92)*('Export (QBO)'!$I$2:$I$6969))
)</f>
        <v>437.04999999999995</v>
      </c>
      <c r="AB92" s="30" cm="1">
        <f t="array" ref="AB92">(
SUM(('Export (QBO)'!$G$2:$G$6969&gt;=Budget!AB$1)*('Export (QBO)'!$G$2:$G$6969&lt;=((EOMONTH(Budget!AB$1,0))))*('Export (QBO)'!$J$2:$J$6969=$A92)*('Export (QBO)'!$I$2:$I$6969))
)</f>
        <v>0</v>
      </c>
      <c r="AC92" s="31">
        <f t="shared" si="27"/>
        <v>2809.2199999999993</v>
      </c>
      <c r="AI92" s="21" t="s">
        <v>634</v>
      </c>
    </row>
    <row r="93" spans="1:35">
      <c r="A93" s="54" t="s">
        <v>242</v>
      </c>
      <c r="B93" s="3">
        <f>IFERROR((VLOOKUP(A93,'GL Review'!E:G,3,FALSE)),"")</f>
        <v>52195</v>
      </c>
      <c r="D93" s="30" cm="1">
        <f t="array" ref="D93">(
SUM(('Export (QBO)'!$G$2:$G$2483&gt;=Budget!D$1)*('Export (QBO)'!$G$2:$G$2483&lt;=((EOMONTH(Budget!D$1,0))))*('Export (QBO)'!$J$2:$J$2483=$A93)*('Export (QBO)'!$I$2:$I$2483))
)</f>
        <v>0</v>
      </c>
      <c r="E93" s="30" cm="1">
        <f t="array" ref="E93">(
SUM(('Export (QBO)'!$G$2:$G$2483&gt;=Budget!E$1)*('Export (QBO)'!$G$2:$G$2483&lt;=((EOMONTH(Budget!E$1,0))))*('Export (QBO)'!$J$2:$J$2483=$A93)*('Export (QBO)'!$I$2:$I$2483))
)</f>
        <v>0</v>
      </c>
      <c r="F93" s="30" cm="1">
        <f t="array" ref="F93">(
SUM(('Export (QBO)'!$G$2:$G$2483&gt;=Budget!F$1)*('Export (QBO)'!$G$2:$G$2483&lt;=((EOMONTH(Budget!F$1,0))))*('Export (QBO)'!$J$2:$J$2483=$A93)*('Export (QBO)'!$I$2:$I$2483))
)</f>
        <v>0</v>
      </c>
      <c r="G93" s="30" cm="1">
        <f t="array" ref="G93">(
SUM(('Export (QBO)'!$G$2:$G$2483&gt;=Budget!G$1)*('Export (QBO)'!$G$2:$G$2483&lt;=((EOMONTH(Budget!G$1,0))))*('Export (QBO)'!$J$2:$J$2483=$A93)*('Export (QBO)'!$I$2:$I$2483))
)</f>
        <v>0</v>
      </c>
      <c r="H93" s="30" cm="1">
        <f t="array" ref="H93">(
SUM(('Export (QBO)'!$G$2:$G$2483&gt;=Budget!H$1)*('Export (QBO)'!$G$2:$G$2483&lt;=((EOMONTH(Budget!H$1,0))))*('Export (QBO)'!$J$2:$J$2483=$A93)*('Export (QBO)'!$I$2:$I$2483))
)</f>
        <v>0</v>
      </c>
      <c r="I93" s="30" cm="1">
        <f t="array" ref="I93">(
SUM(('Export (QBO)'!$G$2:$G$2483&gt;=Budget!I$1)*('Export (QBO)'!$G$2:$G$2483&lt;=((EOMONTH(Budget!I$1,0))))*('Export (QBO)'!$J$2:$J$2483=$A93)*('Export (QBO)'!$I$2:$I$2483))
)</f>
        <v>0</v>
      </c>
      <c r="J93" s="30" cm="1">
        <f t="array" ref="J93">(
SUM(('Export (QBO)'!$G$2:$G$2483&gt;=Budget!J$1)*('Export (QBO)'!$G$2:$G$2483&lt;=((EOMONTH(Budget!J$1,0))))*('Export (QBO)'!$J$2:$J$2483=$A93)*('Export (QBO)'!$I$2:$I$2483))
)</f>
        <v>0</v>
      </c>
      <c r="K93" s="30" cm="1">
        <f t="array" ref="K93">(
SUM(('Export (QBO)'!$G$2:$G$2483&gt;=Budget!K$1)*('Export (QBO)'!$G$2:$G$2483&lt;=((EOMONTH(Budget!K$1,0))))*('Export (QBO)'!$J$2:$J$2483=$A93)*('Export (QBO)'!$I$2:$I$2483))
)</f>
        <v>0</v>
      </c>
      <c r="L93" s="30" cm="1">
        <f t="array" ref="L93">(
SUM(('Export (QBO)'!$G$2:$G$2483&gt;=Budget!L$1)*('Export (QBO)'!$G$2:$G$2483&lt;=((EOMONTH(Budget!L$1,0))))*('Export (QBO)'!$J$2:$J$2483=$A93)*('Export (QBO)'!$I$2:$I$2483))
)</f>
        <v>0</v>
      </c>
      <c r="M93" s="30" cm="1">
        <f t="array" ref="M93">(
SUM(('Export (QBO)'!$G$2:$G$2483&gt;=Budget!M$1)*('Export (QBO)'!$G$2:$G$2483&lt;=((EOMONTH(Budget!M$1,0))))*('Export (QBO)'!$J$2:$J$2483=$A93)*('Export (QBO)'!$I$2:$I$2483))
)</f>
        <v>0</v>
      </c>
      <c r="N93" s="30" cm="1">
        <f t="array" ref="N93">(
SUM(('Export (QBO)'!$G$2:$G$2483&gt;=Budget!N$1)*('Export (QBO)'!$G$2:$G$2483&lt;=((EOMONTH(Budget!N$1,0))))*('Export (QBO)'!$J$2:$J$2483=$A93)*('Export (QBO)'!$I$2:$I$2483))
)</f>
        <v>0</v>
      </c>
      <c r="O93" s="30" cm="1">
        <f t="array" ref="O93">(
SUM(('Export (QBO)'!$G$2:$G$2483&gt;=Budget!O$1)*('Export (QBO)'!$G$2:$G$2483&lt;=((EOMONTH(Budget!O$1,0))))*('Export (QBO)'!$J$2:$J$2483=$A93)*('Export (QBO)'!$I$2:$I$2483))
)</f>
        <v>0</v>
      </c>
      <c r="P93" s="31">
        <f t="shared" si="26"/>
        <v>0</v>
      </c>
      <c r="Q93" s="30" cm="1">
        <f t="array" ref="Q93">(
SUM(('Export (QBO)'!$G$2:$G$6969&gt;=Budget!Q$1)*('Export (QBO)'!$G$2:$G$6969&lt;=((EOMONTH(Budget!Q$1,0))))*('Export (QBO)'!$J$2:$J$6969=$A93)*('Export (QBO)'!$I$2:$I$6969))
)</f>
        <v>108.01</v>
      </c>
      <c r="R93" s="30" cm="1">
        <f t="array" ref="R93">(
SUM(('Export (QBO)'!$G$2:$G$6969&gt;=Budget!R$1)*('Export (QBO)'!$G$2:$G$6969&lt;=((EOMONTH(Budget!R$1,0))))*('Export (QBO)'!$J$2:$J$6969=$A93)*('Export (QBO)'!$I$2:$I$6969))
)</f>
        <v>0</v>
      </c>
      <c r="S93" s="30" cm="1">
        <f t="array" ref="S93">(
SUM(('Export (QBO)'!$G$2:$G$6969&gt;=Budget!S$1)*('Export (QBO)'!$G$2:$G$6969&lt;=((EOMONTH(Budget!S$1,0))))*('Export (QBO)'!$J$2:$J$6969=$A93)*('Export (QBO)'!$I$2:$I$6969))
)</f>
        <v>236.42</v>
      </c>
      <c r="T93" s="30" cm="1">
        <f t="array" ref="T93">(
SUM(('Export (QBO)'!$G$2:$G$6969&gt;=Budget!T$1)*('Export (QBO)'!$G$2:$G$6969&lt;=((EOMONTH(Budget!T$1,0))))*('Export (QBO)'!$J$2:$J$6969=$A93)*('Export (QBO)'!$I$2:$I$6969))
)</f>
        <v>0</v>
      </c>
      <c r="U93" s="30" cm="1">
        <f t="array" ref="U93">(
SUM(('Export (QBO)'!$G$2:$G$6969&gt;=Budget!U$1)*('Export (QBO)'!$G$2:$G$6969&lt;=((EOMONTH(Budget!U$1,0))))*('Export (QBO)'!$J$2:$J$6969=$A93)*('Export (QBO)'!$I$2:$I$6969))
)</f>
        <v>0</v>
      </c>
      <c r="V93" s="30" cm="1">
        <f t="array" ref="V93">(
SUM(('Export (QBO)'!$G$2:$G$6969&gt;=Budget!V$1)*('Export (QBO)'!$G$2:$G$6969&lt;=((EOMONTH(Budget!V$1,0))))*('Export (QBO)'!$J$2:$J$6969=$A93)*('Export (QBO)'!$I$2:$I$6969))
)</f>
        <v>0</v>
      </c>
      <c r="W93" s="30" cm="1">
        <f t="array" ref="W93">(
SUM(('Export (QBO)'!$G$2:$G$6969&gt;=Budget!W$1)*('Export (QBO)'!$G$2:$G$6969&lt;=((EOMONTH(Budget!W$1,0))))*('Export (QBO)'!$J$2:$J$6969=$A93)*('Export (QBO)'!$I$2:$I$6969))
)</f>
        <v>33.49</v>
      </c>
      <c r="X93" s="30" cm="1">
        <f t="array" ref="X93">(
SUM(('Export (QBO)'!$G$2:$G$6969&gt;=Budget!X$1)*('Export (QBO)'!$G$2:$G$6969&lt;=((EOMONTH(Budget!X$1,0))))*('Export (QBO)'!$J$2:$J$6969=$A93)*('Export (QBO)'!$I$2:$I$6969))
)</f>
        <v>0</v>
      </c>
      <c r="Y93" s="30" cm="1">
        <f t="array" ref="Y93">(
SUM(('Export (QBO)'!$G$2:$G$6969&gt;=Budget!Y$1)*('Export (QBO)'!$G$2:$G$6969&lt;=((EOMONTH(Budget!Y$1,0))))*('Export (QBO)'!$J$2:$J$6969=$A93)*('Export (QBO)'!$I$2:$I$6969))
)</f>
        <v>960.09</v>
      </c>
      <c r="Z93" s="30" cm="1">
        <f t="array" ref="Z93">(
SUM(('Export (QBO)'!$G$2:$G$6969&gt;=Budget!Z$1)*('Export (QBO)'!$G$2:$G$6969&lt;=((EOMONTH(Budget!Z$1,0))))*('Export (QBO)'!$J$2:$J$6969=$A93)*('Export (QBO)'!$I$2:$I$6969))
)</f>
        <v>0</v>
      </c>
      <c r="AA93" s="30" cm="1">
        <f t="array" ref="AA93">(
SUM(('Export (QBO)'!$G$2:$G$6969&gt;=Budget!AA$1)*('Export (QBO)'!$G$2:$G$6969&lt;=((EOMONTH(Budget!AA$1,0))))*('Export (QBO)'!$J$2:$J$6969=$A93)*('Export (QBO)'!$I$2:$I$6969))
)</f>
        <v>0</v>
      </c>
      <c r="AB93" s="30" cm="1">
        <f t="array" ref="AB93">(
SUM(('Export (QBO)'!$G$2:$G$6969&gt;=Budget!AB$1)*('Export (QBO)'!$G$2:$G$6969&lt;=((EOMONTH(Budget!AB$1,0))))*('Export (QBO)'!$J$2:$J$6969=$A93)*('Export (QBO)'!$I$2:$I$6969))
)</f>
        <v>0</v>
      </c>
      <c r="AC93" s="31">
        <f t="shared" si="27"/>
        <v>1338.01</v>
      </c>
      <c r="AE93" s="98">
        <v>120</v>
      </c>
    </row>
    <row r="94" spans="1:35">
      <c r="A94" s="54" t="s">
        <v>330</v>
      </c>
      <c r="B94" s="3">
        <f>IFERROR((VLOOKUP(A94,'GL Review'!E:G,3,FALSE)),"")</f>
        <v>52210</v>
      </c>
      <c r="D94" s="30" cm="1">
        <f t="array" ref="D94">(
SUM(('Export (QBO)'!$G$2:$G$2483&gt;=Budget!D$1)*('Export (QBO)'!$G$2:$G$2483&lt;=((EOMONTH(Budget!D$1,0))))*('Export (QBO)'!$J$2:$J$2483=$A94)*('Export (QBO)'!$I$2:$I$2483))
)</f>
        <v>0</v>
      </c>
      <c r="E94" s="30" cm="1">
        <f t="array" ref="E94">(
SUM(('Export (QBO)'!$G$2:$G$2483&gt;=Budget!E$1)*('Export (QBO)'!$G$2:$G$2483&lt;=((EOMONTH(Budget!E$1,0))))*('Export (QBO)'!$J$2:$J$2483=$A94)*('Export (QBO)'!$I$2:$I$2483))
)</f>
        <v>0</v>
      </c>
      <c r="F94" s="30" cm="1">
        <f t="array" ref="F94">(
SUM(('Export (QBO)'!$G$2:$G$2483&gt;=Budget!F$1)*('Export (QBO)'!$G$2:$G$2483&lt;=((EOMONTH(Budget!F$1,0))))*('Export (QBO)'!$J$2:$J$2483=$A94)*('Export (QBO)'!$I$2:$I$2483))
)</f>
        <v>0</v>
      </c>
      <c r="G94" s="30" cm="1">
        <f t="array" ref="G94">(
SUM(('Export (QBO)'!$G$2:$G$2483&gt;=Budget!G$1)*('Export (QBO)'!$G$2:$G$2483&lt;=((EOMONTH(Budget!G$1,0))))*('Export (QBO)'!$J$2:$J$2483=$A94)*('Export (QBO)'!$I$2:$I$2483))
)</f>
        <v>0</v>
      </c>
      <c r="H94" s="30" cm="1">
        <f t="array" ref="H94">(
SUM(('Export (QBO)'!$G$2:$G$2483&gt;=Budget!H$1)*('Export (QBO)'!$G$2:$G$2483&lt;=((EOMONTH(Budget!H$1,0))))*('Export (QBO)'!$J$2:$J$2483=$A94)*('Export (QBO)'!$I$2:$I$2483))
)</f>
        <v>0</v>
      </c>
      <c r="I94" s="30" cm="1">
        <f t="array" ref="I94">(
SUM(('Export (QBO)'!$G$2:$G$2483&gt;=Budget!I$1)*('Export (QBO)'!$G$2:$G$2483&lt;=((EOMONTH(Budget!I$1,0))))*('Export (QBO)'!$J$2:$J$2483=$A94)*('Export (QBO)'!$I$2:$I$2483))
)</f>
        <v>0</v>
      </c>
      <c r="J94" s="30" cm="1">
        <f t="array" ref="J94">(
SUM(('Export (QBO)'!$G$2:$G$2483&gt;=Budget!J$1)*('Export (QBO)'!$G$2:$G$2483&lt;=((EOMONTH(Budget!J$1,0))))*('Export (QBO)'!$J$2:$J$2483=$A94)*('Export (QBO)'!$I$2:$I$2483))
)</f>
        <v>0</v>
      </c>
      <c r="K94" s="30" cm="1">
        <f t="array" ref="K94">(
SUM(('Export (QBO)'!$G$2:$G$2483&gt;=Budget!K$1)*('Export (QBO)'!$G$2:$G$2483&lt;=((EOMONTH(Budget!K$1,0))))*('Export (QBO)'!$J$2:$J$2483=$A94)*('Export (QBO)'!$I$2:$I$2483))
)</f>
        <v>0</v>
      </c>
      <c r="L94" s="30" cm="1">
        <f t="array" ref="L94">(
SUM(('Export (QBO)'!$G$2:$G$2483&gt;=Budget!L$1)*('Export (QBO)'!$G$2:$G$2483&lt;=((EOMONTH(Budget!L$1,0))))*('Export (QBO)'!$J$2:$J$2483=$A94)*('Export (QBO)'!$I$2:$I$2483))
)</f>
        <v>0</v>
      </c>
      <c r="M94" s="30" cm="1">
        <f t="array" ref="M94">(
SUM(('Export (QBO)'!$G$2:$G$2483&gt;=Budget!M$1)*('Export (QBO)'!$G$2:$G$2483&lt;=((EOMONTH(Budget!M$1,0))))*('Export (QBO)'!$J$2:$J$2483=$A94)*('Export (QBO)'!$I$2:$I$2483))
)</f>
        <v>0</v>
      </c>
      <c r="N94" s="30" cm="1">
        <f t="array" ref="N94">(
SUM(('Export (QBO)'!$G$2:$G$2483&gt;=Budget!N$1)*('Export (QBO)'!$G$2:$G$2483&lt;=((EOMONTH(Budget!N$1,0))))*('Export (QBO)'!$J$2:$J$2483=$A94)*('Export (QBO)'!$I$2:$I$2483))
)</f>
        <v>0</v>
      </c>
      <c r="O94" s="30" cm="1">
        <f t="array" ref="O94">(
SUM(('Export (QBO)'!$G$2:$G$2483&gt;=Budget!O$1)*('Export (QBO)'!$G$2:$G$2483&lt;=((EOMONTH(Budget!O$1,0))))*('Export (QBO)'!$J$2:$J$2483=$A94)*('Export (QBO)'!$I$2:$I$2483))
)</f>
        <v>0</v>
      </c>
      <c r="P94" s="31">
        <f t="shared" si="26"/>
        <v>0</v>
      </c>
      <c r="Q94" s="30" cm="1">
        <f t="array" ref="Q94">(
SUM(('Export (QBO)'!$G$2:$G$6969&gt;=Budget!Q$1)*('Export (QBO)'!$G$2:$G$6969&lt;=((EOMONTH(Budget!Q$1,0))))*('Export (QBO)'!$J$2:$J$6969=$A94)*('Export (QBO)'!$I$2:$I$6969))
)</f>
        <v>149.78999999999996</v>
      </c>
      <c r="R94" s="30" cm="1">
        <f t="array" ref="R94">(
SUM(('Export (QBO)'!$G$2:$G$6969&gt;=Budget!R$1)*('Export (QBO)'!$G$2:$G$6969&lt;=((EOMONTH(Budget!R$1,0))))*('Export (QBO)'!$J$2:$J$6969=$A94)*('Export (QBO)'!$I$2:$I$6969))
)</f>
        <v>0</v>
      </c>
      <c r="S94" s="30" cm="1">
        <f t="array" ref="S94">(
SUM(('Export (QBO)'!$G$2:$G$6969&gt;=Budget!S$1)*('Export (QBO)'!$G$2:$G$6969&lt;=((EOMONTH(Budget!S$1,0))))*('Export (QBO)'!$J$2:$J$6969=$A94)*('Export (QBO)'!$I$2:$I$6969))
)</f>
        <v>0</v>
      </c>
      <c r="T94" s="30" cm="1">
        <f t="array" ref="T94">(
SUM(('Export (QBO)'!$G$2:$G$6969&gt;=Budget!T$1)*('Export (QBO)'!$G$2:$G$6969&lt;=((EOMONTH(Budget!T$1,0))))*('Export (QBO)'!$J$2:$J$6969=$A94)*('Export (QBO)'!$I$2:$I$6969))
)</f>
        <v>0</v>
      </c>
      <c r="U94" s="30" cm="1">
        <f t="array" ref="U94">(
SUM(('Export (QBO)'!$G$2:$G$6969&gt;=Budget!U$1)*('Export (QBO)'!$G$2:$G$6969&lt;=((EOMONTH(Budget!U$1,0))))*('Export (QBO)'!$J$2:$J$6969=$A94)*('Export (QBO)'!$I$2:$I$6969))
)</f>
        <v>0</v>
      </c>
      <c r="V94" s="30" cm="1">
        <f t="array" ref="V94">(
SUM(('Export (QBO)'!$G$2:$G$6969&gt;=Budget!V$1)*('Export (QBO)'!$G$2:$G$6969&lt;=((EOMONTH(Budget!V$1,0))))*('Export (QBO)'!$J$2:$J$6969=$A94)*('Export (QBO)'!$I$2:$I$6969))
)</f>
        <v>0</v>
      </c>
      <c r="W94" s="30" cm="1">
        <f t="array" ref="W94">(
SUM(('Export (QBO)'!$G$2:$G$6969&gt;=Budget!W$1)*('Export (QBO)'!$G$2:$G$6969&lt;=((EOMONTH(Budget!W$1,0))))*('Export (QBO)'!$J$2:$J$6969=$A94)*('Export (QBO)'!$I$2:$I$6969))
)</f>
        <v>0</v>
      </c>
      <c r="X94" s="30" cm="1">
        <f t="array" ref="X94">(
SUM(('Export (QBO)'!$G$2:$G$6969&gt;=Budget!X$1)*('Export (QBO)'!$G$2:$G$6969&lt;=((EOMONTH(Budget!X$1,0))))*('Export (QBO)'!$J$2:$J$6969=$A94)*('Export (QBO)'!$I$2:$I$6969))
)</f>
        <v>0</v>
      </c>
      <c r="Y94" s="30" cm="1">
        <f t="array" ref="Y94">(
SUM(('Export (QBO)'!$G$2:$G$6969&gt;=Budget!Y$1)*('Export (QBO)'!$G$2:$G$6969&lt;=((EOMONTH(Budget!Y$1,0))))*('Export (QBO)'!$J$2:$J$6969=$A94)*('Export (QBO)'!$I$2:$I$6969))
)</f>
        <v>0</v>
      </c>
      <c r="Z94" s="30" cm="1">
        <f t="array" ref="Z94">(
SUM(('Export (QBO)'!$G$2:$G$6969&gt;=Budget!Z$1)*('Export (QBO)'!$G$2:$G$6969&lt;=((EOMONTH(Budget!Z$1,0))))*('Export (QBO)'!$J$2:$J$6969=$A94)*('Export (QBO)'!$I$2:$I$6969))
)</f>
        <v>313.43</v>
      </c>
      <c r="AA94" s="30" cm="1">
        <f t="array" ref="AA94">(
SUM(('Export (QBO)'!$G$2:$G$6969&gt;=Budget!AA$1)*('Export (QBO)'!$G$2:$G$6969&lt;=((EOMONTH(Budget!AA$1,0))))*('Export (QBO)'!$J$2:$J$6969=$A94)*('Export (QBO)'!$I$2:$I$6969))
)</f>
        <v>0</v>
      </c>
      <c r="AB94" s="30" cm="1">
        <f t="array" ref="AB94">(
SUM(('Export (QBO)'!$G$2:$G$6969&gt;=Budget!AB$1)*('Export (QBO)'!$G$2:$G$6969&lt;=((EOMONTH(Budget!AB$1,0))))*('Export (QBO)'!$J$2:$J$6969=$A94)*('Export (QBO)'!$I$2:$I$6969))
)</f>
        <v>0</v>
      </c>
      <c r="AC94" s="31">
        <f t="shared" si="27"/>
        <v>463.21999999999997</v>
      </c>
    </row>
    <row r="95" spans="1:35">
      <c r="A95" s="54" t="s">
        <v>246</v>
      </c>
      <c r="B95" s="3">
        <f>IFERROR((VLOOKUP(A95,'GL Review'!E:G,3,FALSE)),"")</f>
        <v>52151</v>
      </c>
      <c r="D95" s="30" cm="1">
        <f t="array" ref="D95">(
SUM(('Export (QBO)'!$G$2:$G$2483&gt;=Budget!D$1)*('Export (QBO)'!$G$2:$G$2483&lt;=((EOMONTH(Budget!D$1,0))))*('Export (QBO)'!$J$2:$J$2483=$A95)*('Export (QBO)'!$I$2:$I$2483))
)</f>
        <v>0</v>
      </c>
      <c r="E95" s="30" cm="1">
        <f t="array" ref="E95">(
SUM(('Export (QBO)'!$G$2:$G$2483&gt;=Budget!E$1)*('Export (QBO)'!$G$2:$G$2483&lt;=((EOMONTH(Budget!E$1,0))))*('Export (QBO)'!$J$2:$J$2483=$A95)*('Export (QBO)'!$I$2:$I$2483))
)</f>
        <v>0</v>
      </c>
      <c r="F95" s="30" cm="1">
        <f t="array" ref="F95">(
SUM(('Export (QBO)'!$G$2:$G$2483&gt;=Budget!F$1)*('Export (QBO)'!$G$2:$G$2483&lt;=((EOMONTH(Budget!F$1,0))))*('Export (QBO)'!$J$2:$J$2483=$A95)*('Export (QBO)'!$I$2:$I$2483))
)</f>
        <v>0</v>
      </c>
      <c r="G95" s="30" cm="1">
        <f t="array" ref="G95">(
SUM(('Export (QBO)'!$G$2:$G$2483&gt;=Budget!G$1)*('Export (QBO)'!$G$2:$G$2483&lt;=((EOMONTH(Budget!G$1,0))))*('Export (QBO)'!$J$2:$J$2483=$A95)*('Export (QBO)'!$I$2:$I$2483))
)</f>
        <v>0</v>
      </c>
      <c r="H95" s="30" cm="1">
        <f t="array" ref="H95">(
SUM(('Export (QBO)'!$G$2:$G$2483&gt;=Budget!H$1)*('Export (QBO)'!$G$2:$G$2483&lt;=((EOMONTH(Budget!H$1,0))))*('Export (QBO)'!$J$2:$J$2483=$A95)*('Export (QBO)'!$I$2:$I$2483))
)</f>
        <v>0</v>
      </c>
      <c r="I95" s="30" cm="1">
        <f t="array" ref="I95">(
SUM(('Export (QBO)'!$G$2:$G$2483&gt;=Budget!I$1)*('Export (QBO)'!$G$2:$G$2483&lt;=((EOMONTH(Budget!I$1,0))))*('Export (QBO)'!$J$2:$J$2483=$A95)*('Export (QBO)'!$I$2:$I$2483))
)</f>
        <v>0</v>
      </c>
      <c r="J95" s="30" cm="1">
        <f t="array" ref="J95">(
SUM(('Export (QBO)'!$G$2:$G$2483&gt;=Budget!J$1)*('Export (QBO)'!$G$2:$G$2483&lt;=((EOMONTH(Budget!J$1,0))))*('Export (QBO)'!$J$2:$J$2483=$A95)*('Export (QBO)'!$I$2:$I$2483))
)</f>
        <v>0</v>
      </c>
      <c r="K95" s="30" cm="1">
        <f t="array" ref="K95">(
SUM(('Export (QBO)'!$G$2:$G$2483&gt;=Budget!K$1)*('Export (QBO)'!$G$2:$G$2483&lt;=((EOMONTH(Budget!K$1,0))))*('Export (QBO)'!$J$2:$J$2483=$A95)*('Export (QBO)'!$I$2:$I$2483))
)</f>
        <v>0</v>
      </c>
      <c r="L95" s="30" cm="1">
        <f t="array" ref="L95">(
SUM(('Export (QBO)'!$G$2:$G$2483&gt;=Budget!L$1)*('Export (QBO)'!$G$2:$G$2483&lt;=((EOMONTH(Budget!L$1,0))))*('Export (QBO)'!$J$2:$J$2483=$A95)*('Export (QBO)'!$I$2:$I$2483))
)</f>
        <v>0</v>
      </c>
      <c r="M95" s="30" cm="1">
        <f t="array" ref="M95">(
SUM(('Export (QBO)'!$G$2:$G$2483&gt;=Budget!M$1)*('Export (QBO)'!$G$2:$G$2483&lt;=((EOMONTH(Budget!M$1,0))))*('Export (QBO)'!$J$2:$J$2483=$A95)*('Export (QBO)'!$I$2:$I$2483))
)</f>
        <v>0</v>
      </c>
      <c r="N95" s="30" cm="1">
        <f t="array" ref="N95">(
SUM(('Export (QBO)'!$G$2:$G$2483&gt;=Budget!N$1)*('Export (QBO)'!$G$2:$G$2483&lt;=((EOMONTH(Budget!N$1,0))))*('Export (QBO)'!$J$2:$J$2483=$A95)*('Export (QBO)'!$I$2:$I$2483))
)</f>
        <v>0</v>
      </c>
      <c r="O95" s="30" cm="1">
        <f t="array" ref="O95">(
SUM(('Export (QBO)'!$G$2:$G$2483&gt;=Budget!O$1)*('Export (QBO)'!$G$2:$G$2483&lt;=((EOMONTH(Budget!O$1,0))))*('Export (QBO)'!$J$2:$J$2483=$A95)*('Export (QBO)'!$I$2:$I$2483))
)</f>
        <v>0</v>
      </c>
      <c r="P95" s="31">
        <f t="shared" si="26"/>
        <v>0</v>
      </c>
      <c r="Q95" s="30" cm="1">
        <f t="array" ref="Q95">(
SUM(('Export (QBO)'!$G$2:$G$6969&gt;=Budget!Q$1)*('Export (QBO)'!$G$2:$G$6969&lt;=((EOMONTH(Budget!Q$1,0))))*('Export (QBO)'!$J$2:$J$6969=$A95)*('Export (QBO)'!$I$2:$I$6969))
)</f>
        <v>0</v>
      </c>
      <c r="R95" s="30" cm="1">
        <f t="array" ref="R95">(
SUM(('Export (QBO)'!$G$2:$G$6969&gt;=Budget!R$1)*('Export (QBO)'!$G$2:$G$6969&lt;=((EOMONTH(Budget!R$1,0))))*('Export (QBO)'!$J$2:$J$6969=$A95)*('Export (QBO)'!$I$2:$I$6969))
)</f>
        <v>0</v>
      </c>
      <c r="S95" s="30" cm="1">
        <f t="array" ref="S95">(
SUM(('Export (QBO)'!$G$2:$G$6969&gt;=Budget!S$1)*('Export (QBO)'!$G$2:$G$6969&lt;=((EOMONTH(Budget!S$1,0))))*('Export (QBO)'!$J$2:$J$6969=$A95)*('Export (QBO)'!$I$2:$I$6969))
)</f>
        <v>0</v>
      </c>
      <c r="T95" s="30" cm="1">
        <f t="array" ref="T95">(
SUM(('Export (QBO)'!$G$2:$G$6969&gt;=Budget!T$1)*('Export (QBO)'!$G$2:$G$6969&lt;=((EOMONTH(Budget!T$1,0))))*('Export (QBO)'!$J$2:$J$6969=$A95)*('Export (QBO)'!$I$2:$I$6969))
)</f>
        <v>0</v>
      </c>
      <c r="U95" s="30" cm="1">
        <f t="array" ref="U95">(
SUM(('Export (QBO)'!$G$2:$G$6969&gt;=Budget!U$1)*('Export (QBO)'!$G$2:$G$6969&lt;=((EOMONTH(Budget!U$1,0))))*('Export (QBO)'!$J$2:$J$6969=$A95)*('Export (QBO)'!$I$2:$I$6969))
)</f>
        <v>0</v>
      </c>
      <c r="V95" s="30" cm="1">
        <f t="array" ref="V95">(
SUM(('Export (QBO)'!$G$2:$G$6969&gt;=Budget!V$1)*('Export (QBO)'!$G$2:$G$6969&lt;=((EOMONTH(Budget!V$1,0))))*('Export (QBO)'!$J$2:$J$6969=$A95)*('Export (QBO)'!$I$2:$I$6969))
)</f>
        <v>552</v>
      </c>
      <c r="W95" s="30" cm="1">
        <f t="array" ref="W95">(
SUM(('Export (QBO)'!$G$2:$G$6969&gt;=Budget!W$1)*('Export (QBO)'!$G$2:$G$6969&lt;=((EOMONTH(Budget!W$1,0))))*('Export (QBO)'!$J$2:$J$6969=$A95)*('Export (QBO)'!$I$2:$I$6969))
)</f>
        <v>0</v>
      </c>
      <c r="X95" s="30" cm="1">
        <f t="array" ref="X95">(
SUM(('Export (QBO)'!$G$2:$G$6969&gt;=Budget!X$1)*('Export (QBO)'!$G$2:$G$6969&lt;=((EOMONTH(Budget!X$1,0))))*('Export (QBO)'!$J$2:$J$6969=$A95)*('Export (QBO)'!$I$2:$I$6969))
)</f>
        <v>0</v>
      </c>
      <c r="Y95" s="30" cm="1">
        <f t="array" ref="Y95">(
SUM(('Export (QBO)'!$G$2:$G$6969&gt;=Budget!Y$1)*('Export (QBO)'!$G$2:$G$6969&lt;=((EOMONTH(Budget!Y$1,0))))*('Export (QBO)'!$J$2:$J$6969=$A95)*('Export (QBO)'!$I$2:$I$6969))
)</f>
        <v>0</v>
      </c>
      <c r="Z95" s="30" cm="1">
        <f t="array" ref="Z95">(
SUM(('Export (QBO)'!$G$2:$G$6969&gt;=Budget!Z$1)*('Export (QBO)'!$G$2:$G$6969&lt;=((EOMONTH(Budget!Z$1,0))))*('Export (QBO)'!$J$2:$J$6969=$A95)*('Export (QBO)'!$I$2:$I$6969))
)</f>
        <v>0</v>
      </c>
      <c r="AA95" s="30" cm="1">
        <f t="array" ref="AA95">(
SUM(('Export (QBO)'!$G$2:$G$6969&gt;=Budget!AA$1)*('Export (QBO)'!$G$2:$G$6969&lt;=((EOMONTH(Budget!AA$1,0))))*('Export (QBO)'!$J$2:$J$6969=$A95)*('Export (QBO)'!$I$2:$I$6969))
)</f>
        <v>0</v>
      </c>
      <c r="AB95" s="30" cm="1">
        <f t="array" ref="AB95">(
SUM(('Export (QBO)'!$G$2:$G$6969&gt;=Budget!AB$1)*('Export (QBO)'!$G$2:$G$6969&lt;=((EOMONTH(Budget!AB$1,0))))*('Export (QBO)'!$J$2:$J$6969=$A95)*('Export (QBO)'!$I$2:$I$6969))
)</f>
        <v>0</v>
      </c>
      <c r="AC95" s="31">
        <f t="shared" si="27"/>
        <v>552</v>
      </c>
      <c r="AE95" s="29">
        <v>2000</v>
      </c>
    </row>
    <row r="96" spans="1:35">
      <c r="A96" s="54" t="s">
        <v>238</v>
      </c>
      <c r="B96" s="3">
        <f>IFERROR((VLOOKUP(A96,'GL Review'!E:G,3,FALSE)),"")</f>
        <v>52160</v>
      </c>
      <c r="D96" s="30" cm="1">
        <f t="array" ref="D96">(
SUM(('Export (QBO)'!$G$2:$G$2483&gt;=Budget!D$1)*('Export (QBO)'!$G$2:$G$2483&lt;=((EOMONTH(Budget!D$1,0))))*('Export (QBO)'!$J$2:$J$2483=$A96)*('Export (QBO)'!$I$2:$I$2483))
)</f>
        <v>0</v>
      </c>
      <c r="E96" s="30" cm="1">
        <f t="array" ref="E96">(
SUM(('Export (QBO)'!$G$2:$G$2483&gt;=Budget!E$1)*('Export (QBO)'!$G$2:$G$2483&lt;=((EOMONTH(Budget!E$1,0))))*('Export (QBO)'!$J$2:$J$2483=$A96)*('Export (QBO)'!$I$2:$I$2483))
)</f>
        <v>0</v>
      </c>
      <c r="F96" s="30" cm="1">
        <f t="array" ref="F96">(
SUM(('Export (QBO)'!$G$2:$G$2483&gt;=Budget!F$1)*('Export (QBO)'!$G$2:$G$2483&lt;=((EOMONTH(Budget!F$1,0))))*('Export (QBO)'!$J$2:$J$2483=$A96)*('Export (QBO)'!$I$2:$I$2483))
)</f>
        <v>0</v>
      </c>
      <c r="G96" s="30" cm="1">
        <f t="array" ref="G96">(
SUM(('Export (QBO)'!$G$2:$G$2483&gt;=Budget!G$1)*('Export (QBO)'!$G$2:$G$2483&lt;=((EOMONTH(Budget!G$1,0))))*('Export (QBO)'!$J$2:$J$2483=$A96)*('Export (QBO)'!$I$2:$I$2483))
)</f>
        <v>0</v>
      </c>
      <c r="H96" s="30" cm="1">
        <f t="array" ref="H96">(
SUM(('Export (QBO)'!$G$2:$G$2483&gt;=Budget!H$1)*('Export (QBO)'!$G$2:$G$2483&lt;=((EOMONTH(Budget!H$1,0))))*('Export (QBO)'!$J$2:$J$2483=$A96)*('Export (QBO)'!$I$2:$I$2483))
)</f>
        <v>0</v>
      </c>
      <c r="I96" s="30" cm="1">
        <f t="array" ref="I96">(
SUM(('Export (QBO)'!$G$2:$G$2483&gt;=Budget!I$1)*('Export (QBO)'!$G$2:$G$2483&lt;=((EOMONTH(Budget!I$1,0))))*('Export (QBO)'!$J$2:$J$2483=$A96)*('Export (QBO)'!$I$2:$I$2483))
)</f>
        <v>0</v>
      </c>
      <c r="J96" s="30" cm="1">
        <f t="array" ref="J96">(
SUM(('Export (QBO)'!$G$2:$G$2483&gt;=Budget!J$1)*('Export (QBO)'!$G$2:$G$2483&lt;=((EOMONTH(Budget!J$1,0))))*('Export (QBO)'!$J$2:$J$2483=$A96)*('Export (QBO)'!$I$2:$I$2483))
)</f>
        <v>0</v>
      </c>
      <c r="K96" s="30" cm="1">
        <f t="array" ref="K96">(
SUM(('Export (QBO)'!$G$2:$G$2483&gt;=Budget!K$1)*('Export (QBO)'!$G$2:$G$2483&lt;=((EOMONTH(Budget!K$1,0))))*('Export (QBO)'!$J$2:$J$2483=$A96)*('Export (QBO)'!$I$2:$I$2483))
)</f>
        <v>0</v>
      </c>
      <c r="L96" s="30" cm="1">
        <f t="array" ref="L96">(
SUM(('Export (QBO)'!$G$2:$G$2483&gt;=Budget!L$1)*('Export (QBO)'!$G$2:$G$2483&lt;=((EOMONTH(Budget!L$1,0))))*('Export (QBO)'!$J$2:$J$2483=$A96)*('Export (QBO)'!$I$2:$I$2483))
)</f>
        <v>0</v>
      </c>
      <c r="M96" s="30" cm="1">
        <f t="array" ref="M96">(
SUM(('Export (QBO)'!$G$2:$G$2483&gt;=Budget!M$1)*('Export (QBO)'!$G$2:$G$2483&lt;=((EOMONTH(Budget!M$1,0))))*('Export (QBO)'!$J$2:$J$2483=$A96)*('Export (QBO)'!$I$2:$I$2483))
)</f>
        <v>0</v>
      </c>
      <c r="N96" s="30" cm="1">
        <f t="array" ref="N96">(
SUM(('Export (QBO)'!$G$2:$G$2483&gt;=Budget!N$1)*('Export (QBO)'!$G$2:$G$2483&lt;=((EOMONTH(Budget!N$1,0))))*('Export (QBO)'!$J$2:$J$2483=$A96)*('Export (QBO)'!$I$2:$I$2483))
)</f>
        <v>0</v>
      </c>
      <c r="O96" s="30" cm="1">
        <f t="array" ref="O96">(
SUM(('Export (QBO)'!$G$2:$G$2483&gt;=Budget!O$1)*('Export (QBO)'!$G$2:$G$2483&lt;=((EOMONTH(Budget!O$1,0))))*('Export (QBO)'!$J$2:$J$2483=$A96)*('Export (QBO)'!$I$2:$I$2483))
)</f>
        <v>0</v>
      </c>
      <c r="P96" s="31">
        <f t="shared" si="26"/>
        <v>0</v>
      </c>
      <c r="Q96" s="30" cm="1">
        <f t="array" ref="Q96">(
SUM(('Export (QBO)'!$G$2:$G$6969&gt;=Budget!Q$1)*('Export (QBO)'!$G$2:$G$6969&lt;=((EOMONTH(Budget!Q$1,0))))*('Export (QBO)'!$J$2:$J$6969=$A96)*('Export (QBO)'!$I$2:$I$6969))
)</f>
        <v>0</v>
      </c>
      <c r="R96" s="30" cm="1">
        <f t="array" ref="R96">(
SUM(('Export (QBO)'!$G$2:$G$6969&gt;=Budget!R$1)*('Export (QBO)'!$G$2:$G$6969&lt;=((EOMONTH(Budget!R$1,0))))*('Export (QBO)'!$J$2:$J$6969=$A96)*('Export (QBO)'!$I$2:$I$6969))
)</f>
        <v>0</v>
      </c>
      <c r="S96" s="30" cm="1">
        <f t="array" ref="S96">(
SUM(('Export (QBO)'!$G$2:$G$6969&gt;=Budget!S$1)*('Export (QBO)'!$G$2:$G$6969&lt;=((EOMONTH(Budget!S$1,0))))*('Export (QBO)'!$J$2:$J$6969=$A96)*('Export (QBO)'!$I$2:$I$6969))
)</f>
        <v>0</v>
      </c>
      <c r="T96" s="30" cm="1">
        <f t="array" ref="T96">(
SUM(('Export (QBO)'!$G$2:$G$6969&gt;=Budget!T$1)*('Export (QBO)'!$G$2:$G$6969&lt;=((EOMONTH(Budget!T$1,0))))*('Export (QBO)'!$J$2:$J$6969=$A96)*('Export (QBO)'!$I$2:$I$6969))
)</f>
        <v>0</v>
      </c>
      <c r="U96" s="30" cm="1">
        <f t="array" ref="U96">(
SUM(('Export (QBO)'!$G$2:$G$6969&gt;=Budget!U$1)*('Export (QBO)'!$G$2:$G$6969&lt;=((EOMONTH(Budget!U$1,0))))*('Export (QBO)'!$J$2:$J$6969=$A96)*('Export (QBO)'!$I$2:$I$6969))
)</f>
        <v>0</v>
      </c>
      <c r="V96" s="30" cm="1">
        <f t="array" ref="V96">(
SUM(('Export (QBO)'!$G$2:$G$6969&gt;=Budget!V$1)*('Export (QBO)'!$G$2:$G$6969&lt;=((EOMONTH(Budget!V$1,0))))*('Export (QBO)'!$J$2:$J$6969=$A96)*('Export (QBO)'!$I$2:$I$6969))
)</f>
        <v>0</v>
      </c>
      <c r="W96" s="30" cm="1">
        <f t="array" ref="W96">(
SUM(('Export (QBO)'!$G$2:$G$6969&gt;=Budget!W$1)*('Export (QBO)'!$G$2:$G$6969&lt;=((EOMONTH(Budget!W$1,0))))*('Export (QBO)'!$J$2:$J$6969=$A96)*('Export (QBO)'!$I$2:$I$6969))
)</f>
        <v>0</v>
      </c>
      <c r="X96" s="30" cm="1">
        <f t="array" ref="X96">(
SUM(('Export (QBO)'!$G$2:$G$6969&gt;=Budget!X$1)*('Export (QBO)'!$G$2:$G$6969&lt;=((EOMONTH(Budget!X$1,0))))*('Export (QBO)'!$J$2:$J$6969=$A96)*('Export (QBO)'!$I$2:$I$6969))
)</f>
        <v>0</v>
      </c>
      <c r="Y96" s="30" cm="1">
        <f t="array" ref="Y96">(
SUM(('Export (QBO)'!$G$2:$G$6969&gt;=Budget!Y$1)*('Export (QBO)'!$G$2:$G$6969&lt;=((EOMONTH(Budget!Y$1,0))))*('Export (QBO)'!$J$2:$J$6969=$A96)*('Export (QBO)'!$I$2:$I$6969))
)</f>
        <v>0</v>
      </c>
      <c r="Z96" s="30" cm="1">
        <f t="array" ref="Z96">(
SUM(('Export (QBO)'!$G$2:$G$6969&gt;=Budget!Z$1)*('Export (QBO)'!$G$2:$G$6969&lt;=((EOMONTH(Budget!Z$1,0))))*('Export (QBO)'!$J$2:$J$6969=$A96)*('Export (QBO)'!$I$2:$I$6969))
)</f>
        <v>0</v>
      </c>
      <c r="AA96" s="30" cm="1">
        <f t="array" ref="AA96">(
SUM(('Export (QBO)'!$G$2:$G$6969&gt;=Budget!AA$1)*('Export (QBO)'!$G$2:$G$6969&lt;=((EOMONTH(Budget!AA$1,0))))*('Export (QBO)'!$J$2:$J$6969=$A96)*('Export (QBO)'!$I$2:$I$6969))
)</f>
        <v>937.28</v>
      </c>
      <c r="AB96" s="30" cm="1">
        <f t="array" ref="AB96">(
SUM(('Export (QBO)'!$G$2:$G$6969&gt;=Budget!AB$1)*('Export (QBO)'!$G$2:$G$6969&lt;=((EOMONTH(Budget!AB$1,0))))*('Export (QBO)'!$J$2:$J$6969=$A96)*('Export (QBO)'!$I$2:$I$6969))
)</f>
        <v>0</v>
      </c>
      <c r="AC96" s="31">
        <f t="shared" si="27"/>
        <v>937.28</v>
      </c>
    </row>
    <row r="97" spans="1:35">
      <c r="A97" s="54" t="s">
        <v>381</v>
      </c>
      <c r="B97" s="3">
        <f>IFERROR((VLOOKUP(A97,'GL Review'!E:G,3,FALSE)),"")</f>
        <v>52164</v>
      </c>
      <c r="D97" s="30" cm="1">
        <f t="array" ref="D97">(
SUM(('Export (QBO)'!$G$2:$G$2483&gt;=Budget!D$1)*('Export (QBO)'!$G$2:$G$2483&lt;=((EOMONTH(Budget!D$1,0))))*('Export (QBO)'!$J$2:$J$2483=$A97)*('Export (QBO)'!$I$2:$I$2483))
)</f>
        <v>0</v>
      </c>
      <c r="E97" s="30" cm="1">
        <f t="array" ref="E97">(
SUM(('Export (QBO)'!$G$2:$G$2483&gt;=Budget!E$1)*('Export (QBO)'!$G$2:$G$2483&lt;=((EOMONTH(Budget!E$1,0))))*('Export (QBO)'!$J$2:$J$2483=$A97)*('Export (QBO)'!$I$2:$I$2483))
)</f>
        <v>0</v>
      </c>
      <c r="F97" s="30" cm="1">
        <f t="array" ref="F97">(
SUM(('Export (QBO)'!$G$2:$G$2483&gt;=Budget!F$1)*('Export (QBO)'!$G$2:$G$2483&lt;=((EOMONTH(Budget!F$1,0))))*('Export (QBO)'!$J$2:$J$2483=$A97)*('Export (QBO)'!$I$2:$I$2483))
)</f>
        <v>0</v>
      </c>
      <c r="G97" s="30" cm="1">
        <f t="array" ref="G97">(
SUM(('Export (QBO)'!$G$2:$G$2483&gt;=Budget!G$1)*('Export (QBO)'!$G$2:$G$2483&lt;=((EOMONTH(Budget!G$1,0))))*('Export (QBO)'!$J$2:$J$2483=$A97)*('Export (QBO)'!$I$2:$I$2483))
)</f>
        <v>0</v>
      </c>
      <c r="H97" s="30" cm="1">
        <f t="array" ref="H97">(
SUM(('Export (QBO)'!$G$2:$G$2483&gt;=Budget!H$1)*('Export (QBO)'!$G$2:$G$2483&lt;=((EOMONTH(Budget!H$1,0))))*('Export (QBO)'!$J$2:$J$2483=$A97)*('Export (QBO)'!$I$2:$I$2483))
)</f>
        <v>0</v>
      </c>
      <c r="I97" s="30" cm="1">
        <f t="array" ref="I97">(
SUM(('Export (QBO)'!$G$2:$G$2483&gt;=Budget!I$1)*('Export (QBO)'!$G$2:$G$2483&lt;=((EOMONTH(Budget!I$1,0))))*('Export (QBO)'!$J$2:$J$2483=$A97)*('Export (QBO)'!$I$2:$I$2483))
)</f>
        <v>0</v>
      </c>
      <c r="J97" s="30" cm="1">
        <f t="array" ref="J97">(
SUM(('Export (QBO)'!$G$2:$G$2483&gt;=Budget!J$1)*('Export (QBO)'!$G$2:$G$2483&lt;=((EOMONTH(Budget!J$1,0))))*('Export (QBO)'!$J$2:$J$2483=$A97)*('Export (QBO)'!$I$2:$I$2483))
)</f>
        <v>0</v>
      </c>
      <c r="K97" s="30" cm="1">
        <f t="array" ref="K97">(
SUM(('Export (QBO)'!$G$2:$G$2483&gt;=Budget!K$1)*('Export (QBO)'!$G$2:$G$2483&lt;=((EOMONTH(Budget!K$1,0))))*('Export (QBO)'!$J$2:$J$2483=$A97)*('Export (QBO)'!$I$2:$I$2483))
)</f>
        <v>0</v>
      </c>
      <c r="L97" s="30" cm="1">
        <f t="array" ref="L97">(
SUM(('Export (QBO)'!$G$2:$G$2483&gt;=Budget!L$1)*('Export (QBO)'!$G$2:$G$2483&lt;=((EOMONTH(Budget!L$1,0))))*('Export (QBO)'!$J$2:$J$2483=$A97)*('Export (QBO)'!$I$2:$I$2483))
)</f>
        <v>0</v>
      </c>
      <c r="M97" s="30" cm="1">
        <f t="array" ref="M97">(
SUM(('Export (QBO)'!$G$2:$G$2483&gt;=Budget!M$1)*('Export (QBO)'!$G$2:$G$2483&lt;=((EOMONTH(Budget!M$1,0))))*('Export (QBO)'!$J$2:$J$2483=$A97)*('Export (QBO)'!$I$2:$I$2483))
)</f>
        <v>0</v>
      </c>
      <c r="N97" s="30" cm="1">
        <f t="array" ref="N97">(
SUM(('Export (QBO)'!$G$2:$G$2483&gt;=Budget!N$1)*('Export (QBO)'!$G$2:$G$2483&lt;=((EOMONTH(Budget!N$1,0))))*('Export (QBO)'!$J$2:$J$2483=$A97)*('Export (QBO)'!$I$2:$I$2483))
)</f>
        <v>0</v>
      </c>
      <c r="O97" s="30" cm="1">
        <f t="array" ref="O97">(
SUM(('Export (QBO)'!$G$2:$G$2483&gt;=Budget!O$1)*('Export (QBO)'!$G$2:$G$2483&lt;=((EOMONTH(Budget!O$1,0))))*('Export (QBO)'!$J$2:$J$2483=$A97)*('Export (QBO)'!$I$2:$I$2483))
)</f>
        <v>0</v>
      </c>
      <c r="P97" s="31">
        <f t="shared" si="26"/>
        <v>0</v>
      </c>
      <c r="Q97" s="30" cm="1">
        <f t="array" ref="Q97">(
SUM(('Export (QBO)'!$G$2:$G$6969&gt;=Budget!Q$1)*('Export (QBO)'!$G$2:$G$6969&lt;=((EOMONTH(Budget!Q$1,0))))*('Export (QBO)'!$J$2:$J$6969=$A97)*('Export (QBO)'!$I$2:$I$6969))
)</f>
        <v>0</v>
      </c>
      <c r="R97" s="30" cm="1">
        <f t="array" ref="R97">(
SUM(('Export (QBO)'!$G$2:$G$6969&gt;=Budget!R$1)*('Export (QBO)'!$G$2:$G$6969&lt;=((EOMONTH(Budget!R$1,0))))*('Export (QBO)'!$J$2:$J$6969=$A97)*('Export (QBO)'!$I$2:$I$6969))
)</f>
        <v>0</v>
      </c>
      <c r="S97" s="30" cm="1">
        <f t="array" ref="S97">(
SUM(('Export (QBO)'!$G$2:$G$6969&gt;=Budget!S$1)*('Export (QBO)'!$G$2:$G$6969&lt;=((EOMONTH(Budget!S$1,0))))*('Export (QBO)'!$J$2:$J$6969=$A97)*('Export (QBO)'!$I$2:$I$6969))
)</f>
        <v>0</v>
      </c>
      <c r="T97" s="30" cm="1">
        <f t="array" ref="T97">(
SUM(('Export (QBO)'!$G$2:$G$6969&gt;=Budget!T$1)*('Export (QBO)'!$G$2:$G$6969&lt;=((EOMONTH(Budget!T$1,0))))*('Export (QBO)'!$J$2:$J$6969=$A97)*('Export (QBO)'!$I$2:$I$6969))
)</f>
        <v>0</v>
      </c>
      <c r="U97" s="30" cm="1">
        <f t="array" ref="U97">(
SUM(('Export (QBO)'!$G$2:$G$6969&gt;=Budget!U$1)*('Export (QBO)'!$G$2:$G$6969&lt;=((EOMONTH(Budget!U$1,0))))*('Export (QBO)'!$J$2:$J$6969=$A97)*('Export (QBO)'!$I$2:$I$6969))
)</f>
        <v>0</v>
      </c>
      <c r="V97" s="30" cm="1">
        <f t="array" ref="V97">(
SUM(('Export (QBO)'!$G$2:$G$6969&gt;=Budget!V$1)*('Export (QBO)'!$G$2:$G$6969&lt;=((EOMONTH(Budget!V$1,0))))*('Export (QBO)'!$J$2:$J$6969=$A97)*('Export (QBO)'!$I$2:$I$6969))
)</f>
        <v>0</v>
      </c>
      <c r="W97" s="30" cm="1">
        <f t="array" ref="W97">(
SUM(('Export (QBO)'!$G$2:$G$6969&gt;=Budget!W$1)*('Export (QBO)'!$G$2:$G$6969&lt;=((EOMONTH(Budget!W$1,0))))*('Export (QBO)'!$J$2:$J$6969=$A97)*('Export (QBO)'!$I$2:$I$6969))
)</f>
        <v>0</v>
      </c>
      <c r="X97" s="30" cm="1">
        <f t="array" ref="X97">(
SUM(('Export (QBO)'!$G$2:$G$6969&gt;=Budget!X$1)*('Export (QBO)'!$G$2:$G$6969&lt;=((EOMONTH(Budget!X$1,0))))*('Export (QBO)'!$J$2:$J$6969=$A97)*('Export (QBO)'!$I$2:$I$6969))
)</f>
        <v>0</v>
      </c>
      <c r="Y97" s="30" cm="1">
        <f t="array" ref="Y97">(
SUM(('Export (QBO)'!$G$2:$G$6969&gt;=Budget!Y$1)*('Export (QBO)'!$G$2:$G$6969&lt;=((EOMONTH(Budget!Y$1,0))))*('Export (QBO)'!$J$2:$J$6969=$A97)*('Export (QBO)'!$I$2:$I$6969))
)</f>
        <v>0</v>
      </c>
      <c r="Z97" s="30" cm="1">
        <f t="array" ref="Z97">(
SUM(('Export (QBO)'!$G$2:$G$6969&gt;=Budget!Z$1)*('Export (QBO)'!$G$2:$G$6969&lt;=((EOMONTH(Budget!Z$1,0))))*('Export (QBO)'!$J$2:$J$6969=$A97)*('Export (QBO)'!$I$2:$I$6969))
)</f>
        <v>0</v>
      </c>
      <c r="AA97" s="30" cm="1">
        <f t="array" ref="AA97">(
SUM(('Export (QBO)'!$G$2:$G$6969&gt;=Budget!AA$1)*('Export (QBO)'!$G$2:$G$6969&lt;=((EOMONTH(Budget!AA$1,0))))*('Export (QBO)'!$J$2:$J$6969=$A97)*('Export (QBO)'!$I$2:$I$6969))
)</f>
        <v>0</v>
      </c>
      <c r="AB97" s="30" cm="1">
        <f t="array" ref="AB97">(
SUM(('Export (QBO)'!$G$2:$G$6969&gt;=Budget!AB$1)*('Export (QBO)'!$G$2:$G$6969&lt;=((EOMONTH(Budget!AB$1,0))))*('Export (QBO)'!$J$2:$J$6969=$A97)*('Export (QBO)'!$I$2:$I$6969))
)</f>
        <v>0</v>
      </c>
      <c r="AC97" s="31">
        <f t="shared" si="27"/>
        <v>0</v>
      </c>
      <c r="AE97" s="29">
        <f>26*12</f>
        <v>312</v>
      </c>
      <c r="AG97" s="66">
        <f>AC97/AE97</f>
        <v>0</v>
      </c>
      <c r="AI97" s="21" t="s">
        <v>630</v>
      </c>
    </row>
    <row r="98" spans="1:35">
      <c r="A98" s="54" t="s">
        <v>239</v>
      </c>
      <c r="B98" s="3">
        <f>IFERROR((VLOOKUP(A98,'GL Review'!E:G,3,FALSE)),"")</f>
        <v>52170</v>
      </c>
      <c r="D98" s="30" cm="1">
        <f t="array" ref="D98">(
SUM(('Export (QBO)'!$G$2:$G$2483&gt;=Budget!D$1)*('Export (QBO)'!$G$2:$G$2483&lt;=((EOMONTH(Budget!D$1,0))))*('Export (QBO)'!$J$2:$J$2483=$A98)*('Export (QBO)'!$I$2:$I$2483))
)</f>
        <v>0</v>
      </c>
      <c r="E98" s="30" cm="1">
        <f t="array" ref="E98">(
SUM(('Export (QBO)'!$G$2:$G$2483&gt;=Budget!E$1)*('Export (QBO)'!$G$2:$G$2483&lt;=((EOMONTH(Budget!E$1,0))))*('Export (QBO)'!$J$2:$J$2483=$A98)*('Export (QBO)'!$I$2:$I$2483))
)</f>
        <v>0</v>
      </c>
      <c r="F98" s="30" cm="1">
        <f t="array" ref="F98">(
SUM(('Export (QBO)'!$G$2:$G$2483&gt;=Budget!F$1)*('Export (QBO)'!$G$2:$G$2483&lt;=((EOMONTH(Budget!F$1,0))))*('Export (QBO)'!$J$2:$J$2483=$A98)*('Export (QBO)'!$I$2:$I$2483))
)</f>
        <v>0</v>
      </c>
      <c r="G98" s="30" cm="1">
        <f t="array" ref="G98">(
SUM(('Export (QBO)'!$G$2:$G$2483&gt;=Budget!G$1)*('Export (QBO)'!$G$2:$G$2483&lt;=((EOMONTH(Budget!G$1,0))))*('Export (QBO)'!$J$2:$J$2483=$A98)*('Export (QBO)'!$I$2:$I$2483))
)</f>
        <v>0</v>
      </c>
      <c r="H98" s="30" cm="1">
        <f t="array" ref="H98">(
SUM(('Export (QBO)'!$G$2:$G$2483&gt;=Budget!H$1)*('Export (QBO)'!$G$2:$G$2483&lt;=((EOMONTH(Budget!H$1,0))))*('Export (QBO)'!$J$2:$J$2483=$A98)*('Export (QBO)'!$I$2:$I$2483))
)</f>
        <v>0</v>
      </c>
      <c r="I98" s="30" cm="1">
        <f t="array" ref="I98">(
SUM(('Export (QBO)'!$G$2:$G$2483&gt;=Budget!I$1)*('Export (QBO)'!$G$2:$G$2483&lt;=((EOMONTH(Budget!I$1,0))))*('Export (QBO)'!$J$2:$J$2483=$A98)*('Export (QBO)'!$I$2:$I$2483))
)</f>
        <v>0</v>
      </c>
      <c r="J98" s="30" cm="1">
        <f t="array" ref="J98">(
SUM(('Export (QBO)'!$G$2:$G$2483&gt;=Budget!J$1)*('Export (QBO)'!$G$2:$G$2483&lt;=((EOMONTH(Budget!J$1,0))))*('Export (QBO)'!$J$2:$J$2483=$A98)*('Export (QBO)'!$I$2:$I$2483))
)</f>
        <v>0</v>
      </c>
      <c r="K98" s="30" cm="1">
        <f t="array" ref="K98">(
SUM(('Export (QBO)'!$G$2:$G$2483&gt;=Budget!K$1)*('Export (QBO)'!$G$2:$G$2483&lt;=((EOMONTH(Budget!K$1,0))))*('Export (QBO)'!$J$2:$J$2483=$A98)*('Export (QBO)'!$I$2:$I$2483))
)</f>
        <v>0</v>
      </c>
      <c r="L98" s="30" cm="1">
        <f t="array" ref="L98">(
SUM(('Export (QBO)'!$G$2:$G$2483&gt;=Budget!L$1)*('Export (QBO)'!$G$2:$G$2483&lt;=((EOMONTH(Budget!L$1,0))))*('Export (QBO)'!$J$2:$J$2483=$A98)*('Export (QBO)'!$I$2:$I$2483))
)</f>
        <v>0</v>
      </c>
      <c r="M98" s="30" cm="1">
        <f t="array" ref="M98">(
SUM(('Export (QBO)'!$G$2:$G$2483&gt;=Budget!M$1)*('Export (QBO)'!$G$2:$G$2483&lt;=((EOMONTH(Budget!M$1,0))))*('Export (QBO)'!$J$2:$J$2483=$A98)*('Export (QBO)'!$I$2:$I$2483))
)</f>
        <v>0</v>
      </c>
      <c r="N98" s="30" cm="1">
        <f t="array" ref="N98">(
SUM(('Export (QBO)'!$G$2:$G$2483&gt;=Budget!N$1)*('Export (QBO)'!$G$2:$G$2483&lt;=((EOMONTH(Budget!N$1,0))))*('Export (QBO)'!$J$2:$J$2483=$A98)*('Export (QBO)'!$I$2:$I$2483))
)</f>
        <v>0</v>
      </c>
      <c r="O98" s="30" cm="1">
        <f t="array" ref="O98">(
SUM(('Export (QBO)'!$G$2:$G$2483&gt;=Budget!O$1)*('Export (QBO)'!$G$2:$G$2483&lt;=((EOMONTH(Budget!O$1,0))))*('Export (QBO)'!$J$2:$J$2483=$A98)*('Export (QBO)'!$I$2:$I$2483))
)</f>
        <v>0</v>
      </c>
      <c r="P98" s="31">
        <f t="shared" si="26"/>
        <v>0</v>
      </c>
      <c r="Q98" s="30" cm="1">
        <f t="array" ref="Q98">(
SUM(('Export (QBO)'!$G$2:$G$6969&gt;=Budget!Q$1)*('Export (QBO)'!$G$2:$G$6969&lt;=((EOMONTH(Budget!Q$1,0))))*('Export (QBO)'!$J$2:$J$6969=$A98)*('Export (QBO)'!$I$2:$I$6969))
)</f>
        <v>0</v>
      </c>
      <c r="R98" s="30" cm="1">
        <f t="array" ref="R98">(
SUM(('Export (QBO)'!$G$2:$G$6969&gt;=Budget!R$1)*('Export (QBO)'!$G$2:$G$6969&lt;=((EOMONTH(Budget!R$1,0))))*('Export (QBO)'!$J$2:$J$6969=$A98)*('Export (QBO)'!$I$2:$I$6969))
)</f>
        <v>0</v>
      </c>
      <c r="S98" s="30" cm="1">
        <f t="array" ref="S98">(
SUM(('Export (QBO)'!$G$2:$G$6969&gt;=Budget!S$1)*('Export (QBO)'!$G$2:$G$6969&lt;=((EOMONTH(Budget!S$1,0))))*('Export (QBO)'!$J$2:$J$6969=$A98)*('Export (QBO)'!$I$2:$I$6969))
)</f>
        <v>0</v>
      </c>
      <c r="T98" s="30" cm="1">
        <f t="array" ref="T98">(
SUM(('Export (QBO)'!$G$2:$G$6969&gt;=Budget!T$1)*('Export (QBO)'!$G$2:$G$6969&lt;=((EOMONTH(Budget!T$1,0))))*('Export (QBO)'!$J$2:$J$6969=$A98)*('Export (QBO)'!$I$2:$I$6969))
)</f>
        <v>0</v>
      </c>
      <c r="U98" s="30" cm="1">
        <f t="array" ref="U98">(
SUM(('Export (QBO)'!$G$2:$G$6969&gt;=Budget!U$1)*('Export (QBO)'!$G$2:$G$6969&lt;=((EOMONTH(Budget!U$1,0))))*('Export (QBO)'!$J$2:$J$6969=$A98)*('Export (QBO)'!$I$2:$I$6969))
)</f>
        <v>0</v>
      </c>
      <c r="V98" s="30" cm="1">
        <f t="array" ref="V98">(
SUM(('Export (QBO)'!$G$2:$G$6969&gt;=Budget!V$1)*('Export (QBO)'!$G$2:$G$6969&lt;=((EOMONTH(Budget!V$1,0))))*('Export (QBO)'!$J$2:$J$6969=$A98)*('Export (QBO)'!$I$2:$I$6969))
)</f>
        <v>0</v>
      </c>
      <c r="W98" s="30" cm="1">
        <f t="array" ref="W98">(
SUM(('Export (QBO)'!$G$2:$G$6969&gt;=Budget!W$1)*('Export (QBO)'!$G$2:$G$6969&lt;=((EOMONTH(Budget!W$1,0))))*('Export (QBO)'!$J$2:$J$6969=$A98)*('Export (QBO)'!$I$2:$I$6969))
)</f>
        <v>0</v>
      </c>
      <c r="X98" s="30" cm="1">
        <f t="array" ref="X98">(
SUM(('Export (QBO)'!$G$2:$G$6969&gt;=Budget!X$1)*('Export (QBO)'!$G$2:$G$6969&lt;=((EOMONTH(Budget!X$1,0))))*('Export (QBO)'!$J$2:$J$6969=$A98)*('Export (QBO)'!$I$2:$I$6969))
)</f>
        <v>0</v>
      </c>
      <c r="Y98" s="30" cm="1">
        <f t="array" ref="Y98">(
SUM(('Export (QBO)'!$G$2:$G$6969&gt;=Budget!Y$1)*('Export (QBO)'!$G$2:$G$6969&lt;=((EOMONTH(Budget!Y$1,0))))*('Export (QBO)'!$J$2:$J$6969=$A98)*('Export (QBO)'!$I$2:$I$6969))
)</f>
        <v>0</v>
      </c>
      <c r="Z98" s="30" cm="1">
        <f t="array" ref="Z98">(
SUM(('Export (QBO)'!$G$2:$G$6969&gt;=Budget!Z$1)*('Export (QBO)'!$G$2:$G$6969&lt;=((EOMONTH(Budget!Z$1,0))))*('Export (QBO)'!$J$2:$J$6969=$A98)*('Export (QBO)'!$I$2:$I$6969))
)</f>
        <v>0</v>
      </c>
      <c r="AA98" s="30" cm="1">
        <f t="array" ref="AA98">(
SUM(('Export (QBO)'!$G$2:$G$6969&gt;=Budget!AA$1)*('Export (QBO)'!$G$2:$G$6969&lt;=((EOMONTH(Budget!AA$1,0))))*('Export (QBO)'!$J$2:$J$6969=$A98)*('Export (QBO)'!$I$2:$I$6969))
)</f>
        <v>0</v>
      </c>
      <c r="AB98" s="30" cm="1">
        <f t="array" ref="AB98">(
SUM(('Export (QBO)'!$G$2:$G$6969&gt;=Budget!AB$1)*('Export (QBO)'!$G$2:$G$6969&lt;=((EOMONTH(Budget!AB$1,0))))*('Export (QBO)'!$J$2:$J$6969=$A98)*('Export (QBO)'!$I$2:$I$6969))
)</f>
        <v>0</v>
      </c>
      <c r="AC98" s="31">
        <f t="shared" si="27"/>
        <v>0</v>
      </c>
    </row>
    <row r="99" spans="1:35">
      <c r="A99" s="54" t="s">
        <v>252</v>
      </c>
      <c r="B99" s="92">
        <f>IFERROR((VLOOKUP(A99,'GL Review'!E:G,3,FALSE)),"")</f>
        <v>17015</v>
      </c>
      <c r="D99" s="30" cm="1">
        <f t="array" ref="D99">(
SUM(('Export (QBO)'!$G$2:$G$2483&gt;=Budget!D$1)*('Export (QBO)'!$G$2:$G$2483&lt;=((EOMONTH(Budget!D$1,0))))*('Export (QBO)'!$J$2:$J$2483=$A99)*('Export (QBO)'!$I$2:$I$2483))
)</f>
        <v>0</v>
      </c>
      <c r="E99" s="30" cm="1">
        <f t="array" ref="E99">(
SUM(('Export (QBO)'!$G$2:$G$2483&gt;=Budget!E$1)*('Export (QBO)'!$G$2:$G$2483&lt;=((EOMONTH(Budget!E$1,0))))*('Export (QBO)'!$J$2:$J$2483=$A99)*('Export (QBO)'!$I$2:$I$2483))
)</f>
        <v>0</v>
      </c>
      <c r="F99" s="30" cm="1">
        <f t="array" ref="F99">(
SUM(('Export (QBO)'!$G$2:$G$2483&gt;=Budget!F$1)*('Export (QBO)'!$G$2:$G$2483&lt;=((EOMONTH(Budget!F$1,0))))*('Export (QBO)'!$J$2:$J$2483=$A99)*('Export (QBO)'!$I$2:$I$2483))
)</f>
        <v>0</v>
      </c>
      <c r="G99" s="30" cm="1">
        <f t="array" ref="G99">(
SUM(('Export (QBO)'!$G$2:$G$2483&gt;=Budget!G$1)*('Export (QBO)'!$G$2:$G$2483&lt;=((EOMONTH(Budget!G$1,0))))*('Export (QBO)'!$J$2:$J$2483=$A99)*('Export (QBO)'!$I$2:$I$2483))
)</f>
        <v>0</v>
      </c>
      <c r="H99" s="30" cm="1">
        <f t="array" ref="H99">(
SUM(('Export (QBO)'!$G$2:$G$2483&gt;=Budget!H$1)*('Export (QBO)'!$G$2:$G$2483&lt;=((EOMONTH(Budget!H$1,0))))*('Export (QBO)'!$J$2:$J$2483=$A99)*('Export (QBO)'!$I$2:$I$2483))
)</f>
        <v>0</v>
      </c>
      <c r="I99" s="30" cm="1">
        <f t="array" ref="I99">(
SUM(('Export (QBO)'!$G$2:$G$2483&gt;=Budget!I$1)*('Export (QBO)'!$G$2:$G$2483&lt;=((EOMONTH(Budget!I$1,0))))*('Export (QBO)'!$J$2:$J$2483=$A99)*('Export (QBO)'!$I$2:$I$2483))
)</f>
        <v>0</v>
      </c>
      <c r="J99" s="30" cm="1">
        <f t="array" ref="J99">(
SUM(('Export (QBO)'!$G$2:$G$2483&gt;=Budget!J$1)*('Export (QBO)'!$G$2:$G$2483&lt;=((EOMONTH(Budget!J$1,0))))*('Export (QBO)'!$J$2:$J$2483=$A99)*('Export (QBO)'!$I$2:$I$2483))
)</f>
        <v>0</v>
      </c>
      <c r="K99" s="30" cm="1">
        <f t="array" ref="K99">(
SUM(('Export (QBO)'!$G$2:$G$2483&gt;=Budget!K$1)*('Export (QBO)'!$G$2:$G$2483&lt;=((EOMONTH(Budget!K$1,0))))*('Export (QBO)'!$J$2:$J$2483=$A99)*('Export (QBO)'!$I$2:$I$2483))
)</f>
        <v>0</v>
      </c>
      <c r="L99" s="30" cm="1">
        <f t="array" ref="L99">(
SUM(('Export (QBO)'!$G$2:$G$2483&gt;=Budget!L$1)*('Export (QBO)'!$G$2:$G$2483&lt;=((EOMONTH(Budget!L$1,0))))*('Export (QBO)'!$J$2:$J$2483=$A99)*('Export (QBO)'!$I$2:$I$2483))
)</f>
        <v>0</v>
      </c>
      <c r="M99" s="30" cm="1">
        <f t="array" ref="M99">(
SUM(('Export (QBO)'!$G$2:$G$2483&gt;=Budget!M$1)*('Export (QBO)'!$G$2:$G$2483&lt;=((EOMONTH(Budget!M$1,0))))*('Export (QBO)'!$J$2:$J$2483=$A99)*('Export (QBO)'!$I$2:$I$2483))
)</f>
        <v>0</v>
      </c>
      <c r="N99" s="30" cm="1">
        <f t="array" ref="N99">(
SUM(('Export (QBO)'!$G$2:$G$2483&gt;=Budget!N$1)*('Export (QBO)'!$G$2:$G$2483&lt;=((EOMONTH(Budget!N$1,0))))*('Export (QBO)'!$J$2:$J$2483=$A99)*('Export (QBO)'!$I$2:$I$2483))
)</f>
        <v>0</v>
      </c>
      <c r="O99" s="30" cm="1">
        <f t="array" ref="O99">(
SUM(('Export (QBO)'!$G$2:$G$2483&gt;=Budget!O$1)*('Export (QBO)'!$G$2:$G$2483&lt;=((EOMONTH(Budget!O$1,0))))*('Export (QBO)'!$J$2:$J$2483=$A99)*('Export (QBO)'!$I$2:$I$2483))
)</f>
        <v>0</v>
      </c>
      <c r="P99" s="31">
        <f t="shared" si="26"/>
        <v>0</v>
      </c>
      <c r="Q99" s="30" cm="1">
        <f t="array" ref="Q99">(
SUM(('Export (QBO)'!$G$2:$G$6969&gt;=Budget!Q$1)*('Export (QBO)'!$G$2:$G$6969&lt;=((EOMONTH(Budget!Q$1,0))))*('Export (QBO)'!$J$2:$J$6969=$A99)*('Export (QBO)'!$I$2:$I$6969))
)</f>
        <v>0</v>
      </c>
      <c r="R99" s="30" cm="1">
        <f t="array" ref="R99">(
SUM(('Export (QBO)'!$G$2:$G$6969&gt;=Budget!R$1)*('Export (QBO)'!$G$2:$G$6969&lt;=((EOMONTH(Budget!R$1,0))))*('Export (QBO)'!$J$2:$J$6969=$A99)*('Export (QBO)'!$I$2:$I$6969))
)</f>
        <v>0</v>
      </c>
      <c r="S99" s="30" cm="1">
        <f t="array" ref="S99">(
SUM(('Export (QBO)'!$G$2:$G$6969&gt;=Budget!S$1)*('Export (QBO)'!$G$2:$G$6969&lt;=((EOMONTH(Budget!S$1,0))))*('Export (QBO)'!$J$2:$J$6969=$A99)*('Export (QBO)'!$I$2:$I$6969))
)</f>
        <v>0</v>
      </c>
      <c r="T99" s="30" cm="1">
        <f t="array" ref="T99">(
SUM(('Export (QBO)'!$G$2:$G$6969&gt;=Budget!T$1)*('Export (QBO)'!$G$2:$G$6969&lt;=((EOMONTH(Budget!T$1,0))))*('Export (QBO)'!$J$2:$J$6969=$A99)*('Export (QBO)'!$I$2:$I$6969))
)</f>
        <v>981.96000000000015</v>
      </c>
      <c r="U99" s="30" cm="1">
        <f t="array" ref="U99">(
SUM(('Export (QBO)'!$G$2:$G$6969&gt;=Budget!U$1)*('Export (QBO)'!$G$2:$G$6969&lt;=((EOMONTH(Budget!U$1,0))))*('Export (QBO)'!$J$2:$J$6969=$A99)*('Export (QBO)'!$I$2:$I$6969))
)</f>
        <v>89.59</v>
      </c>
      <c r="V99" s="30" cm="1">
        <f t="array" ref="V99">(
SUM(('Export (QBO)'!$G$2:$G$6969&gt;=Budget!V$1)*('Export (QBO)'!$G$2:$G$6969&lt;=((EOMONTH(Budget!V$1,0))))*('Export (QBO)'!$J$2:$J$6969=$A99)*('Export (QBO)'!$I$2:$I$6969))
)</f>
        <v>2300</v>
      </c>
      <c r="W99" s="30" cm="1">
        <f t="array" ref="W99">(
SUM(('Export (QBO)'!$G$2:$G$6969&gt;=Budget!W$1)*('Export (QBO)'!$G$2:$G$6969&lt;=((EOMONTH(Budget!W$1,0))))*('Export (QBO)'!$J$2:$J$6969=$A99)*('Export (QBO)'!$I$2:$I$6969))
)</f>
        <v>-2900</v>
      </c>
      <c r="X99" s="30" cm="1">
        <f t="array" ref="X99">(
SUM(('Export (QBO)'!$G$2:$G$6969&gt;=Budget!X$1)*('Export (QBO)'!$G$2:$G$6969&lt;=((EOMONTH(Budget!X$1,0))))*('Export (QBO)'!$J$2:$J$6969=$A99)*('Export (QBO)'!$I$2:$I$6969))
)</f>
        <v>0</v>
      </c>
      <c r="Y99" s="30" cm="1">
        <f t="array" ref="Y99">(
SUM(('Export (QBO)'!$G$2:$G$6969&gt;=Budget!Y$1)*('Export (QBO)'!$G$2:$G$6969&lt;=((EOMONTH(Budget!Y$1,0))))*('Export (QBO)'!$J$2:$J$6969=$A99)*('Export (QBO)'!$I$2:$I$6969))
)</f>
        <v>0</v>
      </c>
      <c r="Z99" s="30" cm="1">
        <f t="array" ref="Z99">(
SUM(('Export (QBO)'!$G$2:$G$6969&gt;=Budget!Z$1)*('Export (QBO)'!$G$2:$G$6969&lt;=((EOMONTH(Budget!Z$1,0))))*('Export (QBO)'!$J$2:$J$6969=$A99)*('Export (QBO)'!$I$2:$I$6969))
)</f>
        <v>0</v>
      </c>
      <c r="AA99" s="30" cm="1">
        <f t="array" ref="AA99">(
SUM(('Export (QBO)'!$G$2:$G$6969&gt;=Budget!AA$1)*('Export (QBO)'!$G$2:$G$6969&lt;=((EOMONTH(Budget!AA$1,0))))*('Export (QBO)'!$J$2:$J$6969=$A99)*('Export (QBO)'!$I$2:$I$6969))
)</f>
        <v>0</v>
      </c>
      <c r="AB99" s="30" cm="1">
        <f t="array" ref="AB99">(
SUM(('Export (QBO)'!$G$2:$G$6969&gt;=Budget!AB$1)*('Export (QBO)'!$G$2:$G$6969&lt;=((EOMONTH(Budget!AB$1,0))))*('Export (QBO)'!$J$2:$J$6969=$A99)*('Export (QBO)'!$I$2:$I$6969))
)</f>
        <v>0</v>
      </c>
      <c r="AC99" s="31">
        <f t="shared" si="27"/>
        <v>471.55000000000018</v>
      </c>
    </row>
    <row r="100" spans="1:35" ht="17" thickBot="1">
      <c r="A100" s="32"/>
      <c r="B100" s="3" t="str">
        <f>IFERROR((VLOOKUP(A100,'GL Review'!E:G,3,FALSE)),"")</f>
        <v/>
      </c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1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1"/>
    </row>
    <row r="101" spans="1:35">
      <c r="A101" s="33" t="s">
        <v>373</v>
      </c>
      <c r="B101" s="3" t="str">
        <f>IFERROR((VLOOKUP(A101,'GL Review'!E:G,3,FALSE)),"")</f>
        <v/>
      </c>
      <c r="D101" s="34">
        <f t="shared" ref="D101:O101" si="29">SUM(D79:D100)</f>
        <v>0</v>
      </c>
      <c r="E101" s="34">
        <f t="shared" si="29"/>
        <v>0</v>
      </c>
      <c r="F101" s="34">
        <f t="shared" si="29"/>
        <v>0</v>
      </c>
      <c r="G101" s="34">
        <f t="shared" si="29"/>
        <v>0</v>
      </c>
      <c r="H101" s="34">
        <f t="shared" si="29"/>
        <v>0</v>
      </c>
      <c r="I101" s="34">
        <f t="shared" si="29"/>
        <v>0</v>
      </c>
      <c r="J101" s="34">
        <f t="shared" si="29"/>
        <v>0</v>
      </c>
      <c r="K101" s="34">
        <f t="shared" si="29"/>
        <v>0</v>
      </c>
      <c r="L101" s="34">
        <f t="shared" si="29"/>
        <v>0</v>
      </c>
      <c r="M101" s="34">
        <f t="shared" si="29"/>
        <v>0</v>
      </c>
      <c r="N101" s="34">
        <f t="shared" si="29"/>
        <v>0</v>
      </c>
      <c r="O101" s="34">
        <f t="shared" si="29"/>
        <v>0</v>
      </c>
      <c r="P101" s="35">
        <f>SUM(D101:O101)</f>
        <v>0</v>
      </c>
      <c r="Q101" s="34">
        <f t="shared" ref="Q101:AB101" si="30">SUM(Q79:Q100)</f>
        <v>4753.51</v>
      </c>
      <c r="R101" s="34">
        <f t="shared" si="30"/>
        <v>9500.7300000000014</v>
      </c>
      <c r="S101" s="34">
        <f t="shared" si="30"/>
        <v>15272.51</v>
      </c>
      <c r="T101" s="34">
        <f t="shared" si="30"/>
        <v>16714.960000000003</v>
      </c>
      <c r="U101" s="34">
        <f t="shared" si="30"/>
        <v>8550.85</v>
      </c>
      <c r="V101" s="34">
        <f t="shared" si="30"/>
        <v>8149.9000000000005</v>
      </c>
      <c r="W101" s="34">
        <f t="shared" si="30"/>
        <v>2851.2800000000007</v>
      </c>
      <c r="X101" s="34">
        <f t="shared" si="30"/>
        <v>5196.6499999999996</v>
      </c>
      <c r="Y101" s="34">
        <f t="shared" si="30"/>
        <v>3569.4100000000003</v>
      </c>
      <c r="Z101" s="34">
        <f t="shared" si="30"/>
        <v>25737.93</v>
      </c>
      <c r="AA101" s="34">
        <f t="shared" si="30"/>
        <v>4879.8499999999995</v>
      </c>
      <c r="AB101" s="34">
        <f t="shared" si="30"/>
        <v>11266.03</v>
      </c>
      <c r="AC101" s="35">
        <f>SUM(Q101:AB101)</f>
        <v>116443.61000000002</v>
      </c>
      <c r="AE101" s="34">
        <f>SUM(AE79:AE99)</f>
        <v>78612</v>
      </c>
      <c r="AG101" s="64"/>
    </row>
    <row r="102" spans="1:35">
      <c r="A102" s="33"/>
      <c r="B102" s="3" t="str">
        <f>IFERROR((VLOOKUP(A102,'GL Review'!E:G,3,FALSE)),"")</f>
        <v/>
      </c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1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1"/>
    </row>
    <row r="103" spans="1:35">
      <c r="A103" s="33"/>
      <c r="B103" s="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60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60"/>
      <c r="AE103" s="36"/>
      <c r="AG103" s="65"/>
    </row>
    <row r="104" spans="1:35">
      <c r="A104" s="33"/>
      <c r="B104" s="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60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60"/>
      <c r="AE104" s="36"/>
      <c r="AG104" s="65"/>
    </row>
    <row r="105" spans="1:35">
      <c r="A105" s="85" t="s">
        <v>619</v>
      </c>
      <c r="B105" s="86"/>
      <c r="C105" s="87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>
        <f>Q55+Q69+Q75+Q101</f>
        <v>109538.42999999998</v>
      </c>
      <c r="R105" s="88">
        <f t="shared" ref="R105:AB105" si="31">R55+R69+R75+R101</f>
        <v>82812.109999999971</v>
      </c>
      <c r="S105" s="88">
        <f t="shared" si="31"/>
        <v>28648.85</v>
      </c>
      <c r="T105" s="88">
        <f t="shared" si="31"/>
        <v>41049.56</v>
      </c>
      <c r="U105" s="88">
        <f t="shared" si="31"/>
        <v>33237.42</v>
      </c>
      <c r="V105" s="88">
        <f t="shared" si="31"/>
        <v>36776.549999999996</v>
      </c>
      <c r="W105" s="88">
        <f t="shared" si="31"/>
        <v>20945.89</v>
      </c>
      <c r="X105" s="88">
        <f t="shared" si="31"/>
        <v>22359.340000000004</v>
      </c>
      <c r="Y105" s="88">
        <f t="shared" si="31"/>
        <v>20100.32</v>
      </c>
      <c r="Z105" s="88">
        <f t="shared" si="31"/>
        <v>43999.4</v>
      </c>
      <c r="AA105" s="88">
        <f t="shared" si="31"/>
        <v>32042.979999999996</v>
      </c>
      <c r="AB105" s="88">
        <f t="shared" si="31"/>
        <v>38202.839999999997</v>
      </c>
      <c r="AC105" s="90">
        <f>SUM(Q105:AB105)</f>
        <v>509713.68999999994</v>
      </c>
      <c r="AE105" s="36"/>
      <c r="AG105" s="65"/>
    </row>
    <row r="106" spans="1:35">
      <c r="A106" s="33"/>
      <c r="B106" s="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60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60"/>
      <c r="AE106" s="36"/>
      <c r="AG106" s="65"/>
    </row>
    <row r="107" spans="1:35">
      <c r="A107" s="33"/>
      <c r="B107" s="3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60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60"/>
      <c r="AE107" s="36"/>
      <c r="AG107" s="65"/>
    </row>
    <row r="108" spans="1:35">
      <c r="A108" s="91" t="s">
        <v>620</v>
      </c>
      <c r="B108" s="3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1">
        <f>SUM(D108:O108)</f>
        <v>0</v>
      </c>
      <c r="Q108" s="36">
        <f t="shared" ref="Q108:AB108" si="32">Q29</f>
        <v>43942.810000000005</v>
      </c>
      <c r="R108" s="36">
        <f t="shared" si="32"/>
        <v>110775.62999999996</v>
      </c>
      <c r="S108" s="36">
        <f t="shared" si="32"/>
        <v>23636.029999999995</v>
      </c>
      <c r="T108" s="36">
        <f t="shared" si="32"/>
        <v>68337.329999999987</v>
      </c>
      <c r="U108" s="36">
        <f t="shared" si="32"/>
        <v>35460.500000000007</v>
      </c>
      <c r="V108" s="36">
        <f t="shared" si="32"/>
        <v>88772.529999999984</v>
      </c>
      <c r="W108" s="36">
        <f t="shared" si="32"/>
        <v>45026.069999999992</v>
      </c>
      <c r="X108" s="36">
        <f t="shared" si="32"/>
        <v>22288.54</v>
      </c>
      <c r="Y108" s="36">
        <f t="shared" si="32"/>
        <v>59588.5</v>
      </c>
      <c r="Z108" s="36">
        <f t="shared" si="32"/>
        <v>52938.39</v>
      </c>
      <c r="AA108" s="36">
        <f t="shared" si="32"/>
        <v>24935.58</v>
      </c>
      <c r="AB108" s="36">
        <f t="shared" si="32"/>
        <v>16507.48</v>
      </c>
      <c r="AC108" s="31">
        <f>SUM(Q108:AB108)</f>
        <v>592209.3899999999</v>
      </c>
      <c r="AE108" s="36"/>
      <c r="AG108" s="65"/>
    </row>
    <row r="109" spans="1:35">
      <c r="A109" s="91" t="s">
        <v>40</v>
      </c>
      <c r="B109" s="3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1">
        <f>SUM(D109:O109)</f>
        <v>0</v>
      </c>
      <c r="Q109" s="36">
        <f t="shared" ref="Q109:AB109" si="33">-Q105</f>
        <v>-109538.42999999998</v>
      </c>
      <c r="R109" s="36">
        <f>-R105</f>
        <v>-82812.109999999971</v>
      </c>
      <c r="S109" s="36">
        <f t="shared" si="33"/>
        <v>-28648.85</v>
      </c>
      <c r="T109" s="36">
        <f t="shared" si="33"/>
        <v>-41049.56</v>
      </c>
      <c r="U109" s="36">
        <f t="shared" si="33"/>
        <v>-33237.42</v>
      </c>
      <c r="V109" s="36">
        <f t="shared" si="33"/>
        <v>-36776.549999999996</v>
      </c>
      <c r="W109" s="36">
        <f t="shared" si="33"/>
        <v>-20945.89</v>
      </c>
      <c r="X109" s="36">
        <f t="shared" si="33"/>
        <v>-22359.340000000004</v>
      </c>
      <c r="Y109" s="36">
        <f t="shared" si="33"/>
        <v>-20100.32</v>
      </c>
      <c r="Z109" s="36">
        <f t="shared" si="33"/>
        <v>-43999.4</v>
      </c>
      <c r="AA109" s="36">
        <f t="shared" si="33"/>
        <v>-32042.979999999996</v>
      </c>
      <c r="AB109" s="36">
        <f t="shared" si="33"/>
        <v>-38202.839999999997</v>
      </c>
      <c r="AC109" s="31">
        <f>SUM(Q109:AB109)</f>
        <v>-509713.68999999994</v>
      </c>
      <c r="AE109" s="36"/>
      <c r="AG109" s="65"/>
    </row>
    <row r="110" spans="1:35" ht="17" thickBot="1">
      <c r="A110" s="32"/>
      <c r="B110" s="3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60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60"/>
      <c r="AE110" s="36"/>
      <c r="AG110" s="65"/>
    </row>
    <row r="111" spans="1:35">
      <c r="A111" s="33" t="s">
        <v>640</v>
      </c>
      <c r="B111" s="3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5">
        <f>SUM(D111:O111)</f>
        <v>0</v>
      </c>
      <c r="Q111" s="34">
        <f t="shared" ref="Q111:AB111" si="34">SUM(Q108:Q110)</f>
        <v>-65595.619999999966</v>
      </c>
      <c r="R111" s="34">
        <f t="shared" si="34"/>
        <v>27963.51999999999</v>
      </c>
      <c r="S111" s="34">
        <f t="shared" si="34"/>
        <v>-5012.8200000000033</v>
      </c>
      <c r="T111" s="34">
        <f t="shared" si="34"/>
        <v>27287.76999999999</v>
      </c>
      <c r="U111" s="34">
        <f t="shared" si="34"/>
        <v>2223.080000000009</v>
      </c>
      <c r="V111" s="34">
        <f t="shared" si="34"/>
        <v>51995.979999999989</v>
      </c>
      <c r="W111" s="34">
        <f t="shared" si="34"/>
        <v>24080.179999999993</v>
      </c>
      <c r="X111" s="34">
        <f t="shared" si="34"/>
        <v>-70.80000000000291</v>
      </c>
      <c r="Y111" s="34">
        <f t="shared" si="34"/>
        <v>39488.18</v>
      </c>
      <c r="Z111" s="34">
        <f t="shared" si="34"/>
        <v>8938.989999999998</v>
      </c>
      <c r="AA111" s="34">
        <f t="shared" si="34"/>
        <v>-7107.3999999999942</v>
      </c>
      <c r="AB111" s="34">
        <f t="shared" si="34"/>
        <v>-21695.359999999997</v>
      </c>
      <c r="AC111" s="35">
        <f>SUM(Q111:AB111)</f>
        <v>82495.7</v>
      </c>
      <c r="AE111" s="34"/>
      <c r="AG111" s="64"/>
    </row>
    <row r="112" spans="1:35">
      <c r="A112" s="33"/>
      <c r="B112" s="3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60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60"/>
      <c r="AE112" s="36"/>
      <c r="AG112" s="65"/>
    </row>
    <row r="113" spans="1:33">
      <c r="A113" s="33"/>
      <c r="B113" s="3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60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60"/>
      <c r="AE113" s="36"/>
      <c r="AG113" s="65"/>
    </row>
    <row r="114" spans="1:33">
      <c r="A114" s="33"/>
      <c r="B114" s="3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60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60"/>
      <c r="AE114" s="36"/>
      <c r="AG114" s="65"/>
    </row>
    <row r="115" spans="1:33">
      <c r="A115" s="33"/>
      <c r="B115" s="3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60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60"/>
      <c r="AE115" s="36"/>
      <c r="AG115" s="65"/>
    </row>
    <row r="116" spans="1:33">
      <c r="A116" s="33"/>
      <c r="B116" s="3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60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60"/>
      <c r="AE116" s="36"/>
      <c r="AG116" s="65"/>
    </row>
    <row r="117" spans="1:33">
      <c r="A117" s="33"/>
      <c r="B117" s="3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60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60"/>
      <c r="AE117" s="36"/>
      <c r="AG117" s="65"/>
    </row>
    <row r="118" spans="1:33">
      <c r="A118" s="33"/>
      <c r="B118" s="3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60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60"/>
      <c r="AE118" s="36"/>
      <c r="AG118" s="65"/>
    </row>
    <row r="119" spans="1:33">
      <c r="A119" s="33"/>
      <c r="B119" s="3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60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60"/>
      <c r="AE119" s="36"/>
      <c r="AG119" s="65"/>
    </row>
    <row r="120" spans="1:33">
      <c r="A120" s="33" t="s">
        <v>641</v>
      </c>
      <c r="B120" s="3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60"/>
      <c r="Q120" s="36">
        <f>Q111*11%</f>
        <v>-7215.5181999999959</v>
      </c>
      <c r="R120" s="36">
        <f t="shared" ref="R120:AB120" si="35">R111*11%</f>
        <v>3075.9871999999987</v>
      </c>
      <c r="S120" s="36">
        <f t="shared" si="35"/>
        <v>-551.41020000000037</v>
      </c>
      <c r="T120" s="36">
        <f t="shared" si="35"/>
        <v>3001.6546999999987</v>
      </c>
      <c r="U120" s="36">
        <f t="shared" si="35"/>
        <v>244.538800000001</v>
      </c>
      <c r="V120" s="36">
        <f t="shared" si="35"/>
        <v>5719.5577999999987</v>
      </c>
      <c r="W120" s="36">
        <f t="shared" si="35"/>
        <v>2648.8197999999993</v>
      </c>
      <c r="X120" s="36">
        <f t="shared" si="35"/>
        <v>-7.78800000000032</v>
      </c>
      <c r="Y120" s="36">
        <f t="shared" si="35"/>
        <v>4343.6998000000003</v>
      </c>
      <c r="Z120" s="36">
        <f t="shared" si="35"/>
        <v>983.28889999999978</v>
      </c>
      <c r="AA120" s="36">
        <f t="shared" si="35"/>
        <v>-781.8139999999994</v>
      </c>
      <c r="AB120" s="36">
        <f t="shared" si="35"/>
        <v>-2386.4895999999999</v>
      </c>
      <c r="AC120" s="31">
        <f>SUM(Q120:AB120)</f>
        <v>9074.5269999999982</v>
      </c>
      <c r="AE120" s="36"/>
      <c r="AG120" s="65"/>
    </row>
    <row r="121" spans="1:33">
      <c r="A121" s="33"/>
      <c r="B121" s="3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60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60"/>
      <c r="AE121" s="36"/>
      <c r="AG121" s="65"/>
    </row>
    <row r="122" spans="1:33">
      <c r="A122" s="33"/>
      <c r="B122" s="3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60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60"/>
      <c r="AE122" s="36"/>
      <c r="AG122" s="65"/>
    </row>
    <row r="123" spans="1:33">
      <c r="A123" s="33"/>
      <c r="B123" s="3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60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60"/>
      <c r="AE123" s="36"/>
      <c r="AG123" s="65"/>
    </row>
    <row r="124" spans="1:33">
      <c r="A124" s="33"/>
      <c r="B124" s="3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60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60"/>
      <c r="AE124" s="36"/>
      <c r="AG124" s="65"/>
    </row>
    <row r="125" spans="1:33">
      <c r="A125" s="33"/>
      <c r="B125" s="3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60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60"/>
      <c r="AE125" s="36"/>
      <c r="AG125" s="65"/>
    </row>
    <row r="126" spans="1:33">
      <c r="A126" s="33"/>
      <c r="B126" s="3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60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60"/>
      <c r="AE126" s="36"/>
      <c r="AG126" s="65"/>
    </row>
    <row r="127" spans="1:33">
      <c r="A127" s="33"/>
      <c r="B127" s="3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60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60"/>
      <c r="AE127" s="36"/>
      <c r="AG127" s="65"/>
    </row>
    <row r="128" spans="1:33">
      <c r="A128" s="33"/>
      <c r="B128" s="3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60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60"/>
      <c r="AE128" s="36"/>
      <c r="AG128" s="65"/>
    </row>
    <row r="129" spans="1:34">
      <c r="A129" s="40" t="s">
        <v>8</v>
      </c>
      <c r="B129" s="3" t="str">
        <f>IFERROR((VLOOKUP(A129,'GL Review'!E:G,3,FALSE)),"")</f>
        <v/>
      </c>
      <c r="C129" s="38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3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3"/>
      <c r="AD129" s="46"/>
      <c r="AF129" s="46"/>
      <c r="AH129" s="46"/>
    </row>
    <row r="130" spans="1:34">
      <c r="A130" s="54" t="s">
        <v>258</v>
      </c>
      <c r="B130" s="3">
        <f>IFERROR((VLOOKUP(A130,'GL Review'!E:G,3,FALSE)),"")</f>
        <v>21035</v>
      </c>
      <c r="D130" s="30" cm="1">
        <f t="array" ref="D130">(
SUM(('Export (QBO)'!$G$2:$G$2483&gt;=Budget!D$1)*('Export (QBO)'!$G$2:$G$2483&lt;=((EOMONTH(Budget!D$1,0))))*('Export (QBO)'!$J$2:$J$2483=$A130)*('Export (QBO)'!$I$2:$I$2483))
)</f>
        <v>0</v>
      </c>
      <c r="E130" s="30" cm="1">
        <f t="array" ref="E130">(
SUM(('Export (QBO)'!$G$2:$G$2483&gt;=Budget!E$1)*('Export (QBO)'!$G$2:$G$2483&lt;=((EOMONTH(Budget!E$1,0))))*('Export (QBO)'!$J$2:$J$2483=$A130)*('Export (QBO)'!$I$2:$I$2483))
)</f>
        <v>0</v>
      </c>
      <c r="F130" s="30" cm="1">
        <f t="array" ref="F130">(
SUM(('Export (QBO)'!$G$2:$G$2483&gt;=Budget!F$1)*('Export (QBO)'!$G$2:$G$2483&lt;=((EOMONTH(Budget!F$1,0))))*('Export (QBO)'!$J$2:$J$2483=$A130)*('Export (QBO)'!$I$2:$I$2483))
)</f>
        <v>0</v>
      </c>
      <c r="G130" s="30" cm="1">
        <f t="array" ref="G130">(
SUM(('Export (QBO)'!$G$2:$G$2483&gt;=Budget!G$1)*('Export (QBO)'!$G$2:$G$2483&lt;=((EOMONTH(Budget!G$1,0))))*('Export (QBO)'!$J$2:$J$2483=$A130)*('Export (QBO)'!$I$2:$I$2483))
)</f>
        <v>0</v>
      </c>
      <c r="H130" s="30" cm="1">
        <f t="array" ref="H130">(
SUM(('Export (QBO)'!$G$2:$G$2483&gt;=Budget!H$1)*('Export (QBO)'!$G$2:$G$2483&lt;=((EOMONTH(Budget!H$1,0))))*('Export (QBO)'!$J$2:$J$2483=$A130)*('Export (QBO)'!$I$2:$I$2483))
)</f>
        <v>0</v>
      </c>
      <c r="I130" s="30" cm="1">
        <f t="array" ref="I130">(
SUM(('Export (QBO)'!$G$2:$G$2483&gt;=Budget!I$1)*('Export (QBO)'!$G$2:$G$2483&lt;=((EOMONTH(Budget!I$1,0))))*('Export (QBO)'!$J$2:$J$2483=$A130)*('Export (QBO)'!$I$2:$I$2483))
)</f>
        <v>0</v>
      </c>
      <c r="J130" s="30" cm="1">
        <f t="array" ref="J130">(
SUM(('Export (QBO)'!$G$2:$G$2483&gt;=Budget!J$1)*('Export (QBO)'!$G$2:$G$2483&lt;=((EOMONTH(Budget!J$1,0))))*('Export (QBO)'!$J$2:$J$2483=$A130)*('Export (QBO)'!$I$2:$I$2483))
)</f>
        <v>0</v>
      </c>
      <c r="K130" s="30" cm="1">
        <f t="array" ref="K130">(
SUM(('Export (QBO)'!$G$2:$G$2483&gt;=Budget!K$1)*('Export (QBO)'!$G$2:$G$2483&lt;=((EOMONTH(Budget!K$1,0))))*('Export (QBO)'!$J$2:$J$2483=$A130)*('Export (QBO)'!$I$2:$I$2483))
)</f>
        <v>0</v>
      </c>
      <c r="L130" s="30" cm="1">
        <f t="array" ref="L130">(
SUM(('Export (QBO)'!$G$2:$G$2483&gt;=Budget!L$1)*('Export (QBO)'!$G$2:$G$2483&lt;=((EOMONTH(Budget!L$1,0))))*('Export (QBO)'!$J$2:$J$2483=$A130)*('Export (QBO)'!$I$2:$I$2483))
)</f>
        <v>0</v>
      </c>
      <c r="M130" s="30" cm="1">
        <f t="array" ref="M130">(
SUM(('Export (QBO)'!$G$2:$G$2483&gt;=Budget!M$1)*('Export (QBO)'!$G$2:$G$2483&lt;=((EOMONTH(Budget!M$1,0))))*('Export (QBO)'!$J$2:$J$2483=$A130)*('Export (QBO)'!$I$2:$I$2483))
)</f>
        <v>0</v>
      </c>
      <c r="N130" s="30" cm="1">
        <f t="array" ref="N130">(
SUM(('Export (QBO)'!$G$2:$G$2483&gt;=Budget!N$1)*('Export (QBO)'!$G$2:$G$2483&lt;=((EOMONTH(Budget!N$1,0))))*('Export (QBO)'!$J$2:$J$2483=$A130)*('Export (QBO)'!$I$2:$I$2483))
)</f>
        <v>0</v>
      </c>
      <c r="O130" s="30" cm="1">
        <f t="array" ref="O130">(
SUM(('Export (QBO)'!$G$2:$G$2483&gt;=Budget!O$1)*('Export (QBO)'!$G$2:$G$2483&lt;=((EOMONTH(Budget!O$1,0))))*('Export (QBO)'!$J$2:$J$2483=$A130)*('Export (QBO)'!$I$2:$I$2483))
)</f>
        <v>0</v>
      </c>
      <c r="P130" s="31">
        <f t="shared" ref="P130:P139" si="36">SUM(D130:O130)</f>
        <v>0</v>
      </c>
      <c r="Q130" s="30" cm="1">
        <f t="array" ref="Q130">(
SUM(('Export (QBO)'!$G$2:$G$6969&gt;=Budget!Q$1)*('Export (QBO)'!$G$2:$G$6969&lt;=((EOMONTH(Budget!Q$1,0))))*('Export (QBO)'!$J$2:$J$6969=$A130)*('Export (QBO)'!$I$2:$I$6969))
)</f>
        <v>0</v>
      </c>
      <c r="R130" s="30" cm="1">
        <f t="array" ref="R130">(
SUM(('Export (QBO)'!$G$2:$G$6969&gt;=Budget!R$1)*('Export (QBO)'!$G$2:$G$6969&lt;=((EOMONTH(Budget!R$1,0))))*('Export (QBO)'!$J$2:$J$6969=$A130)*('Export (QBO)'!$I$2:$I$6969))
)</f>
        <v>0</v>
      </c>
      <c r="S130" s="30" cm="1">
        <f t="array" ref="S130">(
SUM(('Export (QBO)'!$G$2:$G$6969&gt;=Budget!S$1)*('Export (QBO)'!$G$2:$G$6969&lt;=((EOMONTH(Budget!S$1,0))))*('Export (QBO)'!$J$2:$J$6969=$A130)*('Export (QBO)'!$I$2:$I$6969))
)</f>
        <v>0</v>
      </c>
      <c r="T130" s="30" cm="1">
        <f t="array" ref="T130">(
SUM(('Export (QBO)'!$G$2:$G$6969&gt;=Budget!T$1)*('Export (QBO)'!$G$2:$G$6969&lt;=((EOMONTH(Budget!T$1,0))))*('Export (QBO)'!$J$2:$J$6969=$A130)*('Export (QBO)'!$I$2:$I$6969))
)</f>
        <v>0</v>
      </c>
      <c r="U130" s="30" cm="1">
        <f t="array" ref="U130">(
SUM(('Export (QBO)'!$G$2:$G$6969&gt;=Budget!U$1)*('Export (QBO)'!$G$2:$G$6969&lt;=((EOMONTH(Budget!U$1,0))))*('Export (QBO)'!$J$2:$J$6969=$A130)*('Export (QBO)'!$I$2:$I$6969))
)</f>
        <v>0</v>
      </c>
      <c r="V130" s="30" cm="1">
        <f t="array" ref="V130">(
SUM(('Export (QBO)'!$G$2:$G$6969&gt;=Budget!V$1)*('Export (QBO)'!$G$2:$G$6969&lt;=((EOMONTH(Budget!V$1,0))))*('Export (QBO)'!$J$2:$J$6969=$A130)*('Export (QBO)'!$I$2:$I$6969))
)</f>
        <v>30681</v>
      </c>
      <c r="W130" s="30" cm="1">
        <f t="array" ref="W130">(
SUM(('Export (QBO)'!$G$2:$G$6969&gt;=Budget!W$1)*('Export (QBO)'!$G$2:$G$6969&lt;=((EOMONTH(Budget!W$1,0))))*('Export (QBO)'!$J$2:$J$6969=$A130)*('Export (QBO)'!$I$2:$I$6969))
)</f>
        <v>0</v>
      </c>
      <c r="X130" s="30" cm="1">
        <f t="array" ref="X130">(
SUM(('Export (QBO)'!$G$2:$G$6969&gt;=Budget!X$1)*('Export (QBO)'!$G$2:$G$6969&lt;=((EOMONTH(Budget!X$1,0))))*('Export (QBO)'!$J$2:$J$6969=$A130)*('Export (QBO)'!$I$2:$I$6969))
)</f>
        <v>0</v>
      </c>
      <c r="Y130" s="30" cm="1">
        <f t="array" ref="Y130">(
SUM(('Export (QBO)'!$G$2:$G$6969&gt;=Budget!Y$1)*('Export (QBO)'!$G$2:$G$6969&lt;=((EOMONTH(Budget!Y$1,0))))*('Export (QBO)'!$J$2:$J$6969=$A130)*('Export (QBO)'!$I$2:$I$6969))
)</f>
        <v>0</v>
      </c>
      <c r="Z130" s="30" cm="1">
        <f t="array" ref="Z130">(
SUM(('Export (QBO)'!$G$2:$G$6969&gt;=Budget!Z$1)*('Export (QBO)'!$G$2:$G$6969&lt;=((EOMONTH(Budget!Z$1,0))))*('Export (QBO)'!$J$2:$J$6969=$A130)*('Export (QBO)'!$I$2:$I$6969))
)</f>
        <v>0</v>
      </c>
      <c r="AA130" s="30" cm="1">
        <f t="array" ref="AA130">(
SUM(('Export (QBO)'!$G$2:$G$6969&gt;=Budget!AA$1)*('Export (QBO)'!$G$2:$G$6969&lt;=((EOMONTH(Budget!AA$1,0))))*('Export (QBO)'!$J$2:$J$6969=$A130)*('Export (QBO)'!$I$2:$I$6969))
)</f>
        <v>0</v>
      </c>
      <c r="AB130" s="30" cm="1">
        <f t="array" ref="AB130">(
SUM(('Export (QBO)'!$G$2:$G$6969&gt;=Budget!AB$1)*('Export (QBO)'!$G$2:$G$6969&lt;=((EOMONTH(Budget!AB$1,0))))*('Export (QBO)'!$J$2:$J$6969=$A130)*('Export (QBO)'!$I$2:$I$6969))
)</f>
        <v>0</v>
      </c>
      <c r="AC130" s="31">
        <f t="shared" ref="AC130:AC139" si="37">SUM(Q130:AB130)</f>
        <v>30681</v>
      </c>
    </row>
    <row r="131" spans="1:34">
      <c r="A131" s="54" t="s">
        <v>332</v>
      </c>
      <c r="B131" s="3">
        <f>IFERROR((VLOOKUP(A131,'GL Review'!E:G,3,FALSE)),"")</f>
        <v>5430</v>
      </c>
      <c r="D131" s="30" cm="1">
        <f t="array" ref="D131">(
SUM(('Export (QBO)'!$G$2:$G$2483&gt;=Budget!D$1)*('Export (QBO)'!$G$2:$G$2483&lt;=((EOMONTH(Budget!D$1,0))))*('Export (QBO)'!$J$2:$J$2483=$A131)*('Export (QBO)'!$I$2:$I$2483))
)</f>
        <v>0</v>
      </c>
      <c r="E131" s="30" cm="1">
        <f t="array" ref="E131">(
SUM(('Export (QBO)'!$G$2:$G$2483&gt;=Budget!E$1)*('Export (QBO)'!$G$2:$G$2483&lt;=((EOMONTH(Budget!E$1,0))))*('Export (QBO)'!$J$2:$J$2483=$A131)*('Export (QBO)'!$I$2:$I$2483))
)</f>
        <v>0</v>
      </c>
      <c r="F131" s="30" cm="1">
        <f t="array" ref="F131">(
SUM(('Export (QBO)'!$G$2:$G$2483&gt;=Budget!F$1)*('Export (QBO)'!$G$2:$G$2483&lt;=((EOMONTH(Budget!F$1,0))))*('Export (QBO)'!$J$2:$J$2483=$A131)*('Export (QBO)'!$I$2:$I$2483))
)</f>
        <v>0</v>
      </c>
      <c r="G131" s="30" cm="1">
        <f t="array" ref="G131">(
SUM(('Export (QBO)'!$G$2:$G$2483&gt;=Budget!G$1)*('Export (QBO)'!$G$2:$G$2483&lt;=((EOMONTH(Budget!G$1,0))))*('Export (QBO)'!$J$2:$J$2483=$A131)*('Export (QBO)'!$I$2:$I$2483))
)</f>
        <v>0</v>
      </c>
      <c r="H131" s="30" cm="1">
        <f t="array" ref="H131">(
SUM(('Export (QBO)'!$G$2:$G$2483&gt;=Budget!H$1)*('Export (QBO)'!$G$2:$G$2483&lt;=((EOMONTH(Budget!H$1,0))))*('Export (QBO)'!$J$2:$J$2483=$A131)*('Export (QBO)'!$I$2:$I$2483))
)</f>
        <v>0</v>
      </c>
      <c r="I131" s="30" cm="1">
        <f t="array" ref="I131">(
SUM(('Export (QBO)'!$G$2:$G$2483&gt;=Budget!I$1)*('Export (QBO)'!$G$2:$G$2483&lt;=((EOMONTH(Budget!I$1,0))))*('Export (QBO)'!$J$2:$J$2483=$A131)*('Export (QBO)'!$I$2:$I$2483))
)</f>
        <v>0</v>
      </c>
      <c r="J131" s="30" cm="1">
        <f t="array" ref="J131">(
SUM(('Export (QBO)'!$G$2:$G$2483&gt;=Budget!J$1)*('Export (QBO)'!$G$2:$G$2483&lt;=((EOMONTH(Budget!J$1,0))))*('Export (QBO)'!$J$2:$J$2483=$A131)*('Export (QBO)'!$I$2:$I$2483))
)</f>
        <v>0</v>
      </c>
      <c r="K131" s="30" cm="1">
        <f t="array" ref="K131">(
SUM(('Export (QBO)'!$G$2:$G$2483&gt;=Budget!K$1)*('Export (QBO)'!$G$2:$G$2483&lt;=((EOMONTH(Budget!K$1,0))))*('Export (QBO)'!$J$2:$J$2483=$A131)*('Export (QBO)'!$I$2:$I$2483))
)</f>
        <v>0</v>
      </c>
      <c r="L131" s="30" cm="1">
        <f t="array" ref="L131">(
SUM(('Export (QBO)'!$G$2:$G$2483&gt;=Budget!L$1)*('Export (QBO)'!$G$2:$G$2483&lt;=((EOMONTH(Budget!L$1,0))))*('Export (QBO)'!$J$2:$J$2483=$A131)*('Export (QBO)'!$I$2:$I$2483))
)</f>
        <v>0</v>
      </c>
      <c r="M131" s="30" cm="1">
        <f t="array" ref="M131">(
SUM(('Export (QBO)'!$G$2:$G$2483&gt;=Budget!M$1)*('Export (QBO)'!$G$2:$G$2483&lt;=((EOMONTH(Budget!M$1,0))))*('Export (QBO)'!$J$2:$J$2483=$A131)*('Export (QBO)'!$I$2:$I$2483))
)</f>
        <v>0</v>
      </c>
      <c r="N131" s="30" cm="1">
        <f t="array" ref="N131">(
SUM(('Export (QBO)'!$G$2:$G$2483&gt;=Budget!N$1)*('Export (QBO)'!$G$2:$G$2483&lt;=((EOMONTH(Budget!N$1,0))))*('Export (QBO)'!$J$2:$J$2483=$A131)*('Export (QBO)'!$I$2:$I$2483))
)</f>
        <v>0</v>
      </c>
      <c r="O131" s="30" cm="1">
        <f t="array" ref="O131">(
SUM(('Export (QBO)'!$G$2:$G$2483&gt;=Budget!O$1)*('Export (QBO)'!$G$2:$G$2483&lt;=((EOMONTH(Budget!O$1,0))))*('Export (QBO)'!$J$2:$J$2483=$A131)*('Export (QBO)'!$I$2:$I$2483))
)</f>
        <v>0</v>
      </c>
      <c r="P131" s="31">
        <f t="shared" si="36"/>
        <v>0</v>
      </c>
      <c r="Q131" s="30" cm="1">
        <f t="array" ref="Q131">(
SUM(('Export (QBO)'!$G$2:$G$6969&gt;=Budget!Q$1)*('Export (QBO)'!$G$2:$G$6969&lt;=((EOMONTH(Budget!Q$1,0))))*('Export (QBO)'!$J$2:$J$6969=$A131)*('Export (QBO)'!$I$2:$I$6969))
)</f>
        <v>0</v>
      </c>
      <c r="R131" s="30" cm="1">
        <f t="array" ref="R131">(
SUM(('Export (QBO)'!$G$2:$G$6969&gt;=Budget!R$1)*('Export (QBO)'!$G$2:$G$6969&lt;=((EOMONTH(Budget!R$1,0))))*('Export (QBO)'!$J$2:$J$6969=$A131)*('Export (QBO)'!$I$2:$I$6969))
)</f>
        <v>0</v>
      </c>
      <c r="S131" s="30" cm="1">
        <f t="array" ref="S131">(
SUM(('Export (QBO)'!$G$2:$G$6969&gt;=Budget!S$1)*('Export (QBO)'!$G$2:$G$6969&lt;=((EOMONTH(Budget!S$1,0))))*('Export (QBO)'!$J$2:$J$6969=$A131)*('Export (QBO)'!$I$2:$I$6969))
)</f>
        <v>0</v>
      </c>
      <c r="T131" s="30" cm="1">
        <f t="array" ref="T131">(
SUM(('Export (QBO)'!$G$2:$G$6969&gt;=Budget!T$1)*('Export (QBO)'!$G$2:$G$6969&lt;=((EOMONTH(Budget!T$1,0))))*('Export (QBO)'!$J$2:$J$6969=$A131)*('Export (QBO)'!$I$2:$I$6969))
)</f>
        <v>0</v>
      </c>
      <c r="U131" s="30" cm="1">
        <f t="array" ref="U131">(
SUM(('Export (QBO)'!$G$2:$G$6969&gt;=Budget!U$1)*('Export (QBO)'!$G$2:$G$6969&lt;=((EOMONTH(Budget!U$1,0))))*('Export (QBO)'!$J$2:$J$6969=$A131)*('Export (QBO)'!$I$2:$I$6969))
)</f>
        <v>0</v>
      </c>
      <c r="V131" s="30" cm="1">
        <f t="array" ref="V131">(
SUM(('Export (QBO)'!$G$2:$G$6969&gt;=Budget!V$1)*('Export (QBO)'!$G$2:$G$6969&lt;=((EOMONTH(Budget!V$1,0))))*('Export (QBO)'!$J$2:$J$6969=$A131)*('Export (QBO)'!$I$2:$I$6969))
)</f>
        <v>0</v>
      </c>
      <c r="W131" s="30" cm="1">
        <f t="array" ref="W131">(
SUM(('Export (QBO)'!$G$2:$G$6969&gt;=Budget!W$1)*('Export (QBO)'!$G$2:$G$6969&lt;=((EOMONTH(Budget!W$1,0))))*('Export (QBO)'!$J$2:$J$6969=$A131)*('Export (QBO)'!$I$2:$I$6969))
)</f>
        <v>0</v>
      </c>
      <c r="X131" s="30" cm="1">
        <f t="array" ref="X131">(
SUM(('Export (QBO)'!$G$2:$G$6969&gt;=Budget!X$1)*('Export (QBO)'!$G$2:$G$6969&lt;=((EOMONTH(Budget!X$1,0))))*('Export (QBO)'!$J$2:$J$6969=$A131)*('Export (QBO)'!$I$2:$I$6969))
)</f>
        <v>0</v>
      </c>
      <c r="Y131" s="30" cm="1">
        <f t="array" ref="Y131">(
SUM(('Export (QBO)'!$G$2:$G$6969&gt;=Budget!Y$1)*('Export (QBO)'!$G$2:$G$6969&lt;=((EOMONTH(Budget!Y$1,0))))*('Export (QBO)'!$J$2:$J$6969=$A131)*('Export (QBO)'!$I$2:$I$6969))
)</f>
        <v>0</v>
      </c>
      <c r="Z131" s="30" cm="1">
        <f t="array" ref="Z131">(
SUM(('Export (QBO)'!$G$2:$G$6969&gt;=Budget!Z$1)*('Export (QBO)'!$G$2:$G$6969&lt;=((EOMONTH(Budget!Z$1,0))))*('Export (QBO)'!$J$2:$J$6969=$A131)*('Export (QBO)'!$I$2:$I$6969))
)</f>
        <v>0</v>
      </c>
      <c r="AA131" s="30" cm="1">
        <f t="array" ref="AA131">(
SUM(('Export (QBO)'!$G$2:$G$6969&gt;=Budget!AA$1)*('Export (QBO)'!$G$2:$G$6969&lt;=((EOMONTH(Budget!AA$1,0))))*('Export (QBO)'!$J$2:$J$6969=$A131)*('Export (QBO)'!$I$2:$I$6969))
)</f>
        <v>0</v>
      </c>
      <c r="AB131" s="30" cm="1">
        <f t="array" ref="AB131">(
SUM(('Export (QBO)'!$G$2:$G$6969&gt;=Budget!AB$1)*('Export (QBO)'!$G$2:$G$6969&lt;=((EOMONTH(Budget!AB$1,0))))*('Export (QBO)'!$J$2:$J$6969=$A131)*('Export (QBO)'!$I$2:$I$6969))
)</f>
        <v>0</v>
      </c>
      <c r="AC131" s="31">
        <f t="shared" si="37"/>
        <v>0</v>
      </c>
    </row>
    <row r="132" spans="1:34">
      <c r="A132" s="54" t="s">
        <v>384</v>
      </c>
      <c r="B132" s="3" t="str">
        <f>IFERROR((VLOOKUP(A132,'GL Review'!E:G,3,FALSE)),"")</f>
        <v/>
      </c>
      <c r="D132" s="30" cm="1">
        <f t="array" ref="D132">(
SUM(('Export (QBO)'!$G$2:$G$2483&gt;=Budget!D$1)*('Export (QBO)'!$G$2:$G$2483&lt;=((EOMONTH(Budget!D$1,0))))*('Export (QBO)'!$J$2:$J$2483=$A132)*('Export (QBO)'!$I$2:$I$2483))
)</f>
        <v>0</v>
      </c>
      <c r="E132" s="30" cm="1">
        <f t="array" ref="E132">(
SUM(('Export (QBO)'!$G$2:$G$2483&gt;=Budget!E$1)*('Export (QBO)'!$G$2:$G$2483&lt;=((EOMONTH(Budget!E$1,0))))*('Export (QBO)'!$J$2:$J$2483=$A132)*('Export (QBO)'!$I$2:$I$2483))
)</f>
        <v>0</v>
      </c>
      <c r="F132" s="30" cm="1">
        <f t="array" ref="F132">(
SUM(('Export (QBO)'!$G$2:$G$2483&gt;=Budget!F$1)*('Export (QBO)'!$G$2:$G$2483&lt;=((EOMONTH(Budget!F$1,0))))*('Export (QBO)'!$J$2:$J$2483=$A132)*('Export (QBO)'!$I$2:$I$2483))
)</f>
        <v>0</v>
      </c>
      <c r="G132" s="30" cm="1">
        <f t="array" ref="G132">(
SUM(('Export (QBO)'!$G$2:$G$2483&gt;=Budget!G$1)*('Export (QBO)'!$G$2:$G$2483&lt;=((EOMONTH(Budget!G$1,0))))*('Export (QBO)'!$J$2:$J$2483=$A132)*('Export (QBO)'!$I$2:$I$2483))
)</f>
        <v>0</v>
      </c>
      <c r="H132" s="30" cm="1">
        <f t="array" ref="H132">(
SUM(('Export (QBO)'!$G$2:$G$2483&gt;=Budget!H$1)*('Export (QBO)'!$G$2:$G$2483&lt;=((EOMONTH(Budget!H$1,0))))*('Export (QBO)'!$J$2:$J$2483=$A132)*('Export (QBO)'!$I$2:$I$2483))
)</f>
        <v>0</v>
      </c>
      <c r="I132" s="30" cm="1">
        <f t="array" ref="I132">(
SUM(('Export (QBO)'!$G$2:$G$2483&gt;=Budget!I$1)*('Export (QBO)'!$G$2:$G$2483&lt;=((EOMONTH(Budget!I$1,0))))*('Export (QBO)'!$J$2:$J$2483=$A132)*('Export (QBO)'!$I$2:$I$2483))
)</f>
        <v>0</v>
      </c>
      <c r="J132" s="30" cm="1">
        <f t="array" ref="J132">(
SUM(('Export (QBO)'!$G$2:$G$2483&gt;=Budget!J$1)*('Export (QBO)'!$G$2:$G$2483&lt;=((EOMONTH(Budget!J$1,0))))*('Export (QBO)'!$J$2:$J$2483=$A132)*('Export (QBO)'!$I$2:$I$2483))
)</f>
        <v>0</v>
      </c>
      <c r="K132" s="30" cm="1">
        <f t="array" ref="K132">(
SUM(('Export (QBO)'!$G$2:$G$2483&gt;=Budget!K$1)*('Export (QBO)'!$G$2:$G$2483&lt;=((EOMONTH(Budget!K$1,0))))*('Export (QBO)'!$J$2:$J$2483=$A132)*('Export (QBO)'!$I$2:$I$2483))
)</f>
        <v>0</v>
      </c>
      <c r="L132" s="30" cm="1">
        <f t="array" ref="L132">(
SUM(('Export (QBO)'!$G$2:$G$2483&gt;=Budget!L$1)*('Export (QBO)'!$G$2:$G$2483&lt;=((EOMONTH(Budget!L$1,0))))*('Export (QBO)'!$J$2:$J$2483=$A132)*('Export (QBO)'!$I$2:$I$2483))
)</f>
        <v>0</v>
      </c>
      <c r="M132" s="30" cm="1">
        <f t="array" ref="M132">(
SUM(('Export (QBO)'!$G$2:$G$2483&gt;=Budget!M$1)*('Export (QBO)'!$G$2:$G$2483&lt;=((EOMONTH(Budget!M$1,0))))*('Export (QBO)'!$J$2:$J$2483=$A132)*('Export (QBO)'!$I$2:$I$2483))
)</f>
        <v>0</v>
      </c>
      <c r="N132" s="30" cm="1">
        <f t="array" ref="N132">(
SUM(('Export (QBO)'!$G$2:$G$2483&gt;=Budget!N$1)*('Export (QBO)'!$G$2:$G$2483&lt;=((EOMONTH(Budget!N$1,0))))*('Export (QBO)'!$J$2:$J$2483=$A132)*('Export (QBO)'!$I$2:$I$2483))
)</f>
        <v>0</v>
      </c>
      <c r="O132" s="30" cm="1">
        <f t="array" ref="O132">(
SUM(('Export (QBO)'!$G$2:$G$2483&gt;=Budget!O$1)*('Export (QBO)'!$G$2:$G$2483&lt;=((EOMONTH(Budget!O$1,0))))*('Export (QBO)'!$J$2:$J$2483=$A132)*('Export (QBO)'!$I$2:$I$2483))
)</f>
        <v>0</v>
      </c>
      <c r="P132" s="31">
        <f t="shared" si="36"/>
        <v>0</v>
      </c>
      <c r="Q132" s="30" cm="1">
        <f t="array" ref="Q132">(
SUM(('Export (QBO)'!$G$2:$G$6969&gt;=Budget!Q$1)*('Export (QBO)'!$G$2:$G$6969&lt;=((EOMONTH(Budget!Q$1,0))))*('Export (QBO)'!$J$2:$J$6969=$A132)*('Export (QBO)'!$I$2:$I$6969))
)</f>
        <v>0</v>
      </c>
      <c r="R132" s="30" cm="1">
        <f t="array" ref="R132">(
SUM(('Export (QBO)'!$G$2:$G$6969&gt;=Budget!R$1)*('Export (QBO)'!$G$2:$G$6969&lt;=((EOMONTH(Budget!R$1,0))))*('Export (QBO)'!$J$2:$J$6969=$A132)*('Export (QBO)'!$I$2:$I$6969))
)</f>
        <v>0</v>
      </c>
      <c r="S132" s="30" cm="1">
        <f t="array" ref="S132">(
SUM(('Export (QBO)'!$G$2:$G$6969&gt;=Budget!S$1)*('Export (QBO)'!$G$2:$G$6969&lt;=((EOMONTH(Budget!S$1,0))))*('Export (QBO)'!$J$2:$J$6969=$A132)*('Export (QBO)'!$I$2:$I$6969))
)</f>
        <v>0</v>
      </c>
      <c r="T132" s="30" cm="1">
        <f t="array" ref="T132">(
SUM(('Export (QBO)'!$G$2:$G$6969&gt;=Budget!T$1)*('Export (QBO)'!$G$2:$G$6969&lt;=((EOMONTH(Budget!T$1,0))))*('Export (QBO)'!$J$2:$J$6969=$A132)*('Export (QBO)'!$I$2:$I$6969))
)</f>
        <v>0</v>
      </c>
      <c r="U132" s="30" cm="1">
        <f t="array" ref="U132">(
SUM(('Export (QBO)'!$G$2:$G$6969&gt;=Budget!U$1)*('Export (QBO)'!$G$2:$G$6969&lt;=((EOMONTH(Budget!U$1,0))))*('Export (QBO)'!$J$2:$J$6969=$A132)*('Export (QBO)'!$I$2:$I$6969))
)</f>
        <v>0</v>
      </c>
      <c r="V132" s="30" cm="1">
        <f t="array" ref="V132">(
SUM(('Export (QBO)'!$G$2:$G$6969&gt;=Budget!V$1)*('Export (QBO)'!$G$2:$G$6969&lt;=((EOMONTH(Budget!V$1,0))))*('Export (QBO)'!$J$2:$J$6969=$A132)*('Export (QBO)'!$I$2:$I$6969))
)</f>
        <v>0</v>
      </c>
      <c r="W132" s="30" cm="1">
        <f t="array" ref="W132">(
SUM(('Export (QBO)'!$G$2:$G$6969&gt;=Budget!W$1)*('Export (QBO)'!$G$2:$G$6969&lt;=((EOMONTH(Budget!W$1,0))))*('Export (QBO)'!$J$2:$J$6969=$A132)*('Export (QBO)'!$I$2:$I$6969))
)</f>
        <v>0</v>
      </c>
      <c r="X132" s="30" cm="1">
        <f t="array" ref="X132">(
SUM(('Export (QBO)'!$G$2:$G$6969&gt;=Budget!X$1)*('Export (QBO)'!$G$2:$G$6969&lt;=((EOMONTH(Budget!X$1,0))))*('Export (QBO)'!$J$2:$J$6969=$A132)*('Export (QBO)'!$I$2:$I$6969))
)</f>
        <v>0</v>
      </c>
      <c r="Y132" s="30" cm="1">
        <f t="array" ref="Y132">(
SUM(('Export (QBO)'!$G$2:$G$6969&gt;=Budget!Y$1)*('Export (QBO)'!$G$2:$G$6969&lt;=((EOMONTH(Budget!Y$1,0))))*('Export (QBO)'!$J$2:$J$6969=$A132)*('Export (QBO)'!$I$2:$I$6969))
)</f>
        <v>0</v>
      </c>
      <c r="Z132" s="30" cm="1">
        <f t="array" ref="Z132">(
SUM(('Export (QBO)'!$G$2:$G$6969&gt;=Budget!Z$1)*('Export (QBO)'!$G$2:$G$6969&lt;=((EOMONTH(Budget!Z$1,0))))*('Export (QBO)'!$J$2:$J$6969=$A132)*('Export (QBO)'!$I$2:$I$6969))
)</f>
        <v>0</v>
      </c>
      <c r="AA132" s="30" cm="1">
        <f t="array" ref="AA132">(
SUM(('Export (QBO)'!$G$2:$G$6969&gt;=Budget!AA$1)*('Export (QBO)'!$G$2:$G$6969&lt;=((EOMONTH(Budget!AA$1,0))))*('Export (QBO)'!$J$2:$J$6969=$A132)*('Export (QBO)'!$I$2:$I$6969))
)</f>
        <v>0</v>
      </c>
      <c r="AB132" s="30" cm="1">
        <f t="array" ref="AB132">(
SUM(('Export (QBO)'!$G$2:$G$6969&gt;=Budget!AB$1)*('Export (QBO)'!$G$2:$G$6969&lt;=((EOMONTH(Budget!AB$1,0))))*('Export (QBO)'!$J$2:$J$6969=$A132)*('Export (QBO)'!$I$2:$I$6969))
)</f>
        <v>0</v>
      </c>
      <c r="AC132" s="31">
        <f t="shared" si="37"/>
        <v>0</v>
      </c>
    </row>
    <row r="133" spans="1:34">
      <c r="A133" s="41" t="s">
        <v>386</v>
      </c>
      <c r="B133" s="3" t="str">
        <f>IFERROR((VLOOKUP(A133,'GL Review'!E:G,3,FALSE)),"")</f>
        <v/>
      </c>
      <c r="C133" s="38"/>
      <c r="D133" s="44" cm="1">
        <f t="array" ref="D133">(
SUM(('Export (QBO)'!$G$2:$G$2483&gt;=Budget!D$1)*('Export (QBO)'!$G$2:$G$2483&lt;=((EOMONTH(Budget!D$1,0))))*('Export (QBO)'!$J$2:$J$2483=$A133)*('Export (QBO)'!$I$2:$I$2483))
)</f>
        <v>0</v>
      </c>
      <c r="E133" s="44" cm="1">
        <f t="array" ref="E133">(
SUM(('Export (QBO)'!$G$2:$G$2483&gt;=Budget!E$1)*('Export (QBO)'!$G$2:$G$2483&lt;=((EOMONTH(Budget!E$1,0))))*('Export (QBO)'!$J$2:$J$2483=$A133)*('Export (QBO)'!$I$2:$I$2483))
)</f>
        <v>0</v>
      </c>
      <c r="F133" s="44" cm="1">
        <f t="array" ref="F133">(
SUM(('Export (QBO)'!$G$2:$G$2483&gt;=Budget!F$1)*('Export (QBO)'!$G$2:$G$2483&lt;=((EOMONTH(Budget!F$1,0))))*('Export (QBO)'!$J$2:$J$2483=$A133)*('Export (QBO)'!$I$2:$I$2483))
)</f>
        <v>0</v>
      </c>
      <c r="G133" s="44" cm="1">
        <f t="array" ref="G133">(
SUM(('Export (QBO)'!$G$2:$G$2483&gt;=Budget!G$1)*('Export (QBO)'!$G$2:$G$2483&lt;=((EOMONTH(Budget!G$1,0))))*('Export (QBO)'!$J$2:$J$2483=$A133)*('Export (QBO)'!$I$2:$I$2483))
)</f>
        <v>0</v>
      </c>
      <c r="H133" s="44" cm="1">
        <f t="array" ref="H133">(
SUM(('Export (QBO)'!$G$2:$G$2483&gt;=Budget!H$1)*('Export (QBO)'!$G$2:$G$2483&lt;=((EOMONTH(Budget!H$1,0))))*('Export (QBO)'!$J$2:$J$2483=$A133)*('Export (QBO)'!$I$2:$I$2483))
)</f>
        <v>0</v>
      </c>
      <c r="I133" s="44" cm="1">
        <f t="array" ref="I133">(
SUM(('Export (QBO)'!$G$2:$G$2483&gt;=Budget!I$1)*('Export (QBO)'!$G$2:$G$2483&lt;=((EOMONTH(Budget!I$1,0))))*('Export (QBO)'!$J$2:$J$2483=$A133)*('Export (QBO)'!$I$2:$I$2483))
)</f>
        <v>0</v>
      </c>
      <c r="J133" s="44" cm="1">
        <f t="array" ref="J133">(
SUM(('Export (QBO)'!$G$2:$G$2483&gt;=Budget!J$1)*('Export (QBO)'!$G$2:$G$2483&lt;=((EOMONTH(Budget!J$1,0))))*('Export (QBO)'!$J$2:$J$2483=$A133)*('Export (QBO)'!$I$2:$I$2483))
)</f>
        <v>0</v>
      </c>
      <c r="K133" s="44" cm="1">
        <f t="array" ref="K133">(
SUM(('Export (QBO)'!$G$2:$G$2483&gt;=Budget!K$1)*('Export (QBO)'!$G$2:$G$2483&lt;=((EOMONTH(Budget!K$1,0))))*('Export (QBO)'!$J$2:$J$2483=$A133)*('Export (QBO)'!$I$2:$I$2483))
)</f>
        <v>0</v>
      </c>
      <c r="L133" s="44" cm="1">
        <f t="array" ref="L133">(
SUM(('Export (QBO)'!$G$2:$G$2483&gt;=Budget!L$1)*('Export (QBO)'!$G$2:$G$2483&lt;=((EOMONTH(Budget!L$1,0))))*('Export (QBO)'!$J$2:$J$2483=$A133)*('Export (QBO)'!$I$2:$I$2483))
)</f>
        <v>0</v>
      </c>
      <c r="M133" s="44" cm="1">
        <f t="array" ref="M133">(
SUM(('Export (QBO)'!$G$2:$G$2483&gt;=Budget!M$1)*('Export (QBO)'!$G$2:$G$2483&lt;=((EOMONTH(Budget!M$1,0))))*('Export (QBO)'!$J$2:$J$2483=$A133)*('Export (QBO)'!$I$2:$I$2483))
)</f>
        <v>0</v>
      </c>
      <c r="N133" s="44" cm="1">
        <f t="array" ref="N133">(
SUM(('Export (QBO)'!$G$2:$G$2483&gt;=Budget!N$1)*('Export (QBO)'!$G$2:$G$2483&lt;=((EOMONTH(Budget!N$1,0))))*('Export (QBO)'!$J$2:$J$2483=$A133)*('Export (QBO)'!$I$2:$I$2483))
)</f>
        <v>0</v>
      </c>
      <c r="O133" s="44" cm="1">
        <f t="array" ref="O133">(
SUM(('Export (QBO)'!$G$2:$G$2483&gt;=Budget!O$1)*('Export (QBO)'!$G$2:$G$2483&lt;=((EOMONTH(Budget!O$1,0))))*('Export (QBO)'!$J$2:$J$2483=$A133)*('Export (QBO)'!$I$2:$I$2483))
)</f>
        <v>0</v>
      </c>
      <c r="P133" s="43">
        <f t="shared" si="36"/>
        <v>0</v>
      </c>
      <c r="Q133" s="44" cm="1">
        <f t="array" ref="Q133">(
SUM(('Export (QBO)'!$G$2:$G$6969&gt;=Budget!Q$1)*('Export (QBO)'!$G$2:$G$6969&lt;=((EOMONTH(Budget!Q$1,0))))*('Export (QBO)'!$J$2:$J$6969=$A133)*('Export (QBO)'!$I$2:$I$6969))
)</f>
        <v>0</v>
      </c>
      <c r="R133" s="44" cm="1">
        <f t="array" ref="R133">(
SUM(('Export (QBO)'!$G$2:$G$6969&gt;=Budget!R$1)*('Export (QBO)'!$G$2:$G$6969&lt;=((EOMONTH(Budget!R$1,0))))*('Export (QBO)'!$J$2:$J$6969=$A133)*('Export (QBO)'!$I$2:$I$6969))
)</f>
        <v>0</v>
      </c>
      <c r="S133" s="44" cm="1">
        <f t="array" ref="S133">(
SUM(('Export (QBO)'!$G$2:$G$6969&gt;=Budget!S$1)*('Export (QBO)'!$G$2:$G$6969&lt;=((EOMONTH(Budget!S$1,0))))*('Export (QBO)'!$J$2:$J$6969=$A133)*('Export (QBO)'!$I$2:$I$6969))
)</f>
        <v>0</v>
      </c>
      <c r="T133" s="44" cm="1">
        <f t="array" ref="T133">(
SUM(('Export (QBO)'!$G$2:$G$6969&gt;=Budget!T$1)*('Export (QBO)'!$G$2:$G$6969&lt;=((EOMONTH(Budget!T$1,0))))*('Export (QBO)'!$J$2:$J$6969=$A133)*('Export (QBO)'!$I$2:$I$6969))
)</f>
        <v>0</v>
      </c>
      <c r="U133" s="44" cm="1">
        <f t="array" ref="U133">(
SUM(('Export (QBO)'!$G$2:$G$6969&gt;=Budget!U$1)*('Export (QBO)'!$G$2:$G$6969&lt;=((EOMONTH(Budget!U$1,0))))*('Export (QBO)'!$J$2:$J$6969=$A133)*('Export (QBO)'!$I$2:$I$6969))
)</f>
        <v>0</v>
      </c>
      <c r="V133" s="44" cm="1">
        <f t="array" ref="V133">(
SUM(('Export (QBO)'!$G$2:$G$6969&gt;=Budget!V$1)*('Export (QBO)'!$G$2:$G$6969&lt;=((EOMONTH(Budget!V$1,0))))*('Export (QBO)'!$J$2:$J$6969=$A133)*('Export (QBO)'!$I$2:$I$6969))
)</f>
        <v>0</v>
      </c>
      <c r="W133" s="44" cm="1">
        <f t="array" ref="W133">(
SUM(('Export (QBO)'!$G$2:$G$6969&gt;=Budget!W$1)*('Export (QBO)'!$G$2:$G$6969&lt;=((EOMONTH(Budget!W$1,0))))*('Export (QBO)'!$J$2:$J$6969=$A133)*('Export (QBO)'!$I$2:$I$6969))
)</f>
        <v>0</v>
      </c>
      <c r="X133" s="44" cm="1">
        <f t="array" ref="X133">(
SUM(('Export (QBO)'!$G$2:$G$6969&gt;=Budget!X$1)*('Export (QBO)'!$G$2:$G$6969&lt;=((EOMONTH(Budget!X$1,0))))*('Export (QBO)'!$J$2:$J$6969=$A133)*('Export (QBO)'!$I$2:$I$6969))
)</f>
        <v>0</v>
      </c>
      <c r="Y133" s="44" cm="1">
        <f t="array" ref="Y133">(
SUM(('Export (QBO)'!$G$2:$G$6969&gt;=Budget!Y$1)*('Export (QBO)'!$G$2:$G$6969&lt;=((EOMONTH(Budget!Y$1,0))))*('Export (QBO)'!$J$2:$J$6969=$A133)*('Export (QBO)'!$I$2:$I$6969))
)</f>
        <v>0</v>
      </c>
      <c r="Z133" s="44" cm="1">
        <f t="array" ref="Z133">(
SUM(('Export (QBO)'!$G$2:$G$6969&gt;=Budget!Z$1)*('Export (QBO)'!$G$2:$G$6969&lt;=((EOMONTH(Budget!Z$1,0))))*('Export (QBO)'!$J$2:$J$6969=$A133)*('Export (QBO)'!$I$2:$I$6969))
)</f>
        <v>0</v>
      </c>
      <c r="AA133" s="44" cm="1">
        <f t="array" ref="AA133">(
SUM(('Export (QBO)'!$G$2:$G$6969&gt;=Budget!AA$1)*('Export (QBO)'!$G$2:$G$6969&lt;=((EOMONTH(Budget!AA$1,0))))*('Export (QBO)'!$J$2:$J$6969=$A133)*('Export (QBO)'!$I$2:$I$6969))
)</f>
        <v>0</v>
      </c>
      <c r="AB133" s="44" cm="1">
        <f t="array" ref="AB133">(
SUM(('Export (QBO)'!$G$2:$G$6969&gt;=Budget!AB$1)*('Export (QBO)'!$G$2:$G$6969&lt;=((EOMONTH(Budget!AB$1,0))))*('Export (QBO)'!$J$2:$J$6969=$A133)*('Export (QBO)'!$I$2:$I$6969))
)</f>
        <v>0</v>
      </c>
      <c r="AC133" s="43">
        <f t="shared" si="37"/>
        <v>0</v>
      </c>
      <c r="AD133" s="46"/>
      <c r="AF133" s="46"/>
      <c r="AH133" s="46"/>
    </row>
    <row r="134" spans="1:34">
      <c r="A134" s="41" t="s">
        <v>387</v>
      </c>
      <c r="B134" s="3" t="str">
        <f>IFERROR((VLOOKUP(A134,'GL Review'!E:G,3,FALSE)),"")</f>
        <v/>
      </c>
      <c r="C134" s="38"/>
      <c r="D134" s="44" cm="1">
        <f t="array" ref="D134">(
SUM(('Export (QBO)'!$G$2:$G$2483&gt;=Budget!D$1)*('Export (QBO)'!$G$2:$G$2483&lt;=((EOMONTH(Budget!D$1,0))))*('Export (QBO)'!$J$2:$J$2483=$A134)*('Export (QBO)'!$I$2:$I$2483))
)</f>
        <v>0</v>
      </c>
      <c r="E134" s="44" cm="1">
        <f t="array" ref="E134">(
SUM(('Export (QBO)'!$G$2:$G$2483&gt;=Budget!E$1)*('Export (QBO)'!$G$2:$G$2483&lt;=((EOMONTH(Budget!E$1,0))))*('Export (QBO)'!$J$2:$J$2483=$A134)*('Export (QBO)'!$I$2:$I$2483))
)</f>
        <v>0</v>
      </c>
      <c r="F134" s="44" cm="1">
        <f t="array" ref="F134">(
SUM(('Export (QBO)'!$G$2:$G$2483&gt;=Budget!F$1)*('Export (QBO)'!$G$2:$G$2483&lt;=((EOMONTH(Budget!F$1,0))))*('Export (QBO)'!$J$2:$J$2483=$A134)*('Export (QBO)'!$I$2:$I$2483))
)</f>
        <v>0</v>
      </c>
      <c r="G134" s="44" cm="1">
        <f t="array" ref="G134">(
SUM(('Export (QBO)'!$G$2:$G$2483&gt;=Budget!G$1)*('Export (QBO)'!$G$2:$G$2483&lt;=((EOMONTH(Budget!G$1,0))))*('Export (QBO)'!$J$2:$J$2483=$A134)*('Export (QBO)'!$I$2:$I$2483))
)</f>
        <v>0</v>
      </c>
      <c r="H134" s="44" cm="1">
        <f t="array" ref="H134">(
SUM(('Export (QBO)'!$G$2:$G$2483&gt;=Budget!H$1)*('Export (QBO)'!$G$2:$G$2483&lt;=((EOMONTH(Budget!H$1,0))))*('Export (QBO)'!$J$2:$J$2483=$A134)*('Export (QBO)'!$I$2:$I$2483))
)</f>
        <v>0</v>
      </c>
      <c r="I134" s="44" cm="1">
        <f t="array" ref="I134">(
SUM(('Export (QBO)'!$G$2:$G$2483&gt;=Budget!I$1)*('Export (QBO)'!$G$2:$G$2483&lt;=((EOMONTH(Budget!I$1,0))))*('Export (QBO)'!$J$2:$J$2483=$A134)*('Export (QBO)'!$I$2:$I$2483))
)</f>
        <v>0</v>
      </c>
      <c r="J134" s="44" cm="1">
        <f t="array" ref="J134">(
SUM(('Export (QBO)'!$G$2:$G$2483&gt;=Budget!J$1)*('Export (QBO)'!$G$2:$G$2483&lt;=((EOMONTH(Budget!J$1,0))))*('Export (QBO)'!$J$2:$J$2483=$A134)*('Export (QBO)'!$I$2:$I$2483))
)</f>
        <v>0</v>
      </c>
      <c r="K134" s="44" cm="1">
        <f t="array" ref="K134">(
SUM(('Export (QBO)'!$G$2:$G$2483&gt;=Budget!K$1)*('Export (QBO)'!$G$2:$G$2483&lt;=((EOMONTH(Budget!K$1,0))))*('Export (QBO)'!$J$2:$J$2483=$A134)*('Export (QBO)'!$I$2:$I$2483))
)</f>
        <v>0</v>
      </c>
      <c r="L134" s="44" cm="1">
        <f t="array" ref="L134">(
SUM(('Export (QBO)'!$G$2:$G$2483&gt;=Budget!L$1)*('Export (QBO)'!$G$2:$G$2483&lt;=((EOMONTH(Budget!L$1,0))))*('Export (QBO)'!$J$2:$J$2483=$A134)*('Export (QBO)'!$I$2:$I$2483))
)</f>
        <v>0</v>
      </c>
      <c r="M134" s="44" cm="1">
        <f t="array" ref="M134">(
SUM(('Export (QBO)'!$G$2:$G$2483&gt;=Budget!M$1)*('Export (QBO)'!$G$2:$G$2483&lt;=((EOMONTH(Budget!M$1,0))))*('Export (QBO)'!$J$2:$J$2483=$A134)*('Export (QBO)'!$I$2:$I$2483))
)</f>
        <v>0</v>
      </c>
      <c r="N134" s="44" cm="1">
        <f t="array" ref="N134">(
SUM(('Export (QBO)'!$G$2:$G$2483&gt;=Budget!N$1)*('Export (QBO)'!$G$2:$G$2483&lt;=((EOMONTH(Budget!N$1,0))))*('Export (QBO)'!$J$2:$J$2483=$A134)*('Export (QBO)'!$I$2:$I$2483))
)</f>
        <v>0</v>
      </c>
      <c r="O134" s="44" cm="1">
        <f t="array" ref="O134">(
SUM(('Export (QBO)'!$G$2:$G$2483&gt;=Budget!O$1)*('Export (QBO)'!$G$2:$G$2483&lt;=((EOMONTH(Budget!O$1,0))))*('Export (QBO)'!$J$2:$J$2483=$A134)*('Export (QBO)'!$I$2:$I$2483))
)</f>
        <v>0</v>
      </c>
      <c r="P134" s="43">
        <f t="shared" si="36"/>
        <v>0</v>
      </c>
      <c r="Q134" s="44" cm="1">
        <f t="array" ref="Q134">(
SUM(('Export (QBO)'!$G$2:$G$6969&gt;=Budget!Q$1)*('Export (QBO)'!$G$2:$G$6969&lt;=((EOMONTH(Budget!Q$1,0))))*('Export (QBO)'!$J$2:$J$6969=$A134)*('Export (QBO)'!$I$2:$I$6969))
)</f>
        <v>0</v>
      </c>
      <c r="R134" s="44" cm="1">
        <f t="array" ref="R134">(
SUM(('Export (QBO)'!$G$2:$G$6969&gt;=Budget!R$1)*('Export (QBO)'!$G$2:$G$6969&lt;=((EOMONTH(Budget!R$1,0))))*('Export (QBO)'!$J$2:$J$6969=$A134)*('Export (QBO)'!$I$2:$I$6969))
)</f>
        <v>0</v>
      </c>
      <c r="S134" s="44" cm="1">
        <f t="array" ref="S134">(
SUM(('Export (QBO)'!$G$2:$G$6969&gt;=Budget!S$1)*('Export (QBO)'!$G$2:$G$6969&lt;=((EOMONTH(Budget!S$1,0))))*('Export (QBO)'!$J$2:$J$6969=$A134)*('Export (QBO)'!$I$2:$I$6969))
)</f>
        <v>0</v>
      </c>
      <c r="T134" s="44" cm="1">
        <f t="array" ref="T134">(
SUM(('Export (QBO)'!$G$2:$G$6969&gt;=Budget!T$1)*('Export (QBO)'!$G$2:$G$6969&lt;=((EOMONTH(Budget!T$1,0))))*('Export (QBO)'!$J$2:$J$6969=$A134)*('Export (QBO)'!$I$2:$I$6969))
)</f>
        <v>0</v>
      </c>
      <c r="U134" s="44" cm="1">
        <f t="array" ref="U134">(
SUM(('Export (QBO)'!$G$2:$G$6969&gt;=Budget!U$1)*('Export (QBO)'!$G$2:$G$6969&lt;=((EOMONTH(Budget!U$1,0))))*('Export (QBO)'!$J$2:$J$6969=$A134)*('Export (QBO)'!$I$2:$I$6969))
)</f>
        <v>0</v>
      </c>
      <c r="V134" s="44" cm="1">
        <f t="array" ref="V134">(
SUM(('Export (QBO)'!$G$2:$G$6969&gt;=Budget!V$1)*('Export (QBO)'!$G$2:$G$6969&lt;=((EOMONTH(Budget!V$1,0))))*('Export (QBO)'!$J$2:$J$6969=$A134)*('Export (QBO)'!$I$2:$I$6969))
)</f>
        <v>0</v>
      </c>
      <c r="W134" s="44" cm="1">
        <f t="array" ref="W134">(
SUM(('Export (QBO)'!$G$2:$G$6969&gt;=Budget!W$1)*('Export (QBO)'!$G$2:$G$6969&lt;=((EOMONTH(Budget!W$1,0))))*('Export (QBO)'!$J$2:$J$6969=$A134)*('Export (QBO)'!$I$2:$I$6969))
)</f>
        <v>0</v>
      </c>
      <c r="X134" s="44" cm="1">
        <f t="array" ref="X134">(
SUM(('Export (QBO)'!$G$2:$G$6969&gt;=Budget!X$1)*('Export (QBO)'!$G$2:$G$6969&lt;=((EOMONTH(Budget!X$1,0))))*('Export (QBO)'!$J$2:$J$6969=$A134)*('Export (QBO)'!$I$2:$I$6969))
)</f>
        <v>0</v>
      </c>
      <c r="Y134" s="44" cm="1">
        <f t="array" ref="Y134">(
SUM(('Export (QBO)'!$G$2:$G$6969&gt;=Budget!Y$1)*('Export (QBO)'!$G$2:$G$6969&lt;=((EOMONTH(Budget!Y$1,0))))*('Export (QBO)'!$J$2:$J$6969=$A134)*('Export (QBO)'!$I$2:$I$6969))
)</f>
        <v>0</v>
      </c>
      <c r="Z134" s="44" cm="1">
        <f t="array" ref="Z134">(
SUM(('Export (QBO)'!$G$2:$G$6969&gt;=Budget!Z$1)*('Export (QBO)'!$G$2:$G$6969&lt;=((EOMONTH(Budget!Z$1,0))))*('Export (QBO)'!$J$2:$J$6969=$A134)*('Export (QBO)'!$I$2:$I$6969))
)</f>
        <v>0</v>
      </c>
      <c r="AA134" s="44" cm="1">
        <f t="array" ref="AA134">(
SUM(('Export (QBO)'!$G$2:$G$6969&gt;=Budget!AA$1)*('Export (QBO)'!$G$2:$G$6969&lt;=((EOMONTH(Budget!AA$1,0))))*('Export (QBO)'!$J$2:$J$6969=$A134)*('Export (QBO)'!$I$2:$I$6969))
)</f>
        <v>0</v>
      </c>
      <c r="AB134" s="44" cm="1">
        <f t="array" ref="AB134">(
SUM(('Export (QBO)'!$G$2:$G$6969&gt;=Budget!AB$1)*('Export (QBO)'!$G$2:$G$6969&lt;=((EOMONTH(Budget!AB$1,0))))*('Export (QBO)'!$J$2:$J$6969=$A134)*('Export (QBO)'!$I$2:$I$6969))
)</f>
        <v>0</v>
      </c>
      <c r="AC134" s="43">
        <f t="shared" si="37"/>
        <v>0</v>
      </c>
      <c r="AD134" s="46"/>
      <c r="AF134" s="46"/>
      <c r="AH134" s="46"/>
    </row>
    <row r="135" spans="1:34">
      <c r="A135" s="41" t="s">
        <v>388</v>
      </c>
      <c r="B135" s="3" t="str">
        <f>IFERROR((VLOOKUP(A135,'GL Review'!E:G,3,FALSE)),"")</f>
        <v/>
      </c>
      <c r="C135" s="38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31">
        <f t="shared" si="36"/>
        <v>0</v>
      </c>
      <c r="Q135" s="44">
        <v>0</v>
      </c>
      <c r="R135" s="44" cm="1">
        <f t="array" ref="R135">(
SUM(('Export (QBO)'!$G$2:$G$6969&gt;=Budget!R$1)*('Export (QBO)'!$G$2:$G$6969&lt;=((EOMONTH(Budget!R$1,0))))*('Export (QBO)'!$J$2:$J$6969=$A135)*('Export (QBO)'!$I$2:$I$6969))
)</f>
        <v>0</v>
      </c>
      <c r="S135" s="44" cm="1">
        <f t="array" ref="S135">(
SUM(('Export (QBO)'!$G$2:$G$6969&gt;=Budget!S$1)*('Export (QBO)'!$G$2:$G$6969&lt;=((EOMONTH(Budget!S$1,0))))*('Export (QBO)'!$J$2:$J$6969=$A135)*('Export (QBO)'!$I$2:$I$6969))
)</f>
        <v>0</v>
      </c>
      <c r="T135" s="44" cm="1">
        <f t="array" ref="T135">(
SUM(('Export (QBO)'!$G$2:$G$6969&gt;=Budget!T$1)*('Export (QBO)'!$G$2:$G$6969&lt;=((EOMONTH(Budget!T$1,0))))*('Export (QBO)'!$J$2:$J$6969=$A135)*('Export (QBO)'!$I$2:$I$6969))
)</f>
        <v>0</v>
      </c>
      <c r="U135" s="44" cm="1">
        <f t="array" ref="U135">(
SUM(('Export (QBO)'!$G$2:$G$6969&gt;=Budget!U$1)*('Export (QBO)'!$G$2:$G$6969&lt;=((EOMONTH(Budget!U$1,0))))*('Export (QBO)'!$J$2:$J$6969=$A135)*('Export (QBO)'!$I$2:$I$6969))
)</f>
        <v>0</v>
      </c>
      <c r="V135" s="44" cm="1">
        <f t="array" ref="V135">(
SUM(('Export (QBO)'!$G$2:$G$6969&gt;=Budget!V$1)*('Export (QBO)'!$G$2:$G$6969&lt;=((EOMONTH(Budget!V$1,0))))*('Export (QBO)'!$J$2:$J$6969=$A135)*('Export (QBO)'!$I$2:$I$6969))
)</f>
        <v>0</v>
      </c>
      <c r="W135" s="44" cm="1">
        <f t="array" ref="W135">(
SUM(('Export (QBO)'!$G$2:$G$6969&gt;=Budget!W$1)*('Export (QBO)'!$G$2:$G$6969&lt;=((EOMONTH(Budget!W$1,0))))*('Export (QBO)'!$J$2:$J$6969=$A135)*('Export (QBO)'!$I$2:$I$6969))
)</f>
        <v>0</v>
      </c>
      <c r="X135" s="44" cm="1">
        <f t="array" ref="X135">(
SUM(('Export (QBO)'!$G$2:$G$6969&gt;=Budget!X$1)*('Export (QBO)'!$G$2:$G$6969&lt;=((EOMONTH(Budget!X$1,0))))*('Export (QBO)'!$J$2:$J$6969=$A135)*('Export (QBO)'!$I$2:$I$6969))
)</f>
        <v>0</v>
      </c>
      <c r="Y135" s="44" cm="1">
        <f t="array" ref="Y135">(
SUM(('Export (QBO)'!$G$2:$G$6969&gt;=Budget!Y$1)*('Export (QBO)'!$G$2:$G$6969&lt;=((EOMONTH(Budget!Y$1,0))))*('Export (QBO)'!$J$2:$J$6969=$A135)*('Export (QBO)'!$I$2:$I$6969))
)</f>
        <v>0</v>
      </c>
      <c r="Z135" s="44" cm="1">
        <f t="array" ref="Z135">(
SUM(('Export (QBO)'!$G$2:$G$6969&gt;=Budget!Z$1)*('Export (QBO)'!$G$2:$G$6969&lt;=((EOMONTH(Budget!Z$1,0))))*('Export (QBO)'!$J$2:$J$6969=$A135)*('Export (QBO)'!$I$2:$I$6969))
)</f>
        <v>0</v>
      </c>
      <c r="AA135" s="44" cm="1">
        <f t="array" ref="AA135">(
SUM(('Export (QBO)'!$G$2:$G$6969&gt;=Budget!AA$1)*('Export (QBO)'!$G$2:$G$6969&lt;=((EOMONTH(Budget!AA$1,0))))*('Export (QBO)'!$J$2:$J$6969=$A135)*('Export (QBO)'!$I$2:$I$6969))
)</f>
        <v>0</v>
      </c>
      <c r="AB135" s="44" cm="1">
        <f t="array" ref="AB135">(
SUM(('Export (QBO)'!$G$2:$G$6969&gt;=Budget!AB$1)*('Export (QBO)'!$G$2:$G$6969&lt;=((EOMONTH(Budget!AB$1,0))))*('Export (QBO)'!$J$2:$J$6969=$A135)*('Export (QBO)'!$I$2:$I$6969))
)</f>
        <v>0</v>
      </c>
      <c r="AC135" s="43">
        <f t="shared" si="37"/>
        <v>0</v>
      </c>
      <c r="AD135" s="46"/>
      <c r="AE135" s="29">
        <v>100000</v>
      </c>
      <c r="AF135" s="46"/>
      <c r="AG135" s="66">
        <f>IFERROR((AC135/AE135),"-")</f>
        <v>0</v>
      </c>
      <c r="AH135" s="46"/>
    </row>
    <row r="136" spans="1:34">
      <c r="A136" s="54" t="s">
        <v>256</v>
      </c>
      <c r="B136" s="3">
        <f>IFERROR((VLOOKUP(A136,'GL Review'!E:G,3,FALSE)),"")</f>
        <v>21020</v>
      </c>
      <c r="D136" s="30" cm="1">
        <f t="array" ref="D136">(
SUM(('Export (QBO)'!$G$2:$G$2483&gt;=Budget!D$1)*('Export (QBO)'!$G$2:$G$2483&lt;=((EOMONTH(Budget!D$1,0))))*('Export (QBO)'!$J$2:$J$2483=$A136)*('Export (QBO)'!$I$2:$I$2483))
)</f>
        <v>0</v>
      </c>
      <c r="E136" s="30" cm="1">
        <f t="array" ref="E136">(
SUM(('Export (QBO)'!$G$2:$G$2483&gt;=Budget!E$1)*('Export (QBO)'!$G$2:$G$2483&lt;=((EOMONTH(Budget!E$1,0))))*('Export (QBO)'!$J$2:$J$2483=$A136)*('Export (QBO)'!$I$2:$I$2483))
)</f>
        <v>0</v>
      </c>
      <c r="F136" s="30" cm="1">
        <f t="array" ref="F136">(
SUM(('Export (QBO)'!$G$2:$G$2483&gt;=Budget!F$1)*('Export (QBO)'!$G$2:$G$2483&lt;=((EOMONTH(Budget!F$1,0))))*('Export (QBO)'!$J$2:$J$2483=$A136)*('Export (QBO)'!$I$2:$I$2483))
)</f>
        <v>0</v>
      </c>
      <c r="G136" s="30" cm="1">
        <f t="array" ref="G136">(
SUM(('Export (QBO)'!$G$2:$G$2483&gt;=Budget!G$1)*('Export (QBO)'!$G$2:$G$2483&lt;=((EOMONTH(Budget!G$1,0))))*('Export (QBO)'!$J$2:$J$2483=$A136)*('Export (QBO)'!$I$2:$I$2483))
)</f>
        <v>0</v>
      </c>
      <c r="H136" s="30" cm="1">
        <f t="array" ref="H136">(
SUM(('Export (QBO)'!$G$2:$G$2483&gt;=Budget!H$1)*('Export (QBO)'!$G$2:$G$2483&lt;=((EOMONTH(Budget!H$1,0))))*('Export (QBO)'!$J$2:$J$2483=$A136)*('Export (QBO)'!$I$2:$I$2483))
)</f>
        <v>0</v>
      </c>
      <c r="I136" s="30" cm="1">
        <f t="array" ref="I136">(
SUM(('Export (QBO)'!$G$2:$G$2483&gt;=Budget!I$1)*('Export (QBO)'!$G$2:$G$2483&lt;=((EOMONTH(Budget!I$1,0))))*('Export (QBO)'!$J$2:$J$2483=$A136)*('Export (QBO)'!$I$2:$I$2483))
)</f>
        <v>0</v>
      </c>
      <c r="J136" s="30" cm="1">
        <f t="array" ref="J136">(
SUM(('Export (QBO)'!$G$2:$G$2483&gt;=Budget!J$1)*('Export (QBO)'!$G$2:$G$2483&lt;=((EOMONTH(Budget!J$1,0))))*('Export (QBO)'!$J$2:$J$2483=$A136)*('Export (QBO)'!$I$2:$I$2483))
)</f>
        <v>0</v>
      </c>
      <c r="K136" s="30" cm="1">
        <f t="array" ref="K136">(
SUM(('Export (QBO)'!$G$2:$G$2483&gt;=Budget!K$1)*('Export (QBO)'!$G$2:$G$2483&lt;=((EOMONTH(Budget!K$1,0))))*('Export (QBO)'!$J$2:$J$2483=$A136)*('Export (QBO)'!$I$2:$I$2483))
)</f>
        <v>0</v>
      </c>
      <c r="L136" s="30" cm="1">
        <f t="array" ref="L136">(
SUM(('Export (QBO)'!$G$2:$G$2483&gt;=Budget!L$1)*('Export (QBO)'!$G$2:$G$2483&lt;=((EOMONTH(Budget!L$1,0))))*('Export (QBO)'!$J$2:$J$2483=$A136)*('Export (QBO)'!$I$2:$I$2483))
)</f>
        <v>0</v>
      </c>
      <c r="M136" s="30" cm="1">
        <f t="array" ref="M136">(
SUM(('Export (QBO)'!$G$2:$G$2483&gt;=Budget!M$1)*('Export (QBO)'!$G$2:$G$2483&lt;=((EOMONTH(Budget!M$1,0))))*('Export (QBO)'!$J$2:$J$2483=$A136)*('Export (QBO)'!$I$2:$I$2483))
)</f>
        <v>0</v>
      </c>
      <c r="N136" s="30" cm="1">
        <f t="array" ref="N136">(
SUM(('Export (QBO)'!$G$2:$G$2483&gt;=Budget!N$1)*('Export (QBO)'!$G$2:$G$2483&lt;=((EOMONTH(Budget!N$1,0))))*('Export (QBO)'!$J$2:$J$2483=$A136)*('Export (QBO)'!$I$2:$I$2483))
)</f>
        <v>0</v>
      </c>
      <c r="O136" s="30" cm="1">
        <f t="array" ref="O136">(
SUM(('Export (QBO)'!$G$2:$G$2483&gt;=Budget!O$1)*('Export (QBO)'!$G$2:$G$2483&lt;=((EOMONTH(Budget!O$1,0))))*('Export (QBO)'!$J$2:$J$2483=$A136)*('Export (QBO)'!$I$2:$I$2483))
)</f>
        <v>0</v>
      </c>
      <c r="P136" s="31">
        <f t="shared" si="36"/>
        <v>0</v>
      </c>
      <c r="Q136" s="30" cm="1">
        <f t="array" ref="Q136">(
SUM(('Export (QBO)'!$G$2:$G$6969&gt;=Budget!Q$1)*('Export (QBO)'!$G$2:$G$6969&lt;=((EOMONTH(Budget!Q$1,0))))*('Export (QBO)'!$J$2:$J$6969=$A136)*('Export (QBO)'!$I$2:$I$6969))
)</f>
        <v>-6473.7300000000023</v>
      </c>
      <c r="R136" s="30" cm="1">
        <f t="array" ref="R136">(
SUM(('Export (QBO)'!$G$2:$G$6969&gt;=Budget!R$1)*('Export (QBO)'!$G$2:$G$6969&lt;=((EOMONTH(Budget!R$1,0))))*('Export (QBO)'!$J$2:$J$6969=$A136)*('Export (QBO)'!$I$2:$I$6969))
)</f>
        <v>8570.4399999999987</v>
      </c>
      <c r="S136" s="30" cm="1">
        <f t="array" ref="S136">(
SUM(('Export (QBO)'!$G$2:$G$6969&gt;=Budget!S$1)*('Export (QBO)'!$G$2:$G$6969&lt;=((EOMONTH(Budget!S$1,0))))*('Export (QBO)'!$J$2:$J$6969=$A136)*('Export (QBO)'!$I$2:$I$6969))
)</f>
        <v>-2381.7199999999993</v>
      </c>
      <c r="T136" s="30" cm="1">
        <f t="array" ref="T136">(
SUM(('Export (QBO)'!$G$2:$G$6969&gt;=Budget!T$1)*('Export (QBO)'!$G$2:$G$6969&lt;=((EOMONTH(Budget!T$1,0))))*('Export (QBO)'!$J$2:$J$6969=$A136)*('Export (QBO)'!$I$2:$I$6969))
)</f>
        <v>5993.15</v>
      </c>
      <c r="U136" s="30" cm="1">
        <f t="array" ref="U136">(
SUM(('Export (QBO)'!$G$2:$G$6969&gt;=Budget!U$1)*('Export (QBO)'!$G$2:$G$6969&lt;=((EOMONTH(Budget!U$1,0))))*('Export (QBO)'!$J$2:$J$6969=$A136)*('Export (QBO)'!$I$2:$I$6969))
)</f>
        <v>1235.0500000000002</v>
      </c>
      <c r="V136" s="30" cm="1">
        <f t="array" ref="V136">(
SUM(('Export (QBO)'!$G$2:$G$6969&gt;=Budget!V$1)*('Export (QBO)'!$G$2:$G$6969&lt;=((EOMONTH(Budget!V$1,0))))*('Export (QBO)'!$J$2:$J$6969=$A136)*('Export (QBO)'!$I$2:$I$6969))
)</f>
        <v>9118.2000000000025</v>
      </c>
      <c r="W136" s="30" cm="1">
        <f t="array" ref="W136">(
SUM(('Export (QBO)'!$G$2:$G$6969&gt;=Budget!W$1)*('Export (QBO)'!$G$2:$G$6969&lt;=((EOMONTH(Budget!W$1,0))))*('Export (QBO)'!$J$2:$J$6969=$A136)*('Export (QBO)'!$I$2:$I$6969))
)</f>
        <v>2045.7199999999987</v>
      </c>
      <c r="X136" s="30" cm="1">
        <f t="array" ref="X136">(
SUM(('Export (QBO)'!$G$2:$G$6969&gt;=Budget!X$1)*('Export (QBO)'!$G$2:$G$6969&lt;=((EOMONTH(Budget!X$1,0))))*('Export (QBO)'!$J$2:$J$6969=$A136)*('Export (QBO)'!$I$2:$I$6969))
)</f>
        <v>2624.3900000000003</v>
      </c>
      <c r="Y136" s="30" cm="1">
        <f t="array" ref="Y136">(
SUM(('Export (QBO)'!$G$2:$G$6969&gt;=Budget!Y$1)*('Export (QBO)'!$G$2:$G$6969&lt;=((EOMONTH(Budget!Y$1,0))))*('Export (QBO)'!$J$2:$J$6969=$A136)*('Export (QBO)'!$I$2:$I$6969))
)</f>
        <v>12411.89</v>
      </c>
      <c r="Z136" s="30" cm="1">
        <f t="array" ref="Z136">(
SUM(('Export (QBO)'!$G$2:$G$6969&gt;=Budget!Z$1)*('Export (QBO)'!$G$2:$G$6969&lt;=((EOMONTH(Budget!Z$1,0))))*('Export (QBO)'!$J$2:$J$6969=$A136)*('Export (QBO)'!$I$2:$I$6969))
)</f>
        <v>7588.7200000000012</v>
      </c>
      <c r="AA136" s="30" cm="1">
        <f t="array" ref="AA136">(
SUM(('Export (QBO)'!$G$2:$G$6969&gt;=Budget!AA$1)*('Export (QBO)'!$G$2:$G$6969&lt;=((EOMONTH(Budget!AA$1,0))))*('Export (QBO)'!$J$2:$J$6969=$A136)*('Export (QBO)'!$I$2:$I$6969))
)</f>
        <v>-7671.4000000000069</v>
      </c>
      <c r="AB136" s="30" cm="1">
        <f t="array" ref="AB136">(
SUM(('Export (QBO)'!$G$2:$G$6969&gt;=Budget!AB$1)*('Export (QBO)'!$G$2:$G$6969&lt;=((EOMONTH(Budget!AB$1,0))))*('Export (QBO)'!$J$2:$J$6969=$A136)*('Export (QBO)'!$I$2:$I$6969))
)</f>
        <v>-4763.7300000000014</v>
      </c>
      <c r="AC136" s="31">
        <f t="shared" si="37"/>
        <v>28296.979999999989</v>
      </c>
    </row>
    <row r="137" spans="1:34">
      <c r="A137" s="93" t="s">
        <v>642</v>
      </c>
      <c r="B137" s="3" t="str">
        <f>IFERROR((VLOOKUP(A137,'GL Review'!E:G,3,FALSE)),"")</f>
        <v/>
      </c>
      <c r="D137" s="30" cm="1">
        <f t="array" ref="D137">(
SUM(('Export (QBO)'!$G$2:$G$2483&gt;=Budget!D$1)*('Export (QBO)'!$G$2:$G$2483&lt;=((EOMONTH(Budget!D$1,0))))*('Export (QBO)'!$J$2:$J$2483=$A137)*('Export (QBO)'!$I$2:$I$2483))
)</f>
        <v>0</v>
      </c>
      <c r="E137" s="30" cm="1">
        <f t="array" ref="E137">(
SUM(('Export (QBO)'!$G$2:$G$2483&gt;=Budget!E$1)*('Export (QBO)'!$G$2:$G$2483&lt;=((EOMONTH(Budget!E$1,0))))*('Export (QBO)'!$J$2:$J$2483=$A137)*('Export (QBO)'!$I$2:$I$2483))
)</f>
        <v>0</v>
      </c>
      <c r="F137" s="30" cm="1">
        <f t="array" ref="F137">(
SUM(('Export (QBO)'!$G$2:$G$2483&gt;=Budget!F$1)*('Export (QBO)'!$G$2:$G$2483&lt;=((EOMONTH(Budget!F$1,0))))*('Export (QBO)'!$J$2:$J$2483=$A137)*('Export (QBO)'!$I$2:$I$2483))
)</f>
        <v>0</v>
      </c>
      <c r="G137" s="30" cm="1">
        <f t="array" ref="G137">(
SUM(('Export (QBO)'!$G$2:$G$2483&gt;=Budget!G$1)*('Export (QBO)'!$G$2:$G$2483&lt;=((EOMONTH(Budget!G$1,0))))*('Export (QBO)'!$J$2:$J$2483=$A137)*('Export (QBO)'!$I$2:$I$2483))
)</f>
        <v>0</v>
      </c>
      <c r="H137" s="30" cm="1">
        <f t="array" ref="H137">(
SUM(('Export (QBO)'!$G$2:$G$2483&gt;=Budget!H$1)*('Export (QBO)'!$G$2:$G$2483&lt;=((EOMONTH(Budget!H$1,0))))*('Export (QBO)'!$J$2:$J$2483=$A137)*('Export (QBO)'!$I$2:$I$2483))
)</f>
        <v>0</v>
      </c>
      <c r="I137" s="30" cm="1">
        <f t="array" ref="I137">(
SUM(('Export (QBO)'!$G$2:$G$2483&gt;=Budget!I$1)*('Export (QBO)'!$G$2:$G$2483&lt;=((EOMONTH(Budget!I$1,0))))*('Export (QBO)'!$J$2:$J$2483=$A137)*('Export (QBO)'!$I$2:$I$2483))
)</f>
        <v>0</v>
      </c>
      <c r="J137" s="30" cm="1">
        <f t="array" ref="J137">(
SUM(('Export (QBO)'!$G$2:$G$2483&gt;=Budget!J$1)*('Export (QBO)'!$G$2:$G$2483&lt;=((EOMONTH(Budget!J$1,0))))*('Export (QBO)'!$J$2:$J$2483=$A137)*('Export (QBO)'!$I$2:$I$2483))
)</f>
        <v>0</v>
      </c>
      <c r="K137" s="30" cm="1">
        <f t="array" ref="K137">(
SUM(('Export (QBO)'!$G$2:$G$2483&gt;=Budget!K$1)*('Export (QBO)'!$G$2:$G$2483&lt;=((EOMONTH(Budget!K$1,0))))*('Export (QBO)'!$J$2:$J$2483=$A137)*('Export (QBO)'!$I$2:$I$2483))
)</f>
        <v>0</v>
      </c>
      <c r="L137" s="30" cm="1">
        <f t="array" ref="L137">(
SUM(('Export (QBO)'!$G$2:$G$2483&gt;=Budget!L$1)*('Export (QBO)'!$G$2:$G$2483&lt;=((EOMONTH(Budget!L$1,0))))*('Export (QBO)'!$J$2:$J$2483=$A137)*('Export (QBO)'!$I$2:$I$2483))
)</f>
        <v>0</v>
      </c>
      <c r="M137" s="30" cm="1">
        <f t="array" ref="M137">(
SUM(('Export (QBO)'!$G$2:$G$2483&gt;=Budget!M$1)*('Export (QBO)'!$G$2:$G$2483&lt;=((EOMONTH(Budget!M$1,0))))*('Export (QBO)'!$J$2:$J$2483=$A137)*('Export (QBO)'!$I$2:$I$2483))
)</f>
        <v>0</v>
      </c>
      <c r="N137" s="30" cm="1">
        <f t="array" ref="N137">(
SUM(('Export (QBO)'!$G$2:$G$2483&gt;=Budget!N$1)*('Export (QBO)'!$G$2:$G$2483&lt;=((EOMONTH(Budget!N$1,0))))*('Export (QBO)'!$J$2:$J$2483=$A137)*('Export (QBO)'!$I$2:$I$2483))
)</f>
        <v>0</v>
      </c>
      <c r="O137" s="30" cm="1">
        <f t="array" ref="O137">(
SUM(('Export (QBO)'!$G$2:$G$2483&gt;=Budget!O$1)*('Export (QBO)'!$G$2:$G$2483&lt;=((EOMONTH(Budget!O$1,0))))*('Export (QBO)'!$J$2:$J$2483=$A137)*('Export (QBO)'!$I$2:$I$2483))
)</f>
        <v>0</v>
      </c>
      <c r="P137" s="31">
        <f t="shared" si="36"/>
        <v>0</v>
      </c>
      <c r="Q137" s="30" cm="1">
        <f t="array" ref="Q137">(
SUM(('Export (QBO)'!$G$2:$G$6969&gt;=Budget!Q$1)*('Export (QBO)'!$G$2:$G$6969&lt;=((EOMONTH(Budget!Q$1,0))))*('Export (QBO)'!$J$2:$J$6969=$A137)*('Export (QBO)'!$I$2:$I$6969))
)</f>
        <v>0</v>
      </c>
      <c r="R137" s="30" cm="1">
        <f t="array" ref="R137">(
SUM(('Export (QBO)'!$G$2:$G$6969&gt;=Budget!R$1)*('Export (QBO)'!$G$2:$G$6969&lt;=((EOMONTH(Budget!R$1,0))))*('Export (QBO)'!$J$2:$J$6969=$A137)*('Export (QBO)'!$I$2:$I$6969))
)</f>
        <v>0</v>
      </c>
      <c r="S137" s="30" cm="1">
        <f t="array" ref="S137">(
SUM(('Export (QBO)'!$G$2:$G$6969&gt;=Budget!S$1)*('Export (QBO)'!$G$2:$G$6969&lt;=((EOMONTH(Budget!S$1,0))))*('Export (QBO)'!$J$2:$J$6969=$A137)*('Export (QBO)'!$I$2:$I$6969))
)</f>
        <v>0</v>
      </c>
      <c r="T137" s="30" cm="1">
        <f t="array" ref="T137">(
SUM(('Export (QBO)'!$G$2:$G$6969&gt;=Budget!T$1)*('Export (QBO)'!$G$2:$G$6969&lt;=((EOMONTH(Budget!T$1,0))))*('Export (QBO)'!$J$2:$J$6969=$A137)*('Export (QBO)'!$I$2:$I$6969))
)</f>
        <v>0</v>
      </c>
      <c r="U137" s="30" cm="1">
        <f t="array" ref="U137">(
SUM(('Export (QBO)'!$G$2:$G$6969&gt;=Budget!U$1)*('Export (QBO)'!$G$2:$G$6969&lt;=((EOMONTH(Budget!U$1,0))))*('Export (QBO)'!$J$2:$J$6969=$A137)*('Export (QBO)'!$I$2:$I$6969))
)</f>
        <v>0</v>
      </c>
      <c r="V137" s="30" cm="1">
        <f t="array" ref="V137">(
SUM(('Export (QBO)'!$G$2:$G$6969&gt;=Budget!V$1)*('Export (QBO)'!$G$2:$G$6969&lt;=((EOMONTH(Budget!V$1,0))))*('Export (QBO)'!$J$2:$J$6969=$A137)*('Export (QBO)'!$I$2:$I$6969))
)</f>
        <v>0</v>
      </c>
      <c r="W137" s="30" cm="1">
        <f t="array" ref="W137">(
SUM(('Export (QBO)'!$G$2:$G$6969&gt;=Budget!W$1)*('Export (QBO)'!$G$2:$G$6969&lt;=((EOMONTH(Budget!W$1,0))))*('Export (QBO)'!$J$2:$J$6969=$A137)*('Export (QBO)'!$I$2:$I$6969))
)</f>
        <v>0</v>
      </c>
      <c r="X137" s="30" cm="1">
        <f t="array" ref="X137">(
SUM(('Export (QBO)'!$G$2:$G$6969&gt;=Budget!X$1)*('Export (QBO)'!$G$2:$G$6969&lt;=((EOMONTH(Budget!X$1,0))))*('Export (QBO)'!$J$2:$J$6969=$A137)*('Export (QBO)'!$I$2:$I$6969))
)</f>
        <v>0</v>
      </c>
      <c r="Y137" s="30" cm="1">
        <f t="array" ref="Y137">(
SUM(('Export (QBO)'!$G$2:$G$6969&gt;=Budget!Y$1)*('Export (QBO)'!$G$2:$G$6969&lt;=((EOMONTH(Budget!Y$1,0))))*('Export (QBO)'!$J$2:$J$6969=$A137)*('Export (QBO)'!$I$2:$I$6969))
)</f>
        <v>0</v>
      </c>
      <c r="Z137" s="30" cm="1">
        <f t="array" ref="Z137">(
SUM(('Export (QBO)'!$G$2:$G$6969&gt;=Budget!Z$1)*('Export (QBO)'!$G$2:$G$6969&lt;=((EOMONTH(Budget!Z$1,0))))*('Export (QBO)'!$J$2:$J$6969=$A137)*('Export (QBO)'!$I$2:$I$6969))
)</f>
        <v>0</v>
      </c>
      <c r="AA137" s="30" cm="1">
        <f t="array" ref="AA137">(
SUM(('Export (QBO)'!$G$2:$G$6969&gt;=Budget!AA$1)*('Export (QBO)'!$G$2:$G$6969&lt;=((EOMONTH(Budget!AA$1,0))))*('Export (QBO)'!$J$2:$J$6969=$A137)*('Export (QBO)'!$I$2:$I$6969))
)</f>
        <v>0</v>
      </c>
      <c r="AB137" s="30" cm="1">
        <f t="array" ref="AB137">(
SUM(('Export (QBO)'!$G$2:$G$6969&gt;=Budget!AB$1)*('Export (QBO)'!$G$2:$G$6969&lt;=((EOMONTH(Budget!AB$1,0))))*('Export (QBO)'!$J$2:$J$6969=$A137)*('Export (QBO)'!$I$2:$I$6969))
)</f>
        <v>0</v>
      </c>
      <c r="AC137" s="31">
        <f t="shared" si="37"/>
        <v>0</v>
      </c>
    </row>
    <row r="138" spans="1:34">
      <c r="A138" s="54" t="s">
        <v>257</v>
      </c>
      <c r="B138" s="3">
        <f>IFERROR((VLOOKUP(A138,'GL Review'!E:G,3,FALSE)),"")</f>
        <v>21031</v>
      </c>
      <c r="D138" s="30" cm="1">
        <f t="array" ref="D138">(
SUM(('Export (QBO)'!$G$2:$G$2483&gt;=Budget!D$1)*('Export (QBO)'!$G$2:$G$2483&lt;=((EOMONTH(Budget!D$1,0))))*('Export (QBO)'!$J$2:$J$2483=$A138)*('Export (QBO)'!$I$2:$I$2483))
)</f>
        <v>0</v>
      </c>
      <c r="E138" s="30" cm="1">
        <f t="array" ref="E138">(
SUM(('Export (QBO)'!$G$2:$G$2483&gt;=Budget!E$1)*('Export (QBO)'!$G$2:$G$2483&lt;=((EOMONTH(Budget!E$1,0))))*('Export (QBO)'!$J$2:$J$2483=$A138)*('Export (QBO)'!$I$2:$I$2483))
)</f>
        <v>0</v>
      </c>
      <c r="F138" s="30" cm="1">
        <f t="array" ref="F138">(
SUM(('Export (QBO)'!$G$2:$G$2483&gt;=Budget!F$1)*('Export (QBO)'!$G$2:$G$2483&lt;=((EOMONTH(Budget!F$1,0))))*('Export (QBO)'!$J$2:$J$2483=$A138)*('Export (QBO)'!$I$2:$I$2483))
)</f>
        <v>0</v>
      </c>
      <c r="G138" s="30" cm="1">
        <f t="array" ref="G138">(
SUM(('Export (QBO)'!$G$2:$G$2483&gt;=Budget!G$1)*('Export (QBO)'!$G$2:$G$2483&lt;=((EOMONTH(Budget!G$1,0))))*('Export (QBO)'!$J$2:$J$2483=$A138)*('Export (QBO)'!$I$2:$I$2483))
)</f>
        <v>0</v>
      </c>
      <c r="H138" s="30" cm="1">
        <f t="array" ref="H138">(
SUM(('Export (QBO)'!$G$2:$G$2483&gt;=Budget!H$1)*('Export (QBO)'!$G$2:$G$2483&lt;=((EOMONTH(Budget!H$1,0))))*('Export (QBO)'!$J$2:$J$2483=$A138)*('Export (QBO)'!$I$2:$I$2483))
)</f>
        <v>0</v>
      </c>
      <c r="I138" s="30" cm="1">
        <f t="array" ref="I138">(
SUM(('Export (QBO)'!$G$2:$G$2483&gt;=Budget!I$1)*('Export (QBO)'!$G$2:$G$2483&lt;=((EOMONTH(Budget!I$1,0))))*('Export (QBO)'!$J$2:$J$2483=$A138)*('Export (QBO)'!$I$2:$I$2483))
)</f>
        <v>0</v>
      </c>
      <c r="J138" s="30" cm="1">
        <f t="array" ref="J138">(
SUM(('Export (QBO)'!$G$2:$G$2483&gt;=Budget!J$1)*('Export (QBO)'!$G$2:$G$2483&lt;=((EOMONTH(Budget!J$1,0))))*('Export (QBO)'!$J$2:$J$2483=$A138)*('Export (QBO)'!$I$2:$I$2483))
)</f>
        <v>0</v>
      </c>
      <c r="K138" s="30" cm="1">
        <f t="array" ref="K138">(
SUM(('Export (QBO)'!$G$2:$G$2483&gt;=Budget!K$1)*('Export (QBO)'!$G$2:$G$2483&lt;=((EOMONTH(Budget!K$1,0))))*('Export (QBO)'!$J$2:$J$2483=$A138)*('Export (QBO)'!$I$2:$I$2483))
)</f>
        <v>0</v>
      </c>
      <c r="L138" s="30" cm="1">
        <f t="array" ref="L138">(
SUM(('Export (QBO)'!$G$2:$G$2483&gt;=Budget!L$1)*('Export (QBO)'!$G$2:$G$2483&lt;=((EOMONTH(Budget!L$1,0))))*('Export (QBO)'!$J$2:$J$2483=$A138)*('Export (QBO)'!$I$2:$I$2483))
)</f>
        <v>0</v>
      </c>
      <c r="M138" s="30" cm="1">
        <f t="array" ref="M138">(
SUM(('Export (QBO)'!$G$2:$G$2483&gt;=Budget!M$1)*('Export (QBO)'!$G$2:$G$2483&lt;=((EOMONTH(Budget!M$1,0))))*('Export (QBO)'!$J$2:$J$2483=$A138)*('Export (QBO)'!$I$2:$I$2483))
)</f>
        <v>0</v>
      </c>
      <c r="N138" s="30" cm="1">
        <f t="array" ref="N138">(
SUM(('Export (QBO)'!$G$2:$G$2483&gt;=Budget!N$1)*('Export (QBO)'!$G$2:$G$2483&lt;=((EOMONTH(Budget!N$1,0))))*('Export (QBO)'!$J$2:$J$2483=$A138)*('Export (QBO)'!$I$2:$I$2483))
)</f>
        <v>0</v>
      </c>
      <c r="O138" s="30" cm="1">
        <f t="array" ref="O138">(
SUM(('Export (QBO)'!$G$2:$G$2483&gt;=Budget!O$1)*('Export (QBO)'!$G$2:$G$2483&lt;=((EOMONTH(Budget!O$1,0))))*('Export (QBO)'!$J$2:$J$2483=$A138)*('Export (QBO)'!$I$2:$I$2483))
)</f>
        <v>0</v>
      </c>
      <c r="P138" s="31">
        <f t="shared" si="36"/>
        <v>0</v>
      </c>
      <c r="Q138" s="30" cm="1">
        <f t="array" ref="Q138">(
SUM(('Export (QBO)'!$G$2:$G$6969&gt;=Budget!Q$1)*('Export (QBO)'!$G$2:$G$6969&lt;=((EOMONTH(Budget!Q$1,0))))*('Export (QBO)'!$J$2:$J$6969=$A138)*('Export (QBO)'!$I$2:$I$6969))
)</f>
        <v>-42.99</v>
      </c>
      <c r="R138" s="30" cm="1">
        <f t="array" ref="R138">(
SUM(('Export (QBO)'!$G$2:$G$6969&gt;=Budget!R$1)*('Export (QBO)'!$G$2:$G$6969&lt;=((EOMONTH(Budget!R$1,0))))*('Export (QBO)'!$J$2:$J$6969=$A138)*('Export (QBO)'!$I$2:$I$6969))
)</f>
        <v>-9.77</v>
      </c>
      <c r="S138" s="30" cm="1">
        <f t="array" ref="S138">(
SUM(('Export (QBO)'!$G$2:$G$6969&gt;=Budget!S$1)*('Export (QBO)'!$G$2:$G$6969&lt;=((EOMONTH(Budget!S$1,0))))*('Export (QBO)'!$J$2:$J$6969=$A138)*('Export (QBO)'!$I$2:$I$6969))
)</f>
        <v>-5.21</v>
      </c>
      <c r="T138" s="30" cm="1">
        <f t="array" ref="T138">(
SUM(('Export (QBO)'!$G$2:$G$6969&gt;=Budget!T$1)*('Export (QBO)'!$G$2:$G$6969&lt;=((EOMONTH(Budget!T$1,0))))*('Export (QBO)'!$J$2:$J$6969=$A138)*('Export (QBO)'!$I$2:$I$6969))
)</f>
        <v>-10.42</v>
      </c>
      <c r="U138" s="30" cm="1">
        <f t="array" ref="U138">(
SUM(('Export (QBO)'!$G$2:$G$6969&gt;=Budget!U$1)*('Export (QBO)'!$G$2:$G$6969&lt;=((EOMONTH(Budget!U$1,0))))*('Export (QBO)'!$J$2:$J$6969=$A138)*('Export (QBO)'!$I$2:$I$6969))
)</f>
        <v>-10.77</v>
      </c>
      <c r="V138" s="30" cm="1">
        <f t="array" ref="V138">(
SUM(('Export (QBO)'!$G$2:$G$6969&gt;=Budget!V$1)*('Export (QBO)'!$G$2:$G$6969&lt;=((EOMONTH(Budget!V$1,0))))*('Export (QBO)'!$J$2:$J$6969=$A138)*('Export (QBO)'!$I$2:$I$6969))
)</f>
        <v>-15.469999999999999</v>
      </c>
      <c r="W138" s="30" cm="1">
        <f t="array" ref="W138">(
SUM(('Export (QBO)'!$G$2:$G$6969&gt;=Budget!W$1)*('Export (QBO)'!$G$2:$G$6969&lt;=((EOMONTH(Budget!W$1,0))))*('Export (QBO)'!$J$2:$J$6969=$A138)*('Export (QBO)'!$I$2:$I$6969))
)</f>
        <v>-10.039999999999999</v>
      </c>
      <c r="X138" s="30" cm="1">
        <f t="array" ref="X138">(
SUM(('Export (QBO)'!$G$2:$G$6969&gt;=Budget!X$1)*('Export (QBO)'!$G$2:$G$6969&lt;=((EOMONTH(Budget!X$1,0))))*('Export (QBO)'!$J$2:$J$6969=$A138)*('Export (QBO)'!$I$2:$I$6969))
)</f>
        <v>-10.039999999999999</v>
      </c>
      <c r="Y138" s="30" cm="1">
        <f t="array" ref="Y138">(
SUM(('Export (QBO)'!$G$2:$G$6969&gt;=Budget!Y$1)*('Export (QBO)'!$G$2:$G$6969&lt;=((EOMONTH(Budget!Y$1,0))))*('Export (QBO)'!$J$2:$J$6969=$A138)*('Export (QBO)'!$I$2:$I$6969))
)</f>
        <v>-10.039999999999999</v>
      </c>
      <c r="Z138" s="30" cm="1">
        <f t="array" ref="Z138">(
SUM(('Export (QBO)'!$G$2:$G$6969&gt;=Budget!Z$1)*('Export (QBO)'!$G$2:$G$6969&lt;=((EOMONTH(Budget!Z$1,0))))*('Export (QBO)'!$J$2:$J$6969=$A138)*('Export (QBO)'!$I$2:$I$6969))
)</f>
        <v>-10.08</v>
      </c>
      <c r="AA138" s="30" cm="1">
        <f t="array" ref="AA138">(
SUM(('Export (QBO)'!$G$2:$G$6969&gt;=Budget!AA$1)*('Export (QBO)'!$G$2:$G$6969&lt;=((EOMONTH(Budget!AA$1,0))))*('Export (QBO)'!$J$2:$J$6969=$A138)*('Export (QBO)'!$I$2:$I$6969))
)</f>
        <v>-17114.170000000002</v>
      </c>
      <c r="AB138" s="30" cm="1">
        <f t="array" ref="AB138">(
SUM(('Export (QBO)'!$G$2:$G$6969&gt;=Budget!AB$1)*('Export (QBO)'!$G$2:$G$6969&lt;=((EOMONTH(Budget!AB$1,0))))*('Export (QBO)'!$J$2:$J$6969=$A138)*('Export (QBO)'!$I$2:$I$6969))
)</f>
        <v>-15.059999999999999</v>
      </c>
      <c r="AC138" s="31">
        <f t="shared" si="37"/>
        <v>-17264.060000000005</v>
      </c>
    </row>
    <row r="139" spans="1:34">
      <c r="A139" s="41" t="s">
        <v>389</v>
      </c>
      <c r="B139" s="3" t="str">
        <f>IFERROR((VLOOKUP(A139,'GL Review'!E:G,3,FALSE)),"")</f>
        <v/>
      </c>
      <c r="C139" s="38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31">
        <f t="shared" si="36"/>
        <v>0</v>
      </c>
      <c r="Q139" s="44">
        <f t="shared" ref="Q139:AB139" si="38">5%*Q135</f>
        <v>0</v>
      </c>
      <c r="R139" s="44">
        <f t="shared" si="38"/>
        <v>0</v>
      </c>
      <c r="S139" s="44">
        <f t="shared" si="38"/>
        <v>0</v>
      </c>
      <c r="T139" s="44">
        <f t="shared" si="38"/>
        <v>0</v>
      </c>
      <c r="U139" s="44">
        <f t="shared" si="38"/>
        <v>0</v>
      </c>
      <c r="V139" s="44">
        <f t="shared" si="38"/>
        <v>0</v>
      </c>
      <c r="W139" s="44">
        <f t="shared" si="38"/>
        <v>0</v>
      </c>
      <c r="X139" s="44">
        <f t="shared" si="38"/>
        <v>0</v>
      </c>
      <c r="Y139" s="44">
        <f t="shared" si="38"/>
        <v>0</v>
      </c>
      <c r="Z139" s="44">
        <f t="shared" si="38"/>
        <v>0</v>
      </c>
      <c r="AA139" s="44">
        <f t="shared" si="38"/>
        <v>0</v>
      </c>
      <c r="AB139" s="44">
        <f t="shared" si="38"/>
        <v>0</v>
      </c>
      <c r="AC139" s="43">
        <f t="shared" si="37"/>
        <v>0</v>
      </c>
      <c r="AD139" s="46"/>
      <c r="AE139" s="44">
        <f>5%*AE135</f>
        <v>5000</v>
      </c>
      <c r="AF139" s="46"/>
      <c r="AG139" s="66">
        <f>IFERROR((AC139/AE139),"-")</f>
        <v>0</v>
      </c>
      <c r="AH139" s="46"/>
    </row>
    <row r="140" spans="1:34" ht="17" thickBot="1">
      <c r="B140" s="3" t="str">
        <f>IFERROR((VLOOKUP(A140,'GL Review'!E:G,3,FALSE)),"")</f>
        <v/>
      </c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1"/>
    </row>
    <row r="141" spans="1:34">
      <c r="A141" s="61" t="s">
        <v>385</v>
      </c>
      <c r="B141" s="3" t="str">
        <f>IFERROR((VLOOKUP(A141,'GL Review'!E:G,3,FALSE)),"")</f>
        <v/>
      </c>
      <c r="P141" s="35">
        <f>SUM(D141:O141)</f>
        <v>0</v>
      </c>
      <c r="Q141" s="34">
        <f t="shared" ref="Q141:AB141" si="39">SUM(Q129:Q140)</f>
        <v>-6516.7200000000021</v>
      </c>
      <c r="R141" s="34">
        <f t="shared" si="39"/>
        <v>8560.6699999999983</v>
      </c>
      <c r="S141" s="34">
        <f t="shared" si="39"/>
        <v>-2386.9299999999994</v>
      </c>
      <c r="T141" s="34">
        <f t="shared" si="39"/>
        <v>5982.73</v>
      </c>
      <c r="U141" s="34">
        <f t="shared" si="39"/>
        <v>1224.2800000000002</v>
      </c>
      <c r="V141" s="34">
        <f t="shared" si="39"/>
        <v>39783.730000000003</v>
      </c>
      <c r="W141" s="34">
        <f t="shared" si="39"/>
        <v>2035.6799999999987</v>
      </c>
      <c r="X141" s="34">
        <f t="shared" si="39"/>
        <v>2614.3500000000004</v>
      </c>
      <c r="Y141" s="34">
        <f t="shared" si="39"/>
        <v>12401.849999999999</v>
      </c>
      <c r="Z141" s="34">
        <f t="shared" si="39"/>
        <v>7578.6400000000012</v>
      </c>
      <c r="AA141" s="34">
        <f t="shared" si="39"/>
        <v>-24785.570000000007</v>
      </c>
      <c r="AB141" s="34">
        <f t="shared" si="39"/>
        <v>-4778.7900000000018</v>
      </c>
      <c r="AC141" s="35">
        <f>SUM(Q141:AB141)</f>
        <v>41713.919999999991</v>
      </c>
    </row>
    <row r="142" spans="1:34">
      <c r="A142" s="33"/>
      <c r="B142" s="3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60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60"/>
      <c r="AE142" s="36"/>
      <c r="AG142" s="65"/>
    </row>
    <row r="143" spans="1:34">
      <c r="A143" s="33"/>
      <c r="B143" s="3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60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60"/>
      <c r="AE143" s="36"/>
      <c r="AG143" s="65"/>
    </row>
    <row r="144" spans="1:34">
      <c r="A144" s="33"/>
      <c r="B144" s="3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60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60"/>
      <c r="AE144" s="36"/>
      <c r="AG144" s="65"/>
    </row>
    <row r="145" spans="1:33">
      <c r="A145" s="33"/>
      <c r="B145" s="3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60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60"/>
      <c r="AE145" s="36"/>
      <c r="AG145" s="65"/>
    </row>
    <row r="146" spans="1:33">
      <c r="A146" s="33"/>
      <c r="B146" s="3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60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60"/>
      <c r="AE146" s="36"/>
      <c r="AG146" s="65"/>
    </row>
    <row r="147" spans="1:33">
      <c r="A147" s="33"/>
      <c r="B147" s="3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60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60"/>
      <c r="AE147" s="36"/>
      <c r="AG147" s="65"/>
    </row>
    <row r="148" spans="1:33">
      <c r="A148" s="37" t="s">
        <v>644</v>
      </c>
      <c r="B148" s="3" t="str">
        <f>IFERROR((VLOOKUP(A148,'GL Review'!E:G,3,FALSE)),"")</f>
        <v/>
      </c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1"/>
      <c r="Q148" s="36">
        <f>Q111-Q120-Q141</f>
        <v>-51863.381799999966</v>
      </c>
      <c r="R148" s="36">
        <f t="shared" ref="R148:AB148" si="40">R111-R120-R141</f>
        <v>16326.862799999992</v>
      </c>
      <c r="S148" s="36">
        <f t="shared" si="40"/>
        <v>-2074.4798000000037</v>
      </c>
      <c r="T148" s="36">
        <f t="shared" si="40"/>
        <v>18303.385299999991</v>
      </c>
      <c r="U148" s="36">
        <f t="shared" si="40"/>
        <v>754.26120000000788</v>
      </c>
      <c r="V148" s="36">
        <f t="shared" si="40"/>
        <v>6492.6921999999831</v>
      </c>
      <c r="W148" s="36">
        <f t="shared" si="40"/>
        <v>19395.680199999995</v>
      </c>
      <c r="X148" s="36">
        <f t="shared" si="40"/>
        <v>-2677.3620000000028</v>
      </c>
      <c r="Y148" s="36">
        <f t="shared" si="40"/>
        <v>22742.6302</v>
      </c>
      <c r="Z148" s="36">
        <f t="shared" si="40"/>
        <v>377.06109999999717</v>
      </c>
      <c r="AA148" s="36">
        <f t="shared" si="40"/>
        <v>18459.984000000011</v>
      </c>
      <c r="AB148" s="36">
        <f t="shared" si="40"/>
        <v>-14530.080399999995</v>
      </c>
      <c r="AC148" s="31"/>
    </row>
    <row r="149" spans="1:33">
      <c r="A149" s="37"/>
      <c r="B149" s="3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1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1"/>
    </row>
    <row r="150" spans="1:33">
      <c r="A150" s="37" t="s">
        <v>643</v>
      </c>
      <c r="B150" s="3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1"/>
      <c r="Q150" s="36">
        <f>Q148</f>
        <v>-51863.381799999966</v>
      </c>
      <c r="R150" s="36">
        <f>R148+Q150</f>
        <v>-35536.518999999971</v>
      </c>
      <c r="S150" s="36">
        <f t="shared" ref="S150:AB150" si="41">S148+R150</f>
        <v>-37610.998799999972</v>
      </c>
      <c r="T150" s="36">
        <f t="shared" si="41"/>
        <v>-19307.613499999981</v>
      </c>
      <c r="U150" s="36">
        <f t="shared" si="41"/>
        <v>-18553.352299999973</v>
      </c>
      <c r="V150" s="36">
        <f t="shared" si="41"/>
        <v>-12060.66009999999</v>
      </c>
      <c r="W150" s="36">
        <f t="shared" si="41"/>
        <v>7335.0201000000052</v>
      </c>
      <c r="X150" s="36">
        <f t="shared" si="41"/>
        <v>4657.6581000000024</v>
      </c>
      <c r="Y150" s="36">
        <f t="shared" si="41"/>
        <v>27400.2883</v>
      </c>
      <c r="Z150" s="36">
        <f t="shared" si="41"/>
        <v>27777.349399999999</v>
      </c>
      <c r="AA150" s="36">
        <f t="shared" si="41"/>
        <v>46237.33340000001</v>
      </c>
      <c r="AB150" s="36">
        <f t="shared" si="41"/>
        <v>31707.253000000015</v>
      </c>
      <c r="AC150" s="31"/>
    </row>
    <row r="151" spans="1:33">
      <c r="A151" s="37"/>
      <c r="B151" s="3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1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1"/>
    </row>
    <row r="152" spans="1:33">
      <c r="A152" s="37"/>
      <c r="B152" s="3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1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1"/>
    </row>
    <row r="153" spans="1:33">
      <c r="A153" s="37"/>
      <c r="B153" s="3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1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1"/>
    </row>
    <row r="154" spans="1:33">
      <c r="A154" s="37"/>
      <c r="B154" s="3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1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1"/>
    </row>
    <row r="155" spans="1:33">
      <c r="A155" s="37"/>
      <c r="B155" s="3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1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1"/>
    </row>
    <row r="158" spans="1:33" ht="30" customHeight="1">
      <c r="A158" s="18"/>
      <c r="B158" s="18"/>
      <c r="C158" s="18"/>
      <c r="D158" s="20">
        <f>D$1</f>
        <v>45292</v>
      </c>
      <c r="E158" s="20">
        <f>E$1</f>
        <v>45323</v>
      </c>
      <c r="F158" s="20">
        <f t="shared" ref="F158:P158" si="42">F$1</f>
        <v>45352</v>
      </c>
      <c r="G158" s="20">
        <f t="shared" si="42"/>
        <v>45383</v>
      </c>
      <c r="H158" s="20">
        <f t="shared" si="42"/>
        <v>45413</v>
      </c>
      <c r="I158" s="20">
        <f t="shared" si="42"/>
        <v>45444</v>
      </c>
      <c r="J158" s="20">
        <f t="shared" si="42"/>
        <v>45474</v>
      </c>
      <c r="K158" s="20">
        <f t="shared" si="42"/>
        <v>45505</v>
      </c>
      <c r="L158" s="20">
        <f t="shared" si="42"/>
        <v>45536</v>
      </c>
      <c r="M158" s="20">
        <f t="shared" si="42"/>
        <v>45566</v>
      </c>
      <c r="N158" s="20">
        <f t="shared" si="42"/>
        <v>45597</v>
      </c>
      <c r="O158" s="20">
        <f t="shared" si="42"/>
        <v>45627</v>
      </c>
      <c r="P158" s="19" t="str">
        <f t="shared" si="42"/>
        <v>FY 24</v>
      </c>
      <c r="Q158" s="20">
        <f>Q$1</f>
        <v>45658</v>
      </c>
      <c r="R158" s="20">
        <f>R$1</f>
        <v>45689</v>
      </c>
      <c r="S158" s="20">
        <f t="shared" ref="S158:AG158" si="43">S$1</f>
        <v>45717</v>
      </c>
      <c r="T158" s="20">
        <f t="shared" si="43"/>
        <v>45748</v>
      </c>
      <c r="U158" s="20">
        <f t="shared" si="43"/>
        <v>45778</v>
      </c>
      <c r="V158" s="20">
        <f t="shared" si="43"/>
        <v>45809</v>
      </c>
      <c r="W158" s="20">
        <f t="shared" si="43"/>
        <v>45839</v>
      </c>
      <c r="X158" s="20">
        <f t="shared" si="43"/>
        <v>45870</v>
      </c>
      <c r="Y158" s="20">
        <f t="shared" si="43"/>
        <v>45901</v>
      </c>
      <c r="Z158" s="20">
        <f t="shared" si="43"/>
        <v>45931</v>
      </c>
      <c r="AA158" s="20">
        <f t="shared" si="43"/>
        <v>45962</v>
      </c>
      <c r="AB158" s="20">
        <f t="shared" si="43"/>
        <v>45992</v>
      </c>
      <c r="AC158" s="19" t="str">
        <f t="shared" si="43"/>
        <v>FY 24</v>
      </c>
      <c r="AD158" s="19"/>
      <c r="AE158" s="19" t="str">
        <f t="shared" si="43"/>
        <v>Budget</v>
      </c>
      <c r="AF158" s="19"/>
      <c r="AG158" s="19" t="str">
        <f t="shared" si="43"/>
        <v>Variance</v>
      </c>
    </row>
    <row r="159" spans="1:33">
      <c r="A159" s="18"/>
      <c r="B159" s="18"/>
      <c r="C159" s="18"/>
      <c r="D159" s="20" t="str">
        <f>D$2</f>
        <v>M 01</v>
      </c>
      <c r="E159" s="20" t="str">
        <f t="shared" ref="E159:P159" si="44">E$2</f>
        <v>M 02</v>
      </c>
      <c r="F159" s="20" t="str">
        <f t="shared" si="44"/>
        <v>M 03</v>
      </c>
      <c r="G159" s="20" t="str">
        <f t="shared" si="44"/>
        <v>M 04</v>
      </c>
      <c r="H159" s="20" t="str">
        <f t="shared" si="44"/>
        <v>M 05</v>
      </c>
      <c r="I159" s="20" t="str">
        <f t="shared" si="44"/>
        <v>M 06</v>
      </c>
      <c r="J159" s="20" t="str">
        <f t="shared" si="44"/>
        <v>M 07</v>
      </c>
      <c r="K159" s="20" t="str">
        <f t="shared" si="44"/>
        <v>M 08</v>
      </c>
      <c r="L159" s="20" t="str">
        <f t="shared" si="44"/>
        <v>M 09</v>
      </c>
      <c r="M159" s="20" t="str">
        <f t="shared" si="44"/>
        <v>M 10</v>
      </c>
      <c r="N159" s="20" t="str">
        <f t="shared" si="44"/>
        <v>M 11</v>
      </c>
      <c r="O159" s="20" t="str">
        <f t="shared" si="44"/>
        <v>M 12</v>
      </c>
      <c r="P159" s="22" t="str">
        <f t="shared" si="44"/>
        <v>Y 03</v>
      </c>
      <c r="Q159" s="20" t="str">
        <f>Q$2</f>
        <v>M 01</v>
      </c>
      <c r="R159" s="20" t="str">
        <f t="shared" ref="R159:AE159" si="45">R$2</f>
        <v>M 02</v>
      </c>
      <c r="S159" s="20" t="str">
        <f t="shared" si="45"/>
        <v>M 03</v>
      </c>
      <c r="T159" s="20" t="str">
        <f t="shared" si="45"/>
        <v>M 04</v>
      </c>
      <c r="U159" s="20" t="str">
        <f t="shared" si="45"/>
        <v>M 05</v>
      </c>
      <c r="V159" s="20" t="str">
        <f t="shared" si="45"/>
        <v>M 06</v>
      </c>
      <c r="W159" s="20" t="str">
        <f t="shared" si="45"/>
        <v>M 07</v>
      </c>
      <c r="X159" s="20" t="str">
        <f t="shared" si="45"/>
        <v>M 08</v>
      </c>
      <c r="Y159" s="20" t="str">
        <f t="shared" si="45"/>
        <v>M 09</v>
      </c>
      <c r="Z159" s="20" t="str">
        <f t="shared" si="45"/>
        <v>M 10</v>
      </c>
      <c r="AA159" s="20" t="str">
        <f t="shared" si="45"/>
        <v>M 11</v>
      </c>
      <c r="AB159" s="20" t="str">
        <f t="shared" si="45"/>
        <v>M 12</v>
      </c>
      <c r="AC159" s="22" t="str">
        <f t="shared" si="45"/>
        <v>Y 03</v>
      </c>
      <c r="AD159" s="22"/>
      <c r="AE159" s="22">
        <f t="shared" si="45"/>
        <v>2025</v>
      </c>
      <c r="AF159" s="22"/>
      <c r="AG159" s="22"/>
    </row>
    <row r="161" spans="1:33">
      <c r="A161" s="42"/>
      <c r="B161" s="42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1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1"/>
    </row>
    <row r="162" spans="1:33">
      <c r="A162" s="2" t="s">
        <v>617</v>
      </c>
      <c r="B162" s="3" t="str">
        <f>IFERROR((VLOOKUP(A162,'GL Review'!E:G,3,FALSE)),"")</f>
        <v/>
      </c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8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8"/>
    </row>
    <row r="163" spans="1:33">
      <c r="A163" s="99" t="s">
        <v>353</v>
      </c>
      <c r="B163" s="3">
        <f>IFERROR((VLOOKUP(A163,'GL Review'!E:G,3,FALSE)),"")</f>
        <v>21006</v>
      </c>
      <c r="D163" s="30" cm="1">
        <f t="array" ref="D163">-(
SUM(('Export (QBO)'!$G$2:$G$2483&gt;=Budget!D$1)*('Export (QBO)'!$G$2:$G$2483&lt;=((EOMONTH(Budget!D$1,0))))*('Export (QBO)'!$J$2:$J$2483=$A163)*('Export (QBO)'!$I$2:$I$2483))
)</f>
        <v>0</v>
      </c>
      <c r="E163" s="30" cm="1">
        <f t="array" ref="E163">-(
SUM(('Export (QBO)'!$G$2:$G$2483&gt;=Budget!E$1)*('Export (QBO)'!$G$2:$G$2483&lt;=((EOMONTH(Budget!E$1,0))))*('Export (QBO)'!$J$2:$J$2483=$A163)*('Export (QBO)'!$I$2:$I$2483))
)</f>
        <v>0</v>
      </c>
      <c r="F163" s="30" cm="1">
        <f t="array" ref="F163">-(
SUM(('Export (QBO)'!$G$2:$G$2483&gt;=Budget!F$1)*('Export (QBO)'!$G$2:$G$2483&lt;=((EOMONTH(Budget!F$1,0))))*('Export (QBO)'!$J$2:$J$2483=$A163)*('Export (QBO)'!$I$2:$I$2483))
)</f>
        <v>0</v>
      </c>
      <c r="G163" s="30" cm="1">
        <f t="array" ref="G163">-(
SUM(('Export (QBO)'!$G$2:$G$2483&gt;=Budget!G$1)*('Export (QBO)'!$G$2:$G$2483&lt;=((EOMONTH(Budget!G$1,0))))*('Export (QBO)'!$J$2:$J$2483=$A163)*('Export (QBO)'!$I$2:$I$2483))
)</f>
        <v>0</v>
      </c>
      <c r="H163" s="30" cm="1">
        <f t="array" ref="H163">-(
SUM(('Export (QBO)'!$G$2:$G$2483&gt;=Budget!H$1)*('Export (QBO)'!$G$2:$G$2483&lt;=((EOMONTH(Budget!H$1,0))))*('Export (QBO)'!$J$2:$J$2483=$A163)*('Export (QBO)'!$I$2:$I$2483))
)</f>
        <v>0</v>
      </c>
      <c r="I163" s="30" cm="1">
        <f t="array" ref="I163">-(
SUM(('Export (QBO)'!$G$2:$G$2483&gt;=Budget!I$1)*('Export (QBO)'!$G$2:$G$2483&lt;=((EOMONTH(Budget!I$1,0))))*('Export (QBO)'!$J$2:$J$2483=$A163)*('Export (QBO)'!$I$2:$I$2483))
)</f>
        <v>0</v>
      </c>
      <c r="J163" s="30" cm="1">
        <f t="array" ref="J163">-(
SUM(('Export (QBO)'!$G$2:$G$2483&gt;=Budget!J$1)*('Export (QBO)'!$G$2:$G$2483&lt;=((EOMONTH(Budget!J$1,0))))*('Export (QBO)'!$J$2:$J$2483=$A163)*('Export (QBO)'!$I$2:$I$2483))
)</f>
        <v>0</v>
      </c>
      <c r="K163" s="30" cm="1">
        <f t="array" ref="K163">-(
SUM(('Export (QBO)'!$G$2:$G$2483&gt;=Budget!K$1)*('Export (QBO)'!$G$2:$G$2483&lt;=((EOMONTH(Budget!K$1,0))))*('Export (QBO)'!$J$2:$J$2483=$A163)*('Export (QBO)'!$I$2:$I$2483))
)</f>
        <v>0</v>
      </c>
      <c r="L163" s="30" cm="1">
        <f t="array" ref="L163">-(
SUM(('Export (QBO)'!$G$2:$G$2483&gt;=Budget!L$1)*('Export (QBO)'!$G$2:$G$2483&lt;=((EOMONTH(Budget!L$1,0))))*('Export (QBO)'!$J$2:$J$2483=$A163)*('Export (QBO)'!$I$2:$I$2483))
)</f>
        <v>0</v>
      </c>
      <c r="M163" s="30" cm="1">
        <f t="array" ref="M163">-(
SUM(('Export (QBO)'!$G$2:$G$2483&gt;=Budget!M$1)*('Export (QBO)'!$G$2:$G$2483&lt;=((EOMONTH(Budget!M$1,0))))*('Export (QBO)'!$J$2:$J$2483=$A163)*('Export (QBO)'!$I$2:$I$2483))
)</f>
        <v>0</v>
      </c>
      <c r="N163" s="30" cm="1">
        <f t="array" ref="N163">-(
SUM(('Export (QBO)'!$G$2:$G$2483&gt;=Budget!N$1)*('Export (QBO)'!$G$2:$G$2483&lt;=((EOMONTH(Budget!N$1,0))))*('Export (QBO)'!$J$2:$J$2483=$A163)*('Export (QBO)'!$I$2:$I$2483))
)</f>
        <v>0</v>
      </c>
      <c r="O163" s="30" cm="1">
        <f t="array" ref="O163">-(
SUM(('Export (QBO)'!$G$2:$G$2483&gt;=Budget!O$1)*('Export (QBO)'!$G$2:$G$2483&lt;=((EOMONTH(Budget!O$1,0))))*('Export (QBO)'!$J$2:$J$2483=$A163)*('Export (QBO)'!$I$2:$I$2483))
)</f>
        <v>0</v>
      </c>
      <c r="P163" s="31">
        <f>SUM(D163:O163)</f>
        <v>0</v>
      </c>
      <c r="Q163" s="30" cm="1">
        <f t="array" ref="Q163">-(
SUM(('Export (QBO)'!$G$2:$G$6969&gt;=Budget!Q$1)*('Export (QBO)'!$G$2:$G$6969&lt;=((EOMONTH(Budget!Q$1,0))))*('Export (QBO)'!$J$2:$J$6969=$A163)*('Export (QBO)'!$I$2:$I$6969))
)</f>
        <v>-108716.23000000001</v>
      </c>
      <c r="R163" s="30" cm="1">
        <f t="array" ref="R163">-(
SUM(('Export (QBO)'!$G$2:$G$6969&gt;=Budget!R$1)*('Export (QBO)'!$G$2:$G$6969&lt;=((EOMONTH(Budget!R$1,0))))*('Export (QBO)'!$J$2:$J$6969=$A163)*('Export (QBO)'!$I$2:$I$6969))
)</f>
        <v>17045.22000000003</v>
      </c>
      <c r="S163" s="30" cm="1">
        <f t="array" ref="S163">-(
SUM(('Export (QBO)'!$G$2:$G$6969&gt;=Budget!S$1)*('Export (QBO)'!$G$2:$G$6969&lt;=((EOMONTH(Budget!S$1,0))))*('Export (QBO)'!$J$2:$J$6969=$A163)*('Export (QBO)'!$I$2:$I$6969))
)</f>
        <v>24585.379999999997</v>
      </c>
      <c r="T163" s="30" cm="1">
        <f t="array" ref="T163">-(
SUM(('Export (QBO)'!$G$2:$G$6969&gt;=Budget!T$1)*('Export (QBO)'!$G$2:$G$6969&lt;=((EOMONTH(Budget!T$1,0))))*('Export (QBO)'!$J$2:$J$6969=$A163)*('Export (QBO)'!$I$2:$I$6969))
)</f>
        <v>45921.270000000011</v>
      </c>
      <c r="U163" s="30" cm="1">
        <f t="array" ref="U163">-(
SUM(('Export (QBO)'!$G$2:$G$6969&gt;=Budget!U$1)*('Export (QBO)'!$G$2:$G$6969&lt;=((EOMONTH(Budget!U$1,0))))*('Export (QBO)'!$J$2:$J$6969=$A163)*('Export (QBO)'!$I$2:$I$6969))
)</f>
        <v>-44837.490000000013</v>
      </c>
      <c r="V163" s="30" cm="1">
        <f t="array" ref="V163">-(
SUM(('Export (QBO)'!$G$2:$G$6969&gt;=Budget!V$1)*('Export (QBO)'!$G$2:$G$6969&lt;=((EOMONTH(Budget!V$1,0))))*('Export (QBO)'!$J$2:$J$6969=$A163)*('Export (QBO)'!$I$2:$I$6969))
)</f>
        <v>158661.03</v>
      </c>
      <c r="W163" s="30" cm="1">
        <f t="array" ref="W163">-(
SUM(('Export (QBO)'!$G$2:$G$6969&gt;=Budget!W$1)*('Export (QBO)'!$G$2:$G$6969&lt;=((EOMONTH(Budget!W$1,0))))*('Export (QBO)'!$J$2:$J$6969=$A163)*('Export (QBO)'!$I$2:$I$6969))
)</f>
        <v>-124322.94</v>
      </c>
      <c r="X163" s="30" cm="1">
        <f t="array" ref="X163">-(
SUM(('Export (QBO)'!$G$2:$G$6969&gt;=Budget!X$1)*('Export (QBO)'!$G$2:$G$6969&lt;=((EOMONTH(Budget!X$1,0))))*('Export (QBO)'!$J$2:$J$6969=$A163)*('Export (QBO)'!$I$2:$I$6969))
)</f>
        <v>-382266.32999999996</v>
      </c>
      <c r="Y163" s="30" cm="1">
        <f t="array" ref="Y163">-(
SUM(('Export (QBO)'!$G$2:$G$6969&gt;=Budget!Y$1)*('Export (QBO)'!$G$2:$G$6969&lt;=((EOMONTH(Budget!Y$1,0))))*('Export (QBO)'!$J$2:$J$6969=$A163)*('Export (QBO)'!$I$2:$I$6969))
)</f>
        <v>154618.40999999997</v>
      </c>
      <c r="Z163" s="30" cm="1">
        <f t="array" ref="Z163">-(
SUM(('Export (QBO)'!$G$2:$G$6969&gt;=Budget!Z$1)*('Export (QBO)'!$G$2:$G$6969&lt;=((EOMONTH(Budget!Z$1,0))))*('Export (QBO)'!$J$2:$J$6969=$A163)*('Export (QBO)'!$I$2:$I$6969))
)</f>
        <v>208017.73</v>
      </c>
      <c r="AA163" s="30" cm="1">
        <f t="array" ref="AA163">-(
SUM(('Export (QBO)'!$G$2:$G$6969&gt;=Budget!AA$1)*('Export (QBO)'!$G$2:$G$6969&lt;=((EOMONTH(Budget!AA$1,0))))*('Export (QBO)'!$J$2:$J$6969=$A163)*('Export (QBO)'!$I$2:$I$6969))
)</f>
        <v>-314496.28999999998</v>
      </c>
      <c r="AB163" s="30" cm="1">
        <f t="array" ref="AB163">-(
SUM(('Export (QBO)'!$G$2:$G$6969&gt;=Budget!AB$1)*('Export (QBO)'!$G$2:$G$6969&lt;=((EOMONTH(Budget!AB$1,0))))*('Export (QBO)'!$J$2:$J$6969=$A163)*('Export (QBO)'!$I$2:$I$6969))
)</f>
        <v>78754.55</v>
      </c>
      <c r="AC163" s="31">
        <f>SUM(Q163:AB163)</f>
        <v>-287035.69</v>
      </c>
    </row>
    <row r="164" spans="1:33">
      <c r="A164" s="99" t="s">
        <v>354</v>
      </c>
      <c r="B164" s="3">
        <f>IFERROR((VLOOKUP(A164,'GL Review'!E:G,3,FALSE)),"")</f>
        <v>21007</v>
      </c>
      <c r="D164" s="44" cm="1">
        <f t="array" ref="D164">-(
SUM(('Export (QBO)'!$G$2:$G$2483&gt;=Budget!D$1)*('Export (QBO)'!$G$2:$G$2483&lt;=((EOMONTH(Budget!D$1,0))))*('Export (QBO)'!$J$2:$J$2483=$A164)*('Export (QBO)'!$I$2:$I$2483))
)</f>
        <v>0</v>
      </c>
      <c r="E164" s="44" cm="1">
        <f t="array" ref="E164">-(
SUM(('Export (QBO)'!$G$2:$G$2483&gt;=Budget!E$1)*('Export (QBO)'!$G$2:$G$2483&lt;=((EOMONTH(Budget!E$1,0))))*('Export (QBO)'!$J$2:$J$2483=$A164)*('Export (QBO)'!$I$2:$I$2483))
)</f>
        <v>0</v>
      </c>
      <c r="F164" s="44" cm="1">
        <f t="array" ref="F164">-(
SUM(('Export (QBO)'!$G$2:$G$2483&gt;=Budget!F$1)*('Export (QBO)'!$G$2:$G$2483&lt;=((EOMONTH(Budget!F$1,0))))*('Export (QBO)'!$J$2:$J$2483=$A164)*('Export (QBO)'!$I$2:$I$2483))
)</f>
        <v>0</v>
      </c>
      <c r="G164" s="44" cm="1">
        <f t="array" ref="G164">-(
SUM(('Export (QBO)'!$G$2:$G$2483&gt;=Budget!G$1)*('Export (QBO)'!$G$2:$G$2483&lt;=((EOMONTH(Budget!G$1,0))))*('Export (QBO)'!$J$2:$J$2483=$A164)*('Export (QBO)'!$I$2:$I$2483))
)</f>
        <v>0</v>
      </c>
      <c r="H164" s="44" cm="1">
        <f t="array" ref="H164">-(
SUM(('Export (QBO)'!$G$2:$G$2483&gt;=Budget!H$1)*('Export (QBO)'!$G$2:$G$2483&lt;=((EOMONTH(Budget!H$1,0))))*('Export (QBO)'!$J$2:$J$2483=$A164)*('Export (QBO)'!$I$2:$I$2483))
)</f>
        <v>0</v>
      </c>
      <c r="I164" s="44" cm="1">
        <f t="array" ref="I164">-(
SUM(('Export (QBO)'!$G$2:$G$2483&gt;=Budget!I$1)*('Export (QBO)'!$G$2:$G$2483&lt;=((EOMONTH(Budget!I$1,0))))*('Export (QBO)'!$J$2:$J$2483=$A164)*('Export (QBO)'!$I$2:$I$2483))
)</f>
        <v>0</v>
      </c>
      <c r="J164" s="44" cm="1">
        <f t="array" ref="J164">-(
SUM(('Export (QBO)'!$G$2:$G$2483&gt;=Budget!J$1)*('Export (QBO)'!$G$2:$G$2483&lt;=((EOMONTH(Budget!J$1,0))))*('Export (QBO)'!$J$2:$J$2483=$A164)*('Export (QBO)'!$I$2:$I$2483))
)</f>
        <v>0</v>
      </c>
      <c r="K164" s="44" cm="1">
        <f t="array" ref="K164">-(
SUM(('Export (QBO)'!$G$2:$G$2483&gt;=Budget!K$1)*('Export (QBO)'!$G$2:$G$2483&lt;=((EOMONTH(Budget!K$1,0))))*('Export (QBO)'!$J$2:$J$2483=$A164)*('Export (QBO)'!$I$2:$I$2483))
)</f>
        <v>0</v>
      </c>
      <c r="L164" s="44" cm="1">
        <f t="array" ref="L164">-(
SUM(('Export (QBO)'!$G$2:$G$2483&gt;=Budget!L$1)*('Export (QBO)'!$G$2:$G$2483&lt;=((EOMONTH(Budget!L$1,0))))*('Export (QBO)'!$J$2:$J$2483=$A164)*('Export (QBO)'!$I$2:$I$2483))
)</f>
        <v>0</v>
      </c>
      <c r="M164" s="44" cm="1">
        <f t="array" ref="M164">-(
SUM(('Export (QBO)'!$G$2:$G$2483&gt;=Budget!M$1)*('Export (QBO)'!$G$2:$G$2483&lt;=((EOMONTH(Budget!M$1,0))))*('Export (QBO)'!$J$2:$J$2483=$A164)*('Export (QBO)'!$I$2:$I$2483))
)</f>
        <v>0</v>
      </c>
      <c r="N164" s="44" cm="1">
        <f t="array" ref="N164">-(
SUM(('Export (QBO)'!$G$2:$G$2483&gt;=Budget!N$1)*('Export (QBO)'!$G$2:$G$2483&lt;=((EOMONTH(Budget!N$1,0))))*('Export (QBO)'!$J$2:$J$2483=$A164)*('Export (QBO)'!$I$2:$I$2483))
)</f>
        <v>0</v>
      </c>
      <c r="O164" s="44" cm="1">
        <f t="array" ref="O164">-(
SUM(('Export (QBO)'!$G$2:$G$2483&gt;=Budget!O$1)*('Export (QBO)'!$G$2:$G$2483&lt;=((EOMONTH(Budget!O$1,0))))*('Export (QBO)'!$J$2:$J$2483=$A164)*('Export (QBO)'!$I$2:$I$2483))
)</f>
        <v>0</v>
      </c>
      <c r="P164" s="43">
        <f>SUM(D164:O164)</f>
        <v>0</v>
      </c>
      <c r="Q164" s="44" cm="1">
        <f t="array" ref="Q164">-(
SUM(('Export (QBO)'!$G$2:$G$6969&gt;=Budget!Q$1)*('Export (QBO)'!$G$2:$G$6969&lt;=((EOMONTH(Budget!Q$1,0))))*('Export (QBO)'!$J$2:$J$6969=$A164)*('Export (QBO)'!$I$2:$I$6969))
)</f>
        <v>0</v>
      </c>
      <c r="R164" s="44" cm="1">
        <f t="array" ref="R164">-(
SUM(('Export (QBO)'!$G$2:$G$6969&gt;=Budget!R$1)*('Export (QBO)'!$G$2:$G$6969&lt;=((EOMONTH(Budget!R$1,0))))*('Export (QBO)'!$J$2:$J$6969=$A164)*('Export (QBO)'!$I$2:$I$6969))
)</f>
        <v>0</v>
      </c>
      <c r="S164" s="44" cm="1">
        <f t="array" ref="S164">-(
SUM(('Export (QBO)'!$G$2:$G$6969&gt;=Budget!S$1)*('Export (QBO)'!$G$2:$G$6969&lt;=((EOMONTH(Budget!S$1,0))))*('Export (QBO)'!$J$2:$J$6969=$A164)*('Export (QBO)'!$I$2:$I$6969))
)</f>
        <v>0</v>
      </c>
      <c r="T164" s="44" cm="1">
        <f t="array" ref="T164">-(
SUM(('Export (QBO)'!$G$2:$G$6969&gt;=Budget!T$1)*('Export (QBO)'!$G$2:$G$6969&lt;=((EOMONTH(Budget!T$1,0))))*('Export (QBO)'!$J$2:$J$6969=$A164)*('Export (QBO)'!$I$2:$I$6969))
)</f>
        <v>0</v>
      </c>
      <c r="U164" s="44" cm="1">
        <f t="array" ref="U164">-(
SUM(('Export (QBO)'!$G$2:$G$6969&gt;=Budget!U$1)*('Export (QBO)'!$G$2:$G$6969&lt;=((EOMONTH(Budget!U$1,0))))*('Export (QBO)'!$J$2:$J$6969=$A164)*('Export (QBO)'!$I$2:$I$6969))
)</f>
        <v>0</v>
      </c>
      <c r="V164" s="44" cm="1">
        <f t="array" ref="V164">-(
SUM(('Export (QBO)'!$G$2:$G$6969&gt;=Budget!V$1)*('Export (QBO)'!$G$2:$G$6969&lt;=((EOMONTH(Budget!V$1,0))))*('Export (QBO)'!$J$2:$J$6969=$A164)*('Export (QBO)'!$I$2:$I$6969))
)</f>
        <v>0</v>
      </c>
      <c r="W164" s="44" cm="1">
        <f t="array" ref="W164">-(
SUM(('Export (QBO)'!$G$2:$G$6969&gt;=Budget!W$1)*('Export (QBO)'!$G$2:$G$6969&lt;=((EOMONTH(Budget!W$1,0))))*('Export (QBO)'!$J$2:$J$6969=$A164)*('Export (QBO)'!$I$2:$I$6969))
)</f>
        <v>0</v>
      </c>
      <c r="X164" s="44" cm="1">
        <f t="array" ref="X164">-(
SUM(('Export (QBO)'!$G$2:$G$6969&gt;=Budget!X$1)*('Export (QBO)'!$G$2:$G$6969&lt;=((EOMONTH(Budget!X$1,0))))*('Export (QBO)'!$J$2:$J$6969=$A164)*('Export (QBO)'!$I$2:$I$6969))
)</f>
        <v>0</v>
      </c>
      <c r="Y164" s="44" cm="1">
        <f t="array" ref="Y164">-(
SUM(('Export (QBO)'!$G$2:$G$6969&gt;=Budget!Y$1)*('Export (QBO)'!$G$2:$G$6969&lt;=((EOMONTH(Budget!Y$1,0))))*('Export (QBO)'!$J$2:$J$6969=$A164)*('Export (QBO)'!$I$2:$I$6969))
)</f>
        <v>0</v>
      </c>
      <c r="Z164" s="44" cm="1">
        <f t="array" ref="Z164">-(
SUM(('Export (QBO)'!$G$2:$G$6969&gt;=Budget!Z$1)*('Export (QBO)'!$G$2:$G$6969&lt;=((EOMONTH(Budget!Z$1,0))))*('Export (QBO)'!$J$2:$J$6969=$A164)*('Export (QBO)'!$I$2:$I$6969))
)</f>
        <v>0</v>
      </c>
      <c r="AA164" s="44" cm="1">
        <f t="array" ref="AA164">-(
SUM(('Export (QBO)'!$G$2:$G$6969&gt;=Budget!AA$1)*('Export (QBO)'!$G$2:$G$6969&lt;=((EOMONTH(Budget!AA$1,0))))*('Export (QBO)'!$J$2:$J$6969=$A164)*('Export (QBO)'!$I$2:$I$6969))
)</f>
        <v>0</v>
      </c>
      <c r="AB164" s="44" cm="1">
        <f t="array" ref="AB164">-(
SUM(('Export (QBO)'!$G$2:$G$6969&gt;=Budget!AB$1)*('Export (QBO)'!$G$2:$G$6969&lt;=((EOMONTH(Budget!AB$1,0))))*('Export (QBO)'!$J$2:$J$6969=$A164)*('Export (QBO)'!$I$2:$I$6969))
)</f>
        <v>0</v>
      </c>
      <c r="AC164" s="43">
        <f>SUM(Q164:AB164)</f>
        <v>0</v>
      </c>
    </row>
    <row r="165" spans="1:33" ht="17" thickBot="1">
      <c r="A165" s="3"/>
      <c r="B165" s="3" t="str">
        <f>IFERROR((VLOOKUP(A165,'GL Review'!E:G,3,FALSE)),"")</f>
        <v/>
      </c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1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1"/>
    </row>
    <row r="166" spans="1:33">
      <c r="A166" s="33" t="s">
        <v>618</v>
      </c>
      <c r="B166" s="3" t="str">
        <f>IFERROR((VLOOKUP(A166,'GL Review'!E:G,3,FALSE)),"")</f>
        <v/>
      </c>
      <c r="D166" s="34">
        <f t="shared" ref="D166:O166" si="46">SUM(D162:D165)</f>
        <v>0</v>
      </c>
      <c r="E166" s="34">
        <f t="shared" si="46"/>
        <v>0</v>
      </c>
      <c r="F166" s="34">
        <f t="shared" si="46"/>
        <v>0</v>
      </c>
      <c r="G166" s="34">
        <f t="shared" si="46"/>
        <v>0</v>
      </c>
      <c r="H166" s="34">
        <f t="shared" si="46"/>
        <v>0</v>
      </c>
      <c r="I166" s="34">
        <f t="shared" si="46"/>
        <v>0</v>
      </c>
      <c r="J166" s="34">
        <f t="shared" si="46"/>
        <v>0</v>
      </c>
      <c r="K166" s="34">
        <f t="shared" si="46"/>
        <v>0</v>
      </c>
      <c r="L166" s="34">
        <f t="shared" si="46"/>
        <v>0</v>
      </c>
      <c r="M166" s="34">
        <f t="shared" si="46"/>
        <v>0</v>
      </c>
      <c r="N166" s="34">
        <f t="shared" si="46"/>
        <v>0</v>
      </c>
      <c r="O166" s="34">
        <f t="shared" si="46"/>
        <v>0</v>
      </c>
      <c r="P166" s="35">
        <f>SUM(D166:O166)</f>
        <v>0</v>
      </c>
      <c r="Q166" s="34">
        <f t="shared" ref="Q166:AB166" si="47">SUM(Q162:Q165)</f>
        <v>-108716.23000000001</v>
      </c>
      <c r="R166" s="34">
        <f t="shared" si="47"/>
        <v>17045.22000000003</v>
      </c>
      <c r="S166" s="34">
        <f t="shared" si="47"/>
        <v>24585.379999999997</v>
      </c>
      <c r="T166" s="34">
        <f t="shared" si="47"/>
        <v>45921.270000000011</v>
      </c>
      <c r="U166" s="34">
        <f t="shared" si="47"/>
        <v>-44837.490000000013</v>
      </c>
      <c r="V166" s="34">
        <f t="shared" si="47"/>
        <v>158661.03</v>
      </c>
      <c r="W166" s="34">
        <f t="shared" si="47"/>
        <v>-124322.94</v>
      </c>
      <c r="X166" s="34">
        <f t="shared" si="47"/>
        <v>-382266.32999999996</v>
      </c>
      <c r="Y166" s="34">
        <f t="shared" si="47"/>
        <v>154618.40999999997</v>
      </c>
      <c r="Z166" s="34">
        <f t="shared" si="47"/>
        <v>208017.73</v>
      </c>
      <c r="AA166" s="34">
        <f t="shared" si="47"/>
        <v>-314496.28999999998</v>
      </c>
      <c r="AB166" s="34">
        <f t="shared" si="47"/>
        <v>78754.55</v>
      </c>
      <c r="AC166" s="35">
        <f>SUM(Q166:AB166)</f>
        <v>-287035.69</v>
      </c>
      <c r="AE166" s="34"/>
      <c r="AG166" s="64"/>
    </row>
    <row r="167" spans="1:33">
      <c r="A167" s="33"/>
      <c r="B167" s="3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60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60"/>
      <c r="AE167" s="36"/>
      <c r="AG167" s="65"/>
    </row>
    <row r="168" spans="1:33">
      <c r="A168" s="37"/>
      <c r="B168" s="3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1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1"/>
    </row>
    <row r="169" spans="1:33">
      <c r="A169" s="2" t="s">
        <v>343</v>
      </c>
      <c r="B169" s="3" t="str">
        <f>IFERROR((VLOOKUP(A169,'GL Review'!E:G,3,FALSE)),"")</f>
        <v/>
      </c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8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8"/>
    </row>
    <row r="170" spans="1:33">
      <c r="A170" s="99" t="s">
        <v>352</v>
      </c>
      <c r="B170" s="3" t="str">
        <f>IFERROR((VLOOKUP(A170,'GL Review'!E:G,3,FALSE)),"")</f>
        <v/>
      </c>
      <c r="D170" s="44" cm="1">
        <f t="array" ref="D170">-(
SUM(('Export (QBO)'!$G$2:$G$2483&gt;=Budget!D$1)*('Export (QBO)'!$G$2:$G$2483&lt;=((EOMONTH(Budget!D$1,0))))*('Export (QBO)'!$J$2:$J$2483=$A170)*('Export (QBO)'!$I$2:$I$2483))
)</f>
        <v>0</v>
      </c>
      <c r="E170" s="44" cm="1">
        <f t="array" ref="E170">-(
SUM(('Export (QBO)'!$G$2:$G$2483&gt;=Budget!E$1)*('Export (QBO)'!$G$2:$G$2483&lt;=((EOMONTH(Budget!E$1,0))))*('Export (QBO)'!$J$2:$J$2483=$A170)*('Export (QBO)'!$I$2:$I$2483))
)</f>
        <v>0</v>
      </c>
      <c r="F170" s="44" cm="1">
        <f t="array" ref="F170">-(
SUM(('Export (QBO)'!$G$2:$G$2483&gt;=Budget!F$1)*('Export (QBO)'!$G$2:$G$2483&lt;=((EOMONTH(Budget!F$1,0))))*('Export (QBO)'!$J$2:$J$2483=$A170)*('Export (QBO)'!$I$2:$I$2483))
)</f>
        <v>0</v>
      </c>
      <c r="G170" s="44" cm="1">
        <f t="array" ref="G170">-(
SUM(('Export (QBO)'!$G$2:$G$2483&gt;=Budget!G$1)*('Export (QBO)'!$G$2:$G$2483&lt;=((EOMONTH(Budget!G$1,0))))*('Export (QBO)'!$J$2:$J$2483=$A170)*('Export (QBO)'!$I$2:$I$2483))
)</f>
        <v>0</v>
      </c>
      <c r="H170" s="44" cm="1">
        <f t="array" ref="H170">-(
SUM(('Export (QBO)'!$G$2:$G$2483&gt;=Budget!H$1)*('Export (QBO)'!$G$2:$G$2483&lt;=((EOMONTH(Budget!H$1,0))))*('Export (QBO)'!$J$2:$J$2483=$A170)*('Export (QBO)'!$I$2:$I$2483))
)</f>
        <v>0</v>
      </c>
      <c r="I170" s="44" cm="1">
        <f t="array" ref="I170">-(
SUM(('Export (QBO)'!$G$2:$G$2483&gt;=Budget!I$1)*('Export (QBO)'!$G$2:$G$2483&lt;=((EOMONTH(Budget!I$1,0))))*('Export (QBO)'!$J$2:$J$2483=$A170)*('Export (QBO)'!$I$2:$I$2483))
)</f>
        <v>0</v>
      </c>
      <c r="J170" s="44" cm="1">
        <f t="array" ref="J170">-(
SUM(('Export (QBO)'!$G$2:$G$2483&gt;=Budget!J$1)*('Export (QBO)'!$G$2:$G$2483&lt;=((EOMONTH(Budget!J$1,0))))*('Export (QBO)'!$J$2:$J$2483=$A170)*('Export (QBO)'!$I$2:$I$2483))
)</f>
        <v>0</v>
      </c>
      <c r="K170" s="44" cm="1">
        <f t="array" ref="K170">-(
SUM(('Export (QBO)'!$G$2:$G$2483&gt;=Budget!K$1)*('Export (QBO)'!$G$2:$G$2483&lt;=((EOMONTH(Budget!K$1,0))))*('Export (QBO)'!$J$2:$J$2483=$A170)*('Export (QBO)'!$I$2:$I$2483))
)</f>
        <v>0</v>
      </c>
      <c r="L170" s="44" cm="1">
        <f t="array" ref="L170">-(
SUM(('Export (QBO)'!$G$2:$G$2483&gt;=Budget!L$1)*('Export (QBO)'!$G$2:$G$2483&lt;=((EOMONTH(Budget!L$1,0))))*('Export (QBO)'!$J$2:$J$2483=$A170)*('Export (QBO)'!$I$2:$I$2483))
)</f>
        <v>0</v>
      </c>
      <c r="M170" s="44" cm="1">
        <f t="array" ref="M170">-(
SUM(('Export (QBO)'!$G$2:$G$2483&gt;=Budget!M$1)*('Export (QBO)'!$G$2:$G$2483&lt;=((EOMONTH(Budget!M$1,0))))*('Export (QBO)'!$J$2:$J$2483=$A170)*('Export (QBO)'!$I$2:$I$2483))
)</f>
        <v>0</v>
      </c>
      <c r="N170" s="44" cm="1">
        <f t="array" ref="N170">-(
SUM(('Export (QBO)'!$G$2:$G$2483&gt;=Budget!N$1)*('Export (QBO)'!$G$2:$G$2483&lt;=((EOMONTH(Budget!N$1,0))))*('Export (QBO)'!$J$2:$J$2483=$A170)*('Export (QBO)'!$I$2:$I$2483))
)</f>
        <v>0</v>
      </c>
      <c r="O170" s="44" cm="1">
        <f t="array" ref="O170">-(
SUM(('Export (QBO)'!$G$2:$G$2483&gt;=Budget!O$1)*('Export (QBO)'!$G$2:$G$2483&lt;=((EOMONTH(Budget!O$1,0))))*('Export (QBO)'!$J$2:$J$2483=$A170)*('Export (QBO)'!$I$2:$I$2483))
)</f>
        <v>0</v>
      </c>
      <c r="P170" s="43">
        <f>SUM(D170:O170)</f>
        <v>0</v>
      </c>
      <c r="Q170" s="44" cm="1">
        <f t="array" ref="Q170">-(
SUM(('Export (QBO)'!$G$2:$G$6969&gt;=Budget!Q$1)*('Export (QBO)'!$G$2:$G$6969&lt;=((EOMONTH(Budget!Q$1,0))))*('Export (QBO)'!$J$2:$J$6969=$A170)*('Export (QBO)'!$I$2:$I$6969))
)</f>
        <v>0</v>
      </c>
      <c r="R170" s="44" cm="1">
        <f t="array" ref="R170">-(
SUM(('Export (QBO)'!$G$2:$G$6969&gt;=Budget!R$1)*('Export (QBO)'!$G$2:$G$6969&lt;=((EOMONTH(Budget!R$1,0))))*('Export (QBO)'!$J$2:$J$6969=$A170)*('Export (QBO)'!$I$2:$I$6969))
)</f>
        <v>0</v>
      </c>
      <c r="S170" s="44" cm="1">
        <f t="array" ref="S170">-(
SUM(('Export (QBO)'!$G$2:$G$6969&gt;=Budget!S$1)*('Export (QBO)'!$G$2:$G$6969&lt;=((EOMONTH(Budget!S$1,0))))*('Export (QBO)'!$J$2:$J$6969=$A170)*('Export (QBO)'!$I$2:$I$6969))
)</f>
        <v>0</v>
      </c>
      <c r="T170" s="44" cm="1">
        <f t="array" ref="T170">-(
SUM(('Export (QBO)'!$G$2:$G$6969&gt;=Budget!T$1)*('Export (QBO)'!$G$2:$G$6969&lt;=((EOMONTH(Budget!T$1,0))))*('Export (QBO)'!$J$2:$J$6969=$A170)*('Export (QBO)'!$I$2:$I$6969))
)</f>
        <v>0</v>
      </c>
      <c r="U170" s="44" cm="1">
        <f t="array" ref="U170">-(
SUM(('Export (QBO)'!$G$2:$G$6969&gt;=Budget!U$1)*('Export (QBO)'!$G$2:$G$6969&lt;=((EOMONTH(Budget!U$1,0))))*('Export (QBO)'!$J$2:$J$6969=$A170)*('Export (QBO)'!$I$2:$I$6969))
)</f>
        <v>0</v>
      </c>
      <c r="V170" s="44" cm="1">
        <f t="array" ref="V170">-(
SUM(('Export (QBO)'!$G$2:$G$6969&gt;=Budget!V$1)*('Export (QBO)'!$G$2:$G$6969&lt;=((EOMONTH(Budget!V$1,0))))*('Export (QBO)'!$J$2:$J$6969=$A170)*('Export (QBO)'!$I$2:$I$6969))
)</f>
        <v>0</v>
      </c>
      <c r="W170" s="44" cm="1">
        <f t="array" ref="W170">-(
SUM(('Export (QBO)'!$G$2:$G$6969&gt;=Budget!W$1)*('Export (QBO)'!$G$2:$G$6969&lt;=((EOMONTH(Budget!W$1,0))))*('Export (QBO)'!$J$2:$J$6969=$A170)*('Export (QBO)'!$I$2:$I$6969))
)</f>
        <v>0</v>
      </c>
      <c r="X170" s="44" cm="1">
        <f t="array" ref="X170">-(
SUM(('Export (QBO)'!$G$2:$G$6969&gt;=Budget!X$1)*('Export (QBO)'!$G$2:$G$6969&lt;=((EOMONTH(Budget!X$1,0))))*('Export (QBO)'!$J$2:$J$6969=$A170)*('Export (QBO)'!$I$2:$I$6969))
)</f>
        <v>0</v>
      </c>
      <c r="Y170" s="44" cm="1">
        <f t="array" ref="Y170">-(
SUM(('Export (QBO)'!$G$2:$G$6969&gt;=Budget!Y$1)*('Export (QBO)'!$G$2:$G$6969&lt;=((EOMONTH(Budget!Y$1,0))))*('Export (QBO)'!$J$2:$J$6969=$A170)*('Export (QBO)'!$I$2:$I$6969))
)</f>
        <v>0</v>
      </c>
      <c r="Z170" s="44" cm="1">
        <f t="array" ref="Z170">-(
SUM(('Export (QBO)'!$G$2:$G$6969&gt;=Budget!Z$1)*('Export (QBO)'!$G$2:$G$6969&lt;=((EOMONTH(Budget!Z$1,0))))*('Export (QBO)'!$J$2:$J$6969=$A170)*('Export (QBO)'!$I$2:$I$6969))
)</f>
        <v>0</v>
      </c>
      <c r="AA170" s="44" cm="1">
        <f t="array" ref="AA170">-(
SUM(('Export (QBO)'!$G$2:$G$6969&gt;=Budget!AA$1)*('Export (QBO)'!$G$2:$G$6969&lt;=((EOMONTH(Budget!AA$1,0))))*('Export (QBO)'!$J$2:$J$6969=$A170)*('Export (QBO)'!$I$2:$I$6969))
)</f>
        <v>0</v>
      </c>
      <c r="AB170" s="44" cm="1">
        <f t="array" ref="AB170">-(
SUM(('Export (QBO)'!$G$2:$G$6969&gt;=Budget!AB$1)*('Export (QBO)'!$G$2:$G$6969&lt;=((EOMONTH(Budget!AB$1,0))))*('Export (QBO)'!$J$2:$J$6969=$A170)*('Export (QBO)'!$I$2:$I$6969))
)</f>
        <v>0</v>
      </c>
      <c r="AC170" s="43">
        <f>SUM(Q170:AB170)</f>
        <v>0</v>
      </c>
    </row>
    <row r="171" spans="1:33">
      <c r="A171" s="99" t="s">
        <v>755</v>
      </c>
      <c r="B171" s="3" t="str">
        <f>IFERROR((VLOOKUP(A171,'GL Review'!E:G,3,FALSE)),"")</f>
        <v/>
      </c>
      <c r="D171" s="44" cm="1">
        <f t="array" ref="D171">-(
SUM(('Export (QBO)'!$G$2:$G$2483&gt;=Budget!D$1)*('Export (QBO)'!$G$2:$G$2483&lt;=((EOMONTH(Budget!D$1,0))))*('Export (QBO)'!$J$2:$J$2483=$A171)*('Export (QBO)'!$I$2:$I$2483))
)</f>
        <v>0</v>
      </c>
      <c r="E171" s="44" cm="1">
        <f t="array" ref="E171">-(
SUM(('Export (QBO)'!$G$2:$G$2483&gt;=Budget!E$1)*('Export (QBO)'!$G$2:$G$2483&lt;=((EOMONTH(Budget!E$1,0))))*('Export (QBO)'!$J$2:$J$2483=$A171)*('Export (QBO)'!$I$2:$I$2483))
)</f>
        <v>0</v>
      </c>
      <c r="F171" s="44" cm="1">
        <f t="array" ref="F171">-(
SUM(('Export (QBO)'!$G$2:$G$2483&gt;=Budget!F$1)*('Export (QBO)'!$G$2:$G$2483&lt;=((EOMONTH(Budget!F$1,0))))*('Export (QBO)'!$J$2:$J$2483=$A171)*('Export (QBO)'!$I$2:$I$2483))
)</f>
        <v>0</v>
      </c>
      <c r="G171" s="44" cm="1">
        <f t="array" ref="G171">-(
SUM(('Export (QBO)'!$G$2:$G$2483&gt;=Budget!G$1)*('Export (QBO)'!$G$2:$G$2483&lt;=((EOMONTH(Budget!G$1,0))))*('Export (QBO)'!$J$2:$J$2483=$A171)*('Export (QBO)'!$I$2:$I$2483))
)</f>
        <v>0</v>
      </c>
      <c r="H171" s="44" cm="1">
        <f t="array" ref="H171">-(
SUM(('Export (QBO)'!$G$2:$G$2483&gt;=Budget!H$1)*('Export (QBO)'!$G$2:$G$2483&lt;=((EOMONTH(Budget!H$1,0))))*('Export (QBO)'!$J$2:$J$2483=$A171)*('Export (QBO)'!$I$2:$I$2483))
)</f>
        <v>0</v>
      </c>
      <c r="I171" s="44" cm="1">
        <f t="array" ref="I171">-(
SUM(('Export (QBO)'!$G$2:$G$2483&gt;=Budget!I$1)*('Export (QBO)'!$G$2:$G$2483&lt;=((EOMONTH(Budget!I$1,0))))*('Export (QBO)'!$J$2:$J$2483=$A171)*('Export (QBO)'!$I$2:$I$2483))
)</f>
        <v>0</v>
      </c>
      <c r="J171" s="44" cm="1">
        <f t="array" ref="J171">-(
SUM(('Export (QBO)'!$G$2:$G$2483&gt;=Budget!J$1)*('Export (QBO)'!$G$2:$G$2483&lt;=((EOMONTH(Budget!J$1,0))))*('Export (QBO)'!$J$2:$J$2483=$A171)*('Export (QBO)'!$I$2:$I$2483))
)</f>
        <v>0</v>
      </c>
      <c r="K171" s="44" cm="1">
        <f t="array" ref="K171">-(
SUM(('Export (QBO)'!$G$2:$G$2483&gt;=Budget!K$1)*('Export (QBO)'!$G$2:$G$2483&lt;=((EOMONTH(Budget!K$1,0))))*('Export (QBO)'!$J$2:$J$2483=$A171)*('Export (QBO)'!$I$2:$I$2483))
)</f>
        <v>0</v>
      </c>
      <c r="L171" s="44" cm="1">
        <f t="array" ref="L171">-(
SUM(('Export (QBO)'!$G$2:$G$2483&gt;=Budget!L$1)*('Export (QBO)'!$G$2:$G$2483&lt;=((EOMONTH(Budget!L$1,0))))*('Export (QBO)'!$J$2:$J$2483=$A171)*('Export (QBO)'!$I$2:$I$2483))
)</f>
        <v>0</v>
      </c>
      <c r="M171" s="44" cm="1">
        <f t="array" ref="M171">-(
SUM(('Export (QBO)'!$G$2:$G$2483&gt;=Budget!M$1)*('Export (QBO)'!$G$2:$G$2483&lt;=((EOMONTH(Budget!M$1,0))))*('Export (QBO)'!$J$2:$J$2483=$A171)*('Export (QBO)'!$I$2:$I$2483))
)</f>
        <v>0</v>
      </c>
      <c r="N171" s="44" cm="1">
        <f t="array" ref="N171">-(
SUM(('Export (QBO)'!$G$2:$G$2483&gt;=Budget!N$1)*('Export (QBO)'!$G$2:$G$2483&lt;=((EOMONTH(Budget!N$1,0))))*('Export (QBO)'!$J$2:$J$2483=$A171)*('Export (QBO)'!$I$2:$I$2483))
)</f>
        <v>0</v>
      </c>
      <c r="O171" s="44" cm="1">
        <f t="array" ref="O171">-(
SUM(('Export (QBO)'!$G$2:$G$2483&gt;=Budget!O$1)*('Export (QBO)'!$G$2:$G$2483&lt;=((EOMONTH(Budget!O$1,0))))*('Export (QBO)'!$J$2:$J$2483=$A171)*('Export (QBO)'!$I$2:$I$2483))
)</f>
        <v>0</v>
      </c>
      <c r="P171" s="43">
        <f>SUM(D171:O171)</f>
        <v>0</v>
      </c>
      <c r="Q171" s="44" cm="1">
        <f t="array" ref="Q171">-(
SUM(('Export (QBO)'!$G$2:$G$6969&gt;=Budget!Q$1)*('Export (QBO)'!$G$2:$G$6969&lt;=((EOMONTH(Budget!Q$1,0))))*('Export (QBO)'!$J$2:$J$6969=$A171)*('Export (QBO)'!$I$2:$I$6969))
)</f>
        <v>0</v>
      </c>
      <c r="R171" s="44" cm="1">
        <f t="array" ref="R171">-(
SUM(('Export (QBO)'!$G$2:$G$6969&gt;=Budget!R$1)*('Export (QBO)'!$G$2:$G$6969&lt;=((EOMONTH(Budget!R$1,0))))*('Export (QBO)'!$J$2:$J$6969=$A171)*('Export (QBO)'!$I$2:$I$6969))
)</f>
        <v>0</v>
      </c>
      <c r="S171" s="44" cm="1">
        <f t="array" ref="S171">-(
SUM(('Export (QBO)'!$G$2:$G$6969&gt;=Budget!S$1)*('Export (QBO)'!$G$2:$G$6969&lt;=((EOMONTH(Budget!S$1,0))))*('Export (QBO)'!$J$2:$J$6969=$A171)*('Export (QBO)'!$I$2:$I$6969))
)</f>
        <v>0</v>
      </c>
      <c r="T171" s="44" cm="1">
        <f t="array" ref="T171">-(
SUM(('Export (QBO)'!$G$2:$G$6969&gt;=Budget!T$1)*('Export (QBO)'!$G$2:$G$6969&lt;=((EOMONTH(Budget!T$1,0))))*('Export (QBO)'!$J$2:$J$6969=$A171)*('Export (QBO)'!$I$2:$I$6969))
)</f>
        <v>0</v>
      </c>
      <c r="U171" s="44" cm="1">
        <f t="array" ref="U171">-(
SUM(('Export (QBO)'!$G$2:$G$6969&gt;=Budget!U$1)*('Export (QBO)'!$G$2:$G$6969&lt;=((EOMONTH(Budget!U$1,0))))*('Export (QBO)'!$J$2:$J$6969=$A171)*('Export (QBO)'!$I$2:$I$6969))
)</f>
        <v>0</v>
      </c>
      <c r="V171" s="44" cm="1">
        <f t="array" ref="V171">-(
SUM(('Export (QBO)'!$G$2:$G$6969&gt;=Budget!V$1)*('Export (QBO)'!$G$2:$G$6969&lt;=((EOMONTH(Budget!V$1,0))))*('Export (QBO)'!$J$2:$J$6969=$A171)*('Export (QBO)'!$I$2:$I$6969))
)</f>
        <v>0</v>
      </c>
      <c r="W171" s="44" cm="1">
        <f t="array" ref="W171">-(
SUM(('Export (QBO)'!$G$2:$G$6969&gt;=Budget!W$1)*('Export (QBO)'!$G$2:$G$6969&lt;=((EOMONTH(Budget!W$1,0))))*('Export (QBO)'!$J$2:$J$6969=$A171)*('Export (QBO)'!$I$2:$I$6969))
)</f>
        <v>0</v>
      </c>
      <c r="X171" s="44" cm="1">
        <f t="array" ref="X171">-(
SUM(('Export (QBO)'!$G$2:$G$6969&gt;=Budget!X$1)*('Export (QBO)'!$G$2:$G$6969&lt;=((EOMONTH(Budget!X$1,0))))*('Export (QBO)'!$J$2:$J$6969=$A171)*('Export (QBO)'!$I$2:$I$6969))
)</f>
        <v>0</v>
      </c>
      <c r="Y171" s="44" cm="1">
        <f t="array" ref="Y171">-(
SUM(('Export (QBO)'!$G$2:$G$6969&gt;=Budget!Y$1)*('Export (QBO)'!$G$2:$G$6969&lt;=((EOMONTH(Budget!Y$1,0))))*('Export (QBO)'!$J$2:$J$6969=$A171)*('Export (QBO)'!$I$2:$I$6969))
)</f>
        <v>0</v>
      </c>
      <c r="Z171" s="44" cm="1">
        <f t="array" ref="Z171">-(
SUM(('Export (QBO)'!$G$2:$G$6969&gt;=Budget!Z$1)*('Export (QBO)'!$G$2:$G$6969&lt;=((EOMONTH(Budget!Z$1,0))))*('Export (QBO)'!$J$2:$J$6969=$A171)*('Export (QBO)'!$I$2:$I$6969))
)</f>
        <v>0</v>
      </c>
      <c r="AA171" s="44" cm="1">
        <f t="array" ref="AA171">-(
SUM(('Export (QBO)'!$G$2:$G$6969&gt;=Budget!AA$1)*('Export (QBO)'!$G$2:$G$6969&lt;=((EOMONTH(Budget!AA$1,0))))*('Export (QBO)'!$J$2:$J$6969=$A171)*('Export (QBO)'!$I$2:$I$6969))
)</f>
        <v>0</v>
      </c>
      <c r="AB171" s="44" cm="1">
        <f t="array" ref="AB171">-(
SUM(('Export (QBO)'!$G$2:$G$6969&gt;=Budget!AB$1)*('Export (QBO)'!$G$2:$G$6969&lt;=((EOMONTH(Budget!AB$1,0))))*('Export (QBO)'!$J$2:$J$6969=$A171)*('Export (QBO)'!$I$2:$I$6969))
)</f>
        <v>0</v>
      </c>
      <c r="AC171" s="43">
        <f>SUM(Q171:AB171)</f>
        <v>0</v>
      </c>
    </row>
    <row r="172" spans="1:33">
      <c r="A172" s="99" t="s">
        <v>355</v>
      </c>
      <c r="B172" s="3" t="str">
        <f>IFERROR((VLOOKUP(A172,'GL Review'!E:G,3,FALSE)),"")</f>
        <v/>
      </c>
      <c r="D172" s="44" cm="1">
        <f t="array" ref="D172">-(
SUM(('Export (QBO)'!$G$2:$G$2483&gt;=Budget!D$1)*('Export (QBO)'!$G$2:$G$2483&lt;=((EOMONTH(Budget!D$1,0))))*('Export (QBO)'!$J$2:$J$2483=$A172)*('Export (QBO)'!$I$2:$I$2483))
)</f>
        <v>0</v>
      </c>
      <c r="E172" s="44" cm="1">
        <f t="array" ref="E172">-(
SUM(('Export (QBO)'!$G$2:$G$2483&gt;=Budget!E$1)*('Export (QBO)'!$G$2:$G$2483&lt;=((EOMONTH(Budget!E$1,0))))*('Export (QBO)'!$J$2:$J$2483=$A172)*('Export (QBO)'!$I$2:$I$2483))
)</f>
        <v>0</v>
      </c>
      <c r="F172" s="44" cm="1">
        <f t="array" ref="F172">-(
SUM(('Export (QBO)'!$G$2:$G$2483&gt;=Budget!F$1)*('Export (QBO)'!$G$2:$G$2483&lt;=((EOMONTH(Budget!F$1,0))))*('Export (QBO)'!$J$2:$J$2483=$A172)*('Export (QBO)'!$I$2:$I$2483))
)</f>
        <v>0</v>
      </c>
      <c r="G172" s="44" cm="1">
        <f t="array" ref="G172">-(
SUM(('Export (QBO)'!$G$2:$G$2483&gt;=Budget!G$1)*('Export (QBO)'!$G$2:$G$2483&lt;=((EOMONTH(Budget!G$1,0))))*('Export (QBO)'!$J$2:$J$2483=$A172)*('Export (QBO)'!$I$2:$I$2483))
)</f>
        <v>0</v>
      </c>
      <c r="H172" s="44" cm="1">
        <f t="array" ref="H172">-(
SUM(('Export (QBO)'!$G$2:$G$2483&gt;=Budget!H$1)*('Export (QBO)'!$G$2:$G$2483&lt;=((EOMONTH(Budget!H$1,0))))*('Export (QBO)'!$J$2:$J$2483=$A172)*('Export (QBO)'!$I$2:$I$2483))
)</f>
        <v>0</v>
      </c>
      <c r="I172" s="44" cm="1">
        <f t="array" ref="I172">-(
SUM(('Export (QBO)'!$G$2:$G$2483&gt;=Budget!I$1)*('Export (QBO)'!$G$2:$G$2483&lt;=((EOMONTH(Budget!I$1,0))))*('Export (QBO)'!$J$2:$J$2483=$A172)*('Export (QBO)'!$I$2:$I$2483))
)</f>
        <v>0</v>
      </c>
      <c r="J172" s="44" cm="1">
        <f t="array" ref="J172">-(
SUM(('Export (QBO)'!$G$2:$G$2483&gt;=Budget!J$1)*('Export (QBO)'!$G$2:$G$2483&lt;=((EOMONTH(Budget!J$1,0))))*('Export (QBO)'!$J$2:$J$2483=$A172)*('Export (QBO)'!$I$2:$I$2483))
)</f>
        <v>0</v>
      </c>
      <c r="K172" s="44" cm="1">
        <f t="array" ref="K172">-(
SUM(('Export (QBO)'!$G$2:$G$2483&gt;=Budget!K$1)*('Export (QBO)'!$G$2:$G$2483&lt;=((EOMONTH(Budget!K$1,0))))*('Export (QBO)'!$J$2:$J$2483=$A172)*('Export (QBO)'!$I$2:$I$2483))
)</f>
        <v>0</v>
      </c>
      <c r="L172" s="44" cm="1">
        <f t="array" ref="L172">-(
SUM(('Export (QBO)'!$G$2:$G$2483&gt;=Budget!L$1)*('Export (QBO)'!$G$2:$G$2483&lt;=((EOMONTH(Budget!L$1,0))))*('Export (QBO)'!$J$2:$J$2483=$A172)*('Export (QBO)'!$I$2:$I$2483))
)</f>
        <v>0</v>
      </c>
      <c r="M172" s="44" cm="1">
        <f t="array" ref="M172">-(
SUM(('Export (QBO)'!$G$2:$G$2483&gt;=Budget!M$1)*('Export (QBO)'!$G$2:$G$2483&lt;=((EOMONTH(Budget!M$1,0))))*('Export (QBO)'!$J$2:$J$2483=$A172)*('Export (QBO)'!$I$2:$I$2483))
)</f>
        <v>0</v>
      </c>
      <c r="N172" s="44" cm="1">
        <f t="array" ref="N172">-(
SUM(('Export (QBO)'!$G$2:$G$2483&gt;=Budget!N$1)*('Export (QBO)'!$G$2:$G$2483&lt;=((EOMONTH(Budget!N$1,0))))*('Export (QBO)'!$J$2:$J$2483=$A172)*('Export (QBO)'!$I$2:$I$2483))
)</f>
        <v>0</v>
      </c>
      <c r="O172" s="44" cm="1">
        <f t="array" ref="O172">-(
SUM(('Export (QBO)'!$G$2:$G$2483&gt;=Budget!O$1)*('Export (QBO)'!$G$2:$G$2483&lt;=((EOMONTH(Budget!O$1,0))))*('Export (QBO)'!$J$2:$J$2483=$A172)*('Export (QBO)'!$I$2:$I$2483))
)</f>
        <v>0</v>
      </c>
      <c r="P172" s="43">
        <f>SUM(D172:O172)</f>
        <v>0</v>
      </c>
      <c r="Q172" s="44" cm="1">
        <f t="array" ref="Q172">-(
SUM(('Export (QBO)'!$G$2:$G$6969&gt;=Budget!Q$1)*('Export (QBO)'!$G$2:$G$6969&lt;=((EOMONTH(Budget!Q$1,0))))*('Export (QBO)'!$J$2:$J$6969=$A172)*('Export (QBO)'!$I$2:$I$6969))
)</f>
        <v>-185326.01</v>
      </c>
      <c r="R172" s="44" cm="1">
        <f t="array" ref="R172">-(
SUM(('Export (QBO)'!$G$2:$G$6969&gt;=Budget!R$1)*('Export (QBO)'!$G$2:$G$6969&lt;=((EOMONTH(Budget!R$1,0))))*('Export (QBO)'!$J$2:$J$6969=$A172)*('Export (QBO)'!$I$2:$I$6969))
)</f>
        <v>-12643.5</v>
      </c>
      <c r="S172" s="44" cm="1">
        <f t="array" ref="S172">-(
SUM(('Export (QBO)'!$G$2:$G$6969&gt;=Budget!S$1)*('Export (QBO)'!$G$2:$G$6969&lt;=((EOMONTH(Budget!S$1,0))))*('Export (QBO)'!$J$2:$J$6969=$A172)*('Export (QBO)'!$I$2:$I$6969))
)</f>
        <v>206179.62</v>
      </c>
      <c r="T172" s="44" cm="1">
        <f t="array" ref="T172">-(
SUM(('Export (QBO)'!$G$2:$G$6969&gt;=Budget!T$1)*('Export (QBO)'!$G$2:$G$6969&lt;=((EOMONTH(Budget!T$1,0))))*('Export (QBO)'!$J$2:$J$6969=$A172)*('Export (QBO)'!$I$2:$I$6969))
)</f>
        <v>-79982.25</v>
      </c>
      <c r="U172" s="44" cm="1">
        <f t="array" ref="U172">-(
SUM(('Export (QBO)'!$G$2:$G$6969&gt;=Budget!U$1)*('Export (QBO)'!$G$2:$G$6969&lt;=((EOMONTH(Budget!U$1,0))))*('Export (QBO)'!$J$2:$J$6969=$A172)*('Export (QBO)'!$I$2:$I$6969))
)</f>
        <v>-35588.75</v>
      </c>
      <c r="V172" s="44" cm="1">
        <f t="array" ref="V172">-(
SUM(('Export (QBO)'!$G$2:$G$6969&gt;=Budget!V$1)*('Export (QBO)'!$G$2:$G$6969&lt;=((EOMONTH(Budget!V$1,0))))*('Export (QBO)'!$J$2:$J$6969=$A172)*('Export (QBO)'!$I$2:$I$6969))
)</f>
        <v>95170.430000000008</v>
      </c>
      <c r="W172" s="44" cm="1">
        <f t="array" ref="W172">-(
SUM(('Export (QBO)'!$G$2:$G$6969&gt;=Budget!W$1)*('Export (QBO)'!$G$2:$G$6969&lt;=((EOMONTH(Budget!W$1,0))))*('Export (QBO)'!$J$2:$J$6969=$A172)*('Export (QBO)'!$I$2:$I$6969))
)</f>
        <v>-272230.67</v>
      </c>
      <c r="X172" s="44" cm="1">
        <f t="array" ref="X172">-(
SUM(('Export (QBO)'!$G$2:$G$6969&gt;=Budget!X$1)*('Export (QBO)'!$G$2:$G$6969&lt;=((EOMONTH(Budget!X$1,0))))*('Export (QBO)'!$J$2:$J$6969=$A172)*('Export (QBO)'!$I$2:$I$6969))
)</f>
        <v>-420049.24</v>
      </c>
      <c r="Y172" s="44" cm="1">
        <f t="array" ref="Y172">-(
SUM(('Export (QBO)'!$G$2:$G$6969&gt;=Budget!Y$1)*('Export (QBO)'!$G$2:$G$6969&lt;=((EOMONTH(Budget!Y$1,0))))*('Export (QBO)'!$J$2:$J$6969=$A172)*('Export (QBO)'!$I$2:$I$6969))
)</f>
        <v>-113095.5</v>
      </c>
      <c r="Z172" s="44" cm="1">
        <f t="array" ref="Z172">-(
SUM(('Export (QBO)'!$G$2:$G$6969&gt;=Budget!Z$1)*('Export (QBO)'!$G$2:$G$6969&lt;=((EOMONTH(Budget!Z$1,0))))*('Export (QBO)'!$J$2:$J$6969=$A172)*('Export (QBO)'!$I$2:$I$6969))
)</f>
        <v>686930.7699999999</v>
      </c>
      <c r="AA172" s="44" cm="1">
        <f t="array" ref="AA172">-(
SUM(('Export (QBO)'!$G$2:$G$6969&gt;=Budget!AA$1)*('Export (QBO)'!$G$2:$G$6969&lt;=((EOMONTH(Budget!AA$1,0))))*('Export (QBO)'!$J$2:$J$6969=$A172)*('Export (QBO)'!$I$2:$I$6969))
)</f>
        <v>-499710.58999999997</v>
      </c>
      <c r="AB172" s="44" cm="1">
        <f t="array" ref="AB172">-(
SUM(('Export (QBO)'!$G$2:$G$6969&gt;=Budget!AB$1)*('Export (QBO)'!$G$2:$G$6969&lt;=((EOMONTH(Budget!AB$1,0))))*('Export (QBO)'!$J$2:$J$6969=$A172)*('Export (QBO)'!$I$2:$I$6969))
)</f>
        <v>309780.07</v>
      </c>
      <c r="AC172" s="43">
        <f>SUM(Q172:AB172)</f>
        <v>-320565.62000000005</v>
      </c>
    </row>
    <row r="173" spans="1:33" ht="17" thickBot="1">
      <c r="A173" s="3"/>
      <c r="B173" s="3" t="str">
        <f>IFERROR((VLOOKUP(A173,'GL Review'!E:G,3,FALSE)),"")</f>
        <v/>
      </c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1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1"/>
    </row>
    <row r="174" spans="1:33">
      <c r="A174" s="33" t="s">
        <v>344</v>
      </c>
      <c r="B174" s="3" t="str">
        <f>IFERROR((VLOOKUP(A174,'GL Review'!E:G,3,FALSE)),"")</f>
        <v/>
      </c>
      <c r="D174" s="34">
        <f t="shared" ref="D174:O174" si="48">SUM(D169:D173)</f>
        <v>0</v>
      </c>
      <c r="E174" s="34">
        <f t="shared" si="48"/>
        <v>0</v>
      </c>
      <c r="F174" s="34">
        <f t="shared" si="48"/>
        <v>0</v>
      </c>
      <c r="G174" s="34">
        <f t="shared" si="48"/>
        <v>0</v>
      </c>
      <c r="H174" s="34">
        <f t="shared" si="48"/>
        <v>0</v>
      </c>
      <c r="I174" s="34">
        <f t="shared" si="48"/>
        <v>0</v>
      </c>
      <c r="J174" s="34">
        <f t="shared" si="48"/>
        <v>0</v>
      </c>
      <c r="K174" s="34">
        <f t="shared" si="48"/>
        <v>0</v>
      </c>
      <c r="L174" s="34">
        <f t="shared" si="48"/>
        <v>0</v>
      </c>
      <c r="M174" s="34">
        <f t="shared" si="48"/>
        <v>0</v>
      </c>
      <c r="N174" s="34">
        <f t="shared" si="48"/>
        <v>0</v>
      </c>
      <c r="O174" s="34">
        <f t="shared" si="48"/>
        <v>0</v>
      </c>
      <c r="P174" s="35">
        <f>SUM(D174:O174)</f>
        <v>0</v>
      </c>
      <c r="Q174" s="34">
        <f t="shared" ref="Q174:AB174" si="49">SUM(Q169:Q173)</f>
        <v>-185326.01</v>
      </c>
      <c r="R174" s="34">
        <f t="shared" si="49"/>
        <v>-12643.5</v>
      </c>
      <c r="S174" s="34">
        <f t="shared" si="49"/>
        <v>206179.62</v>
      </c>
      <c r="T174" s="34">
        <f t="shared" si="49"/>
        <v>-79982.25</v>
      </c>
      <c r="U174" s="34">
        <f t="shared" si="49"/>
        <v>-35588.75</v>
      </c>
      <c r="V174" s="34">
        <f t="shared" si="49"/>
        <v>95170.430000000008</v>
      </c>
      <c r="W174" s="34">
        <f t="shared" si="49"/>
        <v>-272230.67</v>
      </c>
      <c r="X174" s="34">
        <f t="shared" si="49"/>
        <v>-420049.24</v>
      </c>
      <c r="Y174" s="34">
        <f t="shared" si="49"/>
        <v>-113095.5</v>
      </c>
      <c r="Z174" s="34">
        <f t="shared" si="49"/>
        <v>686930.7699999999</v>
      </c>
      <c r="AA174" s="34">
        <f t="shared" si="49"/>
        <v>-499710.58999999997</v>
      </c>
      <c r="AB174" s="34">
        <f t="shared" si="49"/>
        <v>309780.07</v>
      </c>
      <c r="AC174" s="35">
        <f>SUM(Q174:AB174)</f>
        <v>-320565.62000000005</v>
      </c>
      <c r="AE174" s="34"/>
      <c r="AG174" s="64"/>
    </row>
    <row r="175" spans="1:33">
      <c r="A175" s="33"/>
      <c r="B175" s="3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60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60"/>
      <c r="AE175" s="36"/>
      <c r="AG175" s="65"/>
    </row>
    <row r="176" spans="1:33">
      <c r="A176" s="33"/>
      <c r="B176" s="33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1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1"/>
    </row>
    <row r="177" spans="1:34">
      <c r="A177" s="40" t="s">
        <v>506</v>
      </c>
      <c r="B177" s="3" t="str">
        <f>IFERROR((VLOOKUP(A177,'GL Review'!E:G,3,FALSE)),"")</f>
        <v/>
      </c>
      <c r="C177" s="38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3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3"/>
      <c r="AD177" s="46"/>
      <c r="AF177" s="46"/>
      <c r="AH177" s="46"/>
    </row>
    <row r="178" spans="1:34">
      <c r="A178" s="41" t="s">
        <v>482</v>
      </c>
      <c r="B178" s="3">
        <f>IFERROR((VLOOKUP(A178,'GL Review'!E:G,3,FALSE)),"")</f>
        <v>11005</v>
      </c>
      <c r="C178" s="38"/>
      <c r="D178" s="44" cm="1">
        <f t="array" ref="D178">(
SUM(('Export (QBO)'!$G$2:$G$2483&gt;=Budget!D$1)*('Export (QBO)'!$G$2:$G$2483&lt;=((EOMONTH(Budget!D$1,0))))*('Export (QBO)'!$J$2:$J$2483=$A178)*('Export (QBO)'!$I$2:$I$2483))
)</f>
        <v>0</v>
      </c>
      <c r="E178" s="44" cm="1">
        <f t="array" ref="E178">(
SUM(('Export (QBO)'!$G$2:$G$2483&gt;=Budget!E$1)*('Export (QBO)'!$G$2:$G$2483&lt;=((EOMONTH(Budget!E$1,0))))*('Export (QBO)'!$J$2:$J$2483=$A178)*('Export (QBO)'!$I$2:$I$2483))
)</f>
        <v>0</v>
      </c>
      <c r="F178" s="44" cm="1">
        <f t="array" ref="F178">(
SUM(('Export (QBO)'!$G$2:$G$2483&gt;=Budget!F$1)*('Export (QBO)'!$G$2:$G$2483&lt;=((EOMONTH(Budget!F$1,0))))*('Export (QBO)'!$J$2:$J$2483=$A178)*('Export (QBO)'!$I$2:$I$2483))
)</f>
        <v>0</v>
      </c>
      <c r="G178" s="44" cm="1">
        <f t="array" ref="G178">(
SUM(('Export (QBO)'!$G$2:$G$2483&gt;=Budget!G$1)*('Export (QBO)'!$G$2:$G$2483&lt;=((EOMONTH(Budget!G$1,0))))*('Export (QBO)'!$J$2:$J$2483=$A178)*('Export (QBO)'!$I$2:$I$2483))
)</f>
        <v>0</v>
      </c>
      <c r="H178" s="44" cm="1">
        <f t="array" ref="H178">(
SUM(('Export (QBO)'!$G$2:$G$2483&gt;=Budget!H$1)*('Export (QBO)'!$G$2:$G$2483&lt;=((EOMONTH(Budget!H$1,0))))*('Export (QBO)'!$J$2:$J$2483=$A178)*('Export (QBO)'!$I$2:$I$2483))
)</f>
        <v>0</v>
      </c>
      <c r="I178" s="44" cm="1">
        <f t="array" ref="I178">(
SUM(('Export (QBO)'!$G$2:$G$2483&gt;=Budget!I$1)*('Export (QBO)'!$G$2:$G$2483&lt;=((EOMONTH(Budget!I$1,0))))*('Export (QBO)'!$J$2:$J$2483=$A178)*('Export (QBO)'!$I$2:$I$2483))
)</f>
        <v>0</v>
      </c>
      <c r="J178" s="44" cm="1">
        <f t="array" ref="J178">(
SUM(('Export (QBO)'!$G$2:$G$2483&gt;=Budget!J$1)*('Export (QBO)'!$G$2:$G$2483&lt;=((EOMONTH(Budget!J$1,0))))*('Export (QBO)'!$J$2:$J$2483=$A178)*('Export (QBO)'!$I$2:$I$2483))
)</f>
        <v>0</v>
      </c>
      <c r="K178" s="44" cm="1">
        <f t="array" ref="K178">(
SUM(('Export (QBO)'!$G$2:$G$2483&gt;=Budget!K$1)*('Export (QBO)'!$G$2:$G$2483&lt;=((EOMONTH(Budget!K$1,0))))*('Export (QBO)'!$J$2:$J$2483=$A178)*('Export (QBO)'!$I$2:$I$2483))
)</f>
        <v>0</v>
      </c>
      <c r="L178" s="44" cm="1">
        <f t="array" ref="L178">(
SUM(('Export (QBO)'!$G$2:$G$2483&gt;=Budget!L$1)*('Export (QBO)'!$G$2:$G$2483&lt;=((EOMONTH(Budget!L$1,0))))*('Export (QBO)'!$J$2:$J$2483=$A178)*('Export (QBO)'!$I$2:$I$2483))
)</f>
        <v>0</v>
      </c>
      <c r="M178" s="44" cm="1">
        <f t="array" ref="M178">(
SUM(('Export (QBO)'!$G$2:$G$2483&gt;=Budget!M$1)*('Export (QBO)'!$G$2:$G$2483&lt;=((EOMONTH(Budget!M$1,0))))*('Export (QBO)'!$J$2:$J$2483=$A178)*('Export (QBO)'!$I$2:$I$2483))
)</f>
        <v>0</v>
      </c>
      <c r="N178" s="44" cm="1">
        <f t="array" ref="N178">(
SUM(('Export (QBO)'!$G$2:$G$2483&gt;=Budget!N$1)*('Export (QBO)'!$G$2:$G$2483&lt;=((EOMONTH(Budget!N$1,0))))*('Export (QBO)'!$J$2:$J$2483=$A178)*('Export (QBO)'!$I$2:$I$2483))
)</f>
        <v>0</v>
      </c>
      <c r="O178" s="44" cm="1">
        <f t="array" ref="O178">(
SUM(('Export (QBO)'!$G$2:$G$2483&gt;=Budget!O$1)*('Export (QBO)'!$G$2:$G$2483&lt;=((EOMONTH(Budget!O$1,0))))*('Export (QBO)'!$J$2:$J$2483=$A178)*('Export (QBO)'!$I$2:$I$2483))
)</f>
        <v>0</v>
      </c>
      <c r="P178" s="43">
        <f t="shared" ref="P178:P189" si="50">SUM(D178:O178)</f>
        <v>0</v>
      </c>
      <c r="Q178" s="44" cm="1">
        <f t="array" ref="Q178">(
SUM(('Export (QBO)'!$G$2:$G$6969&gt;=Budget!Q$1)*('Export (QBO)'!$G$2:$G$6969&lt;=((EOMONTH(Budget!Q$1,0))))*('Export (QBO)'!$J$2:$J$6969=$A178)*('Export (QBO)'!$I$2:$I$6969))
)</f>
        <v>-163083.28</v>
      </c>
      <c r="R178" s="44" cm="1">
        <f t="array" ref="R178">(
SUM(('Export (QBO)'!$G$2:$G$6969&gt;=Budget!R$1)*('Export (QBO)'!$G$2:$G$6969&lt;=((EOMONTH(Budget!R$1,0))))*('Export (QBO)'!$J$2:$J$6969=$A178)*('Export (QBO)'!$I$2:$I$6969))
)</f>
        <v>51708.72</v>
      </c>
      <c r="S178" s="44" cm="1">
        <f t="array" ref="S178">(
SUM(('Export (QBO)'!$G$2:$G$6969&gt;=Budget!S$1)*('Export (QBO)'!$G$2:$G$6969&lt;=((EOMONTH(Budget!S$1,0))))*('Export (QBO)'!$J$2:$J$6969=$A178)*('Export (QBO)'!$I$2:$I$6969))
)</f>
        <v>82466.34</v>
      </c>
      <c r="T178" s="44" cm="1">
        <f t="array" ref="T178">(
SUM(('Export (QBO)'!$G$2:$G$6969&gt;=Budget!T$1)*('Export (QBO)'!$G$2:$G$6969&lt;=((EOMONTH(Budget!T$1,0))))*('Export (QBO)'!$J$2:$J$6969=$A178)*('Export (QBO)'!$I$2:$I$6969))
)</f>
        <v>-83382.14</v>
      </c>
      <c r="U178" s="44" cm="1">
        <f t="array" ref="U178">(
SUM(('Export (QBO)'!$G$2:$G$6969&gt;=Budget!U$1)*('Export (QBO)'!$G$2:$G$6969&lt;=((EOMONTH(Budget!U$1,0))))*('Export (QBO)'!$J$2:$J$6969=$A178)*('Export (QBO)'!$I$2:$I$6969))
)</f>
        <v>-39167.30999999999</v>
      </c>
      <c r="V178" s="44" cm="1">
        <f t="array" ref="V178">(
SUM(('Export (QBO)'!$G$2:$G$6969&gt;=Budget!V$1)*('Export (QBO)'!$G$2:$G$6969&lt;=((EOMONTH(Budget!V$1,0))))*('Export (QBO)'!$J$2:$J$6969=$A178)*('Export (QBO)'!$I$2:$I$6969))
)</f>
        <v>98998.33</v>
      </c>
      <c r="W178" s="44" cm="1">
        <f t="array" ref="W178">(
SUM(('Export (QBO)'!$G$2:$G$6969&gt;=Budget!W$1)*('Export (QBO)'!$G$2:$G$6969&lt;=((EOMONTH(Budget!W$1,0))))*('Export (QBO)'!$J$2:$J$6969=$A178)*('Export (QBO)'!$I$2:$I$6969))
)</f>
        <v>-129600.32999999999</v>
      </c>
      <c r="X178" s="44" cm="1">
        <f t="array" ref="X178">(
SUM(('Export (QBO)'!$G$2:$G$6969&gt;=Budget!X$1)*('Export (QBO)'!$G$2:$G$6969&lt;=((EOMONTH(Budget!X$1,0))))*('Export (QBO)'!$J$2:$J$6969=$A178)*('Export (QBO)'!$I$2:$I$6969))
)</f>
        <v>14303.020000000004</v>
      </c>
      <c r="Y178" s="44" cm="1">
        <f t="array" ref="Y178">(
SUM(('Export (QBO)'!$G$2:$G$6969&gt;=Budget!Y$1)*('Export (QBO)'!$G$2:$G$6969&lt;=((EOMONTH(Budget!Y$1,0))))*('Export (QBO)'!$J$2:$J$6969=$A178)*('Export (QBO)'!$I$2:$I$6969))
)</f>
        <v>-18220.730000000003</v>
      </c>
      <c r="Z178" s="44" cm="1">
        <f t="array" ref="Z178">(
SUM(('Export (QBO)'!$G$2:$G$6969&gt;=Budget!Z$1)*('Export (QBO)'!$G$2:$G$6969&lt;=((EOMONTH(Budget!Z$1,0))))*('Export (QBO)'!$J$2:$J$6969=$A178)*('Export (QBO)'!$I$2:$I$6969))
)</f>
        <v>475771.43000000005</v>
      </c>
      <c r="AA178" s="44" cm="1">
        <f t="array" ref="AA178">(
SUM(('Export (QBO)'!$G$2:$G$6969&gt;=Budget!AA$1)*('Export (QBO)'!$G$2:$G$6969&lt;=((EOMONTH(Budget!AA$1,0))))*('Export (QBO)'!$J$2:$J$6969=$A178)*('Export (QBO)'!$I$2:$I$6969))
)</f>
        <v>-386706.35000000003</v>
      </c>
      <c r="AB178" s="44" cm="1">
        <f t="array" ref="AB178">(
SUM(('Export (QBO)'!$G$2:$G$6969&gt;=Budget!AB$1)*('Export (QBO)'!$G$2:$G$6969&lt;=((EOMONTH(Budget!AB$1,0))))*('Export (QBO)'!$J$2:$J$6969=$A178)*('Export (QBO)'!$I$2:$I$6969))
)</f>
        <v>67764.149999999965</v>
      </c>
      <c r="AC178" s="43">
        <f t="shared" ref="AC178:AC189" si="51">SUM(Q178:AB178)</f>
        <v>-29148.150000000023</v>
      </c>
      <c r="AD178" s="46"/>
      <c r="AF178" s="46"/>
      <c r="AH178" s="46"/>
    </row>
    <row r="179" spans="1:34">
      <c r="A179" s="41" t="s">
        <v>247</v>
      </c>
      <c r="B179" s="3">
        <f>IFERROR((VLOOKUP(A179,'GL Review'!E:G,3,FALSE)),"")</f>
        <v>11010</v>
      </c>
      <c r="C179" s="38"/>
      <c r="D179" s="44" cm="1">
        <f t="array" ref="D179">(
SUM(('Export (QBO)'!$G$2:$G$2483&gt;=Budget!D$1)*('Export (QBO)'!$G$2:$G$2483&lt;=((EOMONTH(Budget!D$1,0))))*('Export (QBO)'!$J$2:$J$2483=$A179)*('Export (QBO)'!$I$2:$I$2483))
)</f>
        <v>0</v>
      </c>
      <c r="E179" s="44" cm="1">
        <f t="array" ref="E179">(
SUM(('Export (QBO)'!$G$2:$G$2483&gt;=Budget!E$1)*('Export (QBO)'!$G$2:$G$2483&lt;=((EOMONTH(Budget!E$1,0))))*('Export (QBO)'!$J$2:$J$2483=$A179)*('Export (QBO)'!$I$2:$I$2483))
)</f>
        <v>0</v>
      </c>
      <c r="F179" s="44" cm="1">
        <f t="array" ref="F179">(
SUM(('Export (QBO)'!$G$2:$G$2483&gt;=Budget!F$1)*('Export (QBO)'!$G$2:$G$2483&lt;=((EOMONTH(Budget!F$1,0))))*('Export (QBO)'!$J$2:$J$2483=$A179)*('Export (QBO)'!$I$2:$I$2483))
)</f>
        <v>0</v>
      </c>
      <c r="G179" s="44" cm="1">
        <f t="array" ref="G179">(
SUM(('Export (QBO)'!$G$2:$G$2483&gt;=Budget!G$1)*('Export (QBO)'!$G$2:$G$2483&lt;=((EOMONTH(Budget!G$1,0))))*('Export (QBO)'!$J$2:$J$2483=$A179)*('Export (QBO)'!$I$2:$I$2483))
)</f>
        <v>0</v>
      </c>
      <c r="H179" s="44" cm="1">
        <f t="array" ref="H179">(
SUM(('Export (QBO)'!$G$2:$G$2483&gt;=Budget!H$1)*('Export (QBO)'!$G$2:$G$2483&lt;=((EOMONTH(Budget!H$1,0))))*('Export (QBO)'!$J$2:$J$2483=$A179)*('Export (QBO)'!$I$2:$I$2483))
)</f>
        <v>0</v>
      </c>
      <c r="I179" s="44" cm="1">
        <f t="array" ref="I179">(
SUM(('Export (QBO)'!$G$2:$G$2483&gt;=Budget!I$1)*('Export (QBO)'!$G$2:$G$2483&lt;=((EOMONTH(Budget!I$1,0))))*('Export (QBO)'!$J$2:$J$2483=$A179)*('Export (QBO)'!$I$2:$I$2483))
)</f>
        <v>0</v>
      </c>
      <c r="J179" s="44" cm="1">
        <f t="array" ref="J179">(
SUM(('Export (QBO)'!$G$2:$G$2483&gt;=Budget!J$1)*('Export (QBO)'!$G$2:$G$2483&lt;=((EOMONTH(Budget!J$1,0))))*('Export (QBO)'!$J$2:$J$2483=$A179)*('Export (QBO)'!$I$2:$I$2483))
)</f>
        <v>0</v>
      </c>
      <c r="K179" s="44" cm="1">
        <f t="array" ref="K179">(
SUM(('Export (QBO)'!$G$2:$G$2483&gt;=Budget!K$1)*('Export (QBO)'!$G$2:$G$2483&lt;=((EOMONTH(Budget!K$1,0))))*('Export (QBO)'!$J$2:$J$2483=$A179)*('Export (QBO)'!$I$2:$I$2483))
)</f>
        <v>0</v>
      </c>
      <c r="L179" s="44" cm="1">
        <f t="array" ref="L179">(
SUM(('Export (QBO)'!$G$2:$G$2483&gt;=Budget!L$1)*('Export (QBO)'!$G$2:$G$2483&lt;=((EOMONTH(Budget!L$1,0))))*('Export (QBO)'!$J$2:$J$2483=$A179)*('Export (QBO)'!$I$2:$I$2483))
)</f>
        <v>0</v>
      </c>
      <c r="M179" s="44" cm="1">
        <f t="array" ref="M179">(
SUM(('Export (QBO)'!$G$2:$G$2483&gt;=Budget!M$1)*('Export (QBO)'!$G$2:$G$2483&lt;=((EOMONTH(Budget!M$1,0))))*('Export (QBO)'!$J$2:$J$2483=$A179)*('Export (QBO)'!$I$2:$I$2483))
)</f>
        <v>0</v>
      </c>
      <c r="N179" s="44" cm="1">
        <f t="array" ref="N179">(
SUM(('Export (QBO)'!$G$2:$G$2483&gt;=Budget!N$1)*('Export (QBO)'!$G$2:$G$2483&lt;=((EOMONTH(Budget!N$1,0))))*('Export (QBO)'!$J$2:$J$2483=$A179)*('Export (QBO)'!$I$2:$I$2483))
)</f>
        <v>0</v>
      </c>
      <c r="O179" s="44" cm="1">
        <f t="array" ref="O179">(
SUM(('Export (QBO)'!$G$2:$G$2483&gt;=Budget!O$1)*('Export (QBO)'!$G$2:$G$2483&lt;=((EOMONTH(Budget!O$1,0))))*('Export (QBO)'!$J$2:$J$2483=$A179)*('Export (QBO)'!$I$2:$I$2483))
)</f>
        <v>0</v>
      </c>
      <c r="P179" s="43">
        <f t="shared" si="50"/>
        <v>0</v>
      </c>
      <c r="Q179" s="44" cm="1">
        <f t="array" ref="Q179">(
SUM(('Export (QBO)'!$G$2:$G$6969&gt;=Budget!Q$1)*('Export (QBO)'!$G$2:$G$6969&lt;=((EOMONTH(Budget!Q$1,0))))*('Export (QBO)'!$J$2:$J$6969=$A179)*('Export (QBO)'!$I$2:$I$6969))
)</f>
        <v>-6</v>
      </c>
      <c r="R179" s="44" cm="1">
        <f t="array" ref="R179">(
SUM(('Export (QBO)'!$G$2:$G$6969&gt;=Budget!R$1)*('Export (QBO)'!$G$2:$G$6969&lt;=((EOMONTH(Budget!R$1,0))))*('Export (QBO)'!$J$2:$J$6969=$A179)*('Export (QBO)'!$I$2:$I$6969))
)</f>
        <v>-6</v>
      </c>
      <c r="S179" s="44" cm="1">
        <f t="array" ref="S179">(
SUM(('Export (QBO)'!$G$2:$G$6969&gt;=Budget!S$1)*('Export (QBO)'!$G$2:$G$6969&lt;=((EOMONTH(Budget!S$1,0))))*('Export (QBO)'!$J$2:$J$6969=$A179)*('Export (QBO)'!$I$2:$I$6969))
)</f>
        <v>-6</v>
      </c>
      <c r="T179" s="44" cm="1">
        <f t="array" ref="T179">(
SUM(('Export (QBO)'!$G$2:$G$6969&gt;=Budget!T$1)*('Export (QBO)'!$G$2:$G$6969&lt;=((EOMONTH(Budget!T$1,0))))*('Export (QBO)'!$J$2:$J$6969=$A179)*('Export (QBO)'!$I$2:$I$6969))
)</f>
        <v>-6</v>
      </c>
      <c r="U179" s="44" cm="1">
        <f t="array" ref="U179">(
SUM(('Export (QBO)'!$G$2:$G$6969&gt;=Budget!U$1)*('Export (QBO)'!$G$2:$G$6969&lt;=((EOMONTH(Budget!U$1,0))))*('Export (QBO)'!$J$2:$J$6969=$A179)*('Export (QBO)'!$I$2:$I$6969))
)</f>
        <v>-7</v>
      </c>
      <c r="V179" s="44" cm="1">
        <f t="array" ref="V179">(
SUM(('Export (QBO)'!$G$2:$G$6969&gt;=Budget!V$1)*('Export (QBO)'!$G$2:$G$6969&lt;=((EOMONTH(Budget!V$1,0))))*('Export (QBO)'!$J$2:$J$6969=$A179)*('Export (QBO)'!$I$2:$I$6969))
)</f>
        <v>-6</v>
      </c>
      <c r="W179" s="44" cm="1">
        <f t="array" ref="W179">(
SUM(('Export (QBO)'!$G$2:$G$6969&gt;=Budget!W$1)*('Export (QBO)'!$G$2:$G$6969&lt;=((EOMONTH(Budget!W$1,0))))*('Export (QBO)'!$J$2:$J$6969=$A179)*('Export (QBO)'!$I$2:$I$6969))
)</f>
        <v>-6</v>
      </c>
      <c r="X179" s="44" cm="1">
        <f t="array" ref="X179">(
SUM(('Export (QBO)'!$G$2:$G$6969&gt;=Budget!X$1)*('Export (QBO)'!$G$2:$G$6969&lt;=((EOMONTH(Budget!X$1,0))))*('Export (QBO)'!$J$2:$J$6969=$A179)*('Export (QBO)'!$I$2:$I$6969))
)</f>
        <v>-679.29</v>
      </c>
      <c r="Y179" s="44" cm="1">
        <f t="array" ref="Y179">(
SUM(('Export (QBO)'!$G$2:$G$6969&gt;=Budget!Y$1)*('Export (QBO)'!$G$2:$G$6969&lt;=((EOMONTH(Budget!Y$1,0))))*('Export (QBO)'!$J$2:$J$6969=$A179)*('Export (QBO)'!$I$2:$I$6969))
)</f>
        <v>23.99</v>
      </c>
      <c r="Z179" s="44" cm="1">
        <f t="array" ref="Z179">(
SUM(('Export (QBO)'!$G$2:$G$6969&gt;=Budget!Z$1)*('Export (QBO)'!$G$2:$G$6969&lt;=((EOMONTH(Budget!Z$1,0))))*('Export (QBO)'!$J$2:$J$6969=$A179)*('Export (QBO)'!$I$2:$I$6969))
)</f>
        <v>-6</v>
      </c>
      <c r="AA179" s="44" cm="1">
        <f t="array" ref="AA179">(
SUM(('Export (QBO)'!$G$2:$G$6969&gt;=Budget!AA$1)*('Export (QBO)'!$G$2:$G$6969&lt;=((EOMONTH(Budget!AA$1,0))))*('Export (QBO)'!$J$2:$J$6969=$A179)*('Export (QBO)'!$I$2:$I$6969))
)</f>
        <v>-6</v>
      </c>
      <c r="AB179" s="44" cm="1">
        <f t="array" ref="AB179">(
SUM(('Export (QBO)'!$G$2:$G$6969&gt;=Budget!AB$1)*('Export (QBO)'!$G$2:$G$6969&lt;=((EOMONTH(Budget!AB$1,0))))*('Export (QBO)'!$J$2:$J$6969=$A179)*('Export (QBO)'!$I$2:$I$6969))
)</f>
        <v>-8</v>
      </c>
      <c r="AC179" s="43">
        <f t="shared" si="51"/>
        <v>-718.3</v>
      </c>
      <c r="AD179" s="46"/>
      <c r="AF179" s="46"/>
      <c r="AH179" s="46"/>
    </row>
    <row r="180" spans="1:34">
      <c r="A180" s="41" t="s">
        <v>504</v>
      </c>
      <c r="B180" s="3">
        <f>IFERROR((VLOOKUP(A180,'GL Review'!E:G,3,FALSE)),"")</f>
        <v>21010</v>
      </c>
      <c r="C180" s="38"/>
      <c r="D180" s="44" cm="1">
        <f t="array" ref="D180">(
SUM(('Export (QBO)'!$G$2:$G$2483&gt;=Budget!D$1)*('Export (QBO)'!$G$2:$G$2483&lt;=((EOMONTH(Budget!D$1,0))))*('Export (QBO)'!$J$2:$J$2483=$A180)*('Export (QBO)'!$I$2:$I$2483))
)</f>
        <v>0</v>
      </c>
      <c r="E180" s="44" cm="1">
        <f t="array" ref="E180">(
SUM(('Export (QBO)'!$G$2:$G$2483&gt;=Budget!E$1)*('Export (QBO)'!$G$2:$G$2483&lt;=((EOMONTH(Budget!E$1,0))))*('Export (QBO)'!$J$2:$J$2483=$A180)*('Export (QBO)'!$I$2:$I$2483))
)</f>
        <v>0</v>
      </c>
      <c r="F180" s="44" cm="1">
        <f t="array" ref="F180">(
SUM(('Export (QBO)'!$G$2:$G$2483&gt;=Budget!F$1)*('Export (QBO)'!$G$2:$G$2483&lt;=((EOMONTH(Budget!F$1,0))))*('Export (QBO)'!$J$2:$J$2483=$A180)*('Export (QBO)'!$I$2:$I$2483))
)</f>
        <v>0</v>
      </c>
      <c r="G180" s="44" cm="1">
        <f t="array" ref="G180">(
SUM(('Export (QBO)'!$G$2:$G$2483&gt;=Budget!G$1)*('Export (QBO)'!$G$2:$G$2483&lt;=((EOMONTH(Budget!G$1,0))))*('Export (QBO)'!$J$2:$J$2483=$A180)*('Export (QBO)'!$I$2:$I$2483))
)</f>
        <v>0</v>
      </c>
      <c r="H180" s="44" cm="1">
        <f t="array" ref="H180">(
SUM(('Export (QBO)'!$G$2:$G$2483&gt;=Budget!H$1)*('Export (QBO)'!$G$2:$G$2483&lt;=((EOMONTH(Budget!H$1,0))))*('Export (QBO)'!$J$2:$J$2483=$A180)*('Export (QBO)'!$I$2:$I$2483))
)</f>
        <v>0</v>
      </c>
      <c r="I180" s="44" cm="1">
        <f t="array" ref="I180">(
SUM(('Export (QBO)'!$G$2:$G$2483&gt;=Budget!I$1)*('Export (QBO)'!$G$2:$G$2483&lt;=((EOMONTH(Budget!I$1,0))))*('Export (QBO)'!$J$2:$J$2483=$A180)*('Export (QBO)'!$I$2:$I$2483))
)</f>
        <v>0</v>
      </c>
      <c r="J180" s="44" cm="1">
        <f t="array" ref="J180">(
SUM(('Export (QBO)'!$G$2:$G$2483&gt;=Budget!J$1)*('Export (QBO)'!$G$2:$G$2483&lt;=((EOMONTH(Budget!J$1,0))))*('Export (QBO)'!$J$2:$J$2483=$A180)*('Export (QBO)'!$I$2:$I$2483))
)</f>
        <v>0</v>
      </c>
      <c r="K180" s="44" cm="1">
        <f t="array" ref="K180">(
SUM(('Export (QBO)'!$G$2:$G$2483&gt;=Budget!K$1)*('Export (QBO)'!$G$2:$G$2483&lt;=((EOMONTH(Budget!K$1,0))))*('Export (QBO)'!$J$2:$J$2483=$A180)*('Export (QBO)'!$I$2:$I$2483))
)</f>
        <v>0</v>
      </c>
      <c r="L180" s="44" cm="1">
        <f t="array" ref="L180">(
SUM(('Export (QBO)'!$G$2:$G$2483&gt;=Budget!L$1)*('Export (QBO)'!$G$2:$G$2483&lt;=((EOMONTH(Budget!L$1,0))))*('Export (QBO)'!$J$2:$J$2483=$A180)*('Export (QBO)'!$I$2:$I$2483))
)</f>
        <v>0</v>
      </c>
      <c r="M180" s="44" cm="1">
        <f t="array" ref="M180">(
SUM(('Export (QBO)'!$G$2:$G$2483&gt;=Budget!M$1)*('Export (QBO)'!$G$2:$G$2483&lt;=((EOMONTH(Budget!M$1,0))))*('Export (QBO)'!$J$2:$J$2483=$A180)*('Export (QBO)'!$I$2:$I$2483))
)</f>
        <v>0</v>
      </c>
      <c r="N180" s="44" cm="1">
        <f t="array" ref="N180">(
SUM(('Export (QBO)'!$G$2:$G$2483&gt;=Budget!N$1)*('Export (QBO)'!$G$2:$G$2483&lt;=((EOMONTH(Budget!N$1,0))))*('Export (QBO)'!$J$2:$J$2483=$A180)*('Export (QBO)'!$I$2:$I$2483))
)</f>
        <v>0</v>
      </c>
      <c r="O180" s="44" cm="1">
        <f t="array" ref="O180">(
SUM(('Export (QBO)'!$G$2:$G$2483&gt;=Budget!O$1)*('Export (QBO)'!$G$2:$G$2483&lt;=((EOMONTH(Budget!O$1,0))))*('Export (QBO)'!$J$2:$J$2483=$A180)*('Export (QBO)'!$I$2:$I$2483))
)</f>
        <v>0</v>
      </c>
      <c r="P180" s="43">
        <f t="shared" si="50"/>
        <v>0</v>
      </c>
      <c r="Q180" s="44" cm="1">
        <f t="array" ref="Q180">(
SUM(('Export (QBO)'!$G$2:$G$6969&gt;=Budget!Q$1)*('Export (QBO)'!$G$2:$G$6969&lt;=((EOMONTH(Budget!Q$1,0))))*('Export (QBO)'!$J$2:$J$6969=$A180)*('Export (QBO)'!$I$2:$I$6969))
)</f>
        <v>-14381.359999999997</v>
      </c>
      <c r="R180" s="44" cm="1">
        <f t="array" ref="R180">(
SUM(('Export (QBO)'!$G$2:$G$6969&gt;=Budget!R$1)*('Export (QBO)'!$G$2:$G$6969&lt;=((EOMONTH(Budget!R$1,0))))*('Export (QBO)'!$J$2:$J$6969=$A180)*('Export (QBO)'!$I$2:$I$6969))
)</f>
        <v>18502.819999999996</v>
      </c>
      <c r="S180" s="44" cm="1">
        <f t="array" ref="S180">(
SUM(('Export (QBO)'!$G$2:$G$6969&gt;=Budget!S$1)*('Export (QBO)'!$G$2:$G$6969&lt;=((EOMONTH(Budget!S$1,0))))*('Export (QBO)'!$J$2:$J$6969=$A180)*('Export (QBO)'!$I$2:$I$6969))
)</f>
        <v>-4132.49</v>
      </c>
      <c r="T180" s="44" cm="1">
        <f t="array" ref="T180">(
SUM(('Export (QBO)'!$G$2:$G$6969&gt;=Budget!T$1)*('Export (QBO)'!$G$2:$G$6969&lt;=((EOMONTH(Budget!T$1,0))))*('Export (QBO)'!$J$2:$J$6969=$A180)*('Export (QBO)'!$I$2:$I$6969))
)</f>
        <v>2233.0400000000045</v>
      </c>
      <c r="U180" s="44" cm="1">
        <f t="array" ref="U180">(
SUM(('Export (QBO)'!$G$2:$G$6969&gt;=Budget!U$1)*('Export (QBO)'!$G$2:$G$6969&lt;=((EOMONTH(Budget!U$1,0))))*('Export (QBO)'!$J$2:$J$6969=$A180)*('Export (QBO)'!$I$2:$I$6969))
)</f>
        <v>115.6299999999991</v>
      </c>
      <c r="V180" s="44" cm="1">
        <f t="array" ref="V180">(
SUM(('Export (QBO)'!$G$2:$G$6969&gt;=Budget!V$1)*('Export (QBO)'!$G$2:$G$6969&lt;=((EOMONTH(Budget!V$1,0))))*('Export (QBO)'!$J$2:$J$6969=$A180)*('Export (QBO)'!$I$2:$I$6969))
)</f>
        <v>-4956.5499999999965</v>
      </c>
      <c r="W180" s="44" cm="1">
        <f t="array" ref="W180">(
SUM(('Export (QBO)'!$G$2:$G$6969&gt;=Budget!W$1)*('Export (QBO)'!$G$2:$G$6969&lt;=((EOMONTH(Budget!W$1,0))))*('Export (QBO)'!$J$2:$J$6969=$A180)*('Export (QBO)'!$I$2:$I$6969))
)</f>
        <v>6834.2999999999984</v>
      </c>
      <c r="X180" s="44" cm="1">
        <f t="array" ref="X180">(
SUM(('Export (QBO)'!$G$2:$G$6969&gt;=Budget!X$1)*('Export (QBO)'!$G$2:$G$6969&lt;=((EOMONTH(Budget!X$1,0))))*('Export (QBO)'!$J$2:$J$6969=$A180)*('Export (QBO)'!$I$2:$I$6969))
)</f>
        <v>-600.34000000000015</v>
      </c>
      <c r="Y180" s="44" cm="1">
        <f t="array" ref="Y180">(
SUM(('Export (QBO)'!$G$2:$G$6969&gt;=Budget!Y$1)*('Export (QBO)'!$G$2:$G$6969&lt;=((EOMONTH(Budget!Y$1,0))))*('Export (QBO)'!$J$2:$J$6969=$A180)*('Export (QBO)'!$I$2:$I$6969))
)</f>
        <v>2624.54</v>
      </c>
      <c r="Z180" s="44" cm="1">
        <f t="array" ref="Z180">(
SUM(('Export (QBO)'!$G$2:$G$6969&gt;=Budget!Z$1)*('Export (QBO)'!$G$2:$G$6969&lt;=((EOMONTH(Budget!Z$1,0))))*('Export (QBO)'!$J$2:$J$6969=$A180)*('Export (QBO)'!$I$2:$I$6969))
)</f>
        <v>-15869.840000000007</v>
      </c>
      <c r="AA180" s="44" cm="1">
        <f t="array" ref="AA180">(
SUM(('Export (QBO)'!$G$2:$G$6969&gt;=Budget!AA$1)*('Export (QBO)'!$G$2:$G$6969&lt;=((EOMONTH(Budget!AA$1,0))))*('Export (QBO)'!$J$2:$J$6969=$A180)*('Export (QBO)'!$I$2:$I$6969))
)</f>
        <v>8606.510000000002</v>
      </c>
      <c r="AB180" s="44" cm="1">
        <f t="array" ref="AB180">(
SUM(('Export (QBO)'!$G$2:$G$6969&gt;=Budget!AB$1)*('Export (QBO)'!$G$2:$G$6969&lt;=((EOMONTH(Budget!AB$1,0))))*('Export (QBO)'!$J$2:$J$6969=$A180)*('Export (QBO)'!$I$2:$I$6969))
)</f>
        <v>-1906.1599999999985</v>
      </c>
      <c r="AC180" s="43">
        <f t="shared" si="51"/>
        <v>-2929.9</v>
      </c>
      <c r="AD180" s="46"/>
      <c r="AF180" s="46"/>
      <c r="AH180" s="46"/>
    </row>
    <row r="181" spans="1:34">
      <c r="A181" s="41" t="s">
        <v>622</v>
      </c>
      <c r="B181" s="3" t="str">
        <f>IFERROR((VLOOKUP(A181,'GL Review'!E:G,3,FALSE)),"")</f>
        <v/>
      </c>
      <c r="C181" s="38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31">
        <f t="shared" si="50"/>
        <v>0</v>
      </c>
      <c r="Q181" s="44" cm="1">
        <f t="array" ref="Q181">(
SUM(('Export (QBO)'!$G$2:$G$6969&gt;=Budget!Q$1)*('Export (QBO)'!$G$2:$G$6969&lt;=((EOMONTH(Budget!Q$1,0))))*('Export (QBO)'!$J$2:$J$6969=$A181)*('Export (QBO)'!$I$2:$I$6969))
)</f>
        <v>0</v>
      </c>
      <c r="R181" s="44" cm="1">
        <f t="array" ref="R181">(
SUM(('Export (QBO)'!$G$2:$G$6969&gt;=Budget!R$1)*('Export (QBO)'!$G$2:$G$6969&lt;=((EOMONTH(Budget!R$1,0))))*('Export (QBO)'!$J$2:$J$6969=$A181)*('Export (QBO)'!$I$2:$I$6969))
)</f>
        <v>0</v>
      </c>
      <c r="S181" s="44" cm="1">
        <f t="array" ref="S181">(
SUM(('Export (QBO)'!$G$2:$G$6969&gt;=Budget!S$1)*('Export (QBO)'!$G$2:$G$6969&lt;=((EOMONTH(Budget!S$1,0))))*('Export (QBO)'!$J$2:$J$6969=$A181)*('Export (QBO)'!$I$2:$I$6969))
)</f>
        <v>0</v>
      </c>
      <c r="T181" s="44" cm="1">
        <f t="array" ref="T181">(
SUM(('Export (QBO)'!$G$2:$G$6969&gt;=Budget!T$1)*('Export (QBO)'!$G$2:$G$6969&lt;=((EOMONTH(Budget!T$1,0))))*('Export (QBO)'!$J$2:$J$6969=$A181)*('Export (QBO)'!$I$2:$I$6969))
)</f>
        <v>0</v>
      </c>
      <c r="U181" s="44" cm="1">
        <f t="array" ref="U181">(
SUM(('Export (QBO)'!$G$2:$G$6969&gt;=Budget!U$1)*('Export (QBO)'!$G$2:$G$6969&lt;=((EOMONTH(Budget!U$1,0))))*('Export (QBO)'!$J$2:$J$6969=$A181)*('Export (QBO)'!$I$2:$I$6969))
)</f>
        <v>0</v>
      </c>
      <c r="V181" s="44" cm="1">
        <f t="array" ref="V181">(
SUM(('Export (QBO)'!$G$2:$G$6969&gt;=Budget!V$1)*('Export (QBO)'!$G$2:$G$6969&lt;=((EOMONTH(Budget!V$1,0))))*('Export (QBO)'!$J$2:$J$6969=$A181)*('Export (QBO)'!$I$2:$I$6969))
)</f>
        <v>0</v>
      </c>
      <c r="W181" s="44" cm="1">
        <f t="array" ref="W181">(
SUM(('Export (QBO)'!$G$2:$G$6969&gt;=Budget!W$1)*('Export (QBO)'!$G$2:$G$6969&lt;=((EOMONTH(Budget!W$1,0))))*('Export (QBO)'!$J$2:$J$6969=$A181)*('Export (QBO)'!$I$2:$I$6969))
)</f>
        <v>0</v>
      </c>
      <c r="X181" s="44" cm="1">
        <f t="array" ref="X181">(
SUM(('Export (QBO)'!$G$2:$G$6969&gt;=Budget!X$1)*('Export (QBO)'!$G$2:$G$6969&lt;=((EOMONTH(Budget!X$1,0))))*('Export (QBO)'!$J$2:$J$6969=$A181)*('Export (QBO)'!$I$2:$I$6969))
)</f>
        <v>0</v>
      </c>
      <c r="Y181" s="44" cm="1">
        <f t="array" ref="Y181">(
SUM(('Export (QBO)'!$G$2:$G$6969&gt;=Budget!Y$1)*('Export (QBO)'!$G$2:$G$6969&lt;=((EOMONTH(Budget!Y$1,0))))*('Export (QBO)'!$J$2:$J$6969=$A181)*('Export (QBO)'!$I$2:$I$6969))
)</f>
        <v>0</v>
      </c>
      <c r="Z181" s="44" cm="1">
        <f t="array" ref="Z181">(
SUM(('Export (QBO)'!$G$2:$G$6969&gt;=Budget!Z$1)*('Export (QBO)'!$G$2:$G$6969&lt;=((EOMONTH(Budget!Z$1,0))))*('Export (QBO)'!$J$2:$J$6969=$A181)*('Export (QBO)'!$I$2:$I$6969))
)</f>
        <v>0</v>
      </c>
      <c r="AA181" s="44" cm="1">
        <f t="array" ref="AA181">(
SUM(('Export (QBO)'!$G$2:$G$6969&gt;=Budget!AA$1)*('Export (QBO)'!$G$2:$G$6969&lt;=((EOMONTH(Budget!AA$1,0))))*('Export (QBO)'!$J$2:$J$6969=$A181)*('Export (QBO)'!$I$2:$I$6969))
)</f>
        <v>0</v>
      </c>
      <c r="AB181" s="44" cm="1">
        <f t="array" ref="AB181">(
SUM(('Export (QBO)'!$G$2:$G$6969&gt;=Budget!AB$1)*('Export (QBO)'!$G$2:$G$6969&lt;=((EOMONTH(Budget!AB$1,0))))*('Export (QBO)'!$J$2:$J$6969=$A181)*('Export (QBO)'!$I$2:$I$6969))
)</f>
        <v>0</v>
      </c>
      <c r="AC181" s="43">
        <f t="shared" si="51"/>
        <v>0</v>
      </c>
      <c r="AD181" s="46"/>
      <c r="AF181" s="46"/>
      <c r="AH181" s="46"/>
    </row>
    <row r="182" spans="1:34">
      <c r="A182" s="41" t="s">
        <v>623</v>
      </c>
      <c r="B182" s="3" t="str">
        <f>IFERROR((VLOOKUP(A182,'GL Review'!E:G,3,FALSE)),"")</f>
        <v/>
      </c>
      <c r="C182" s="38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31">
        <f t="shared" si="50"/>
        <v>0</v>
      </c>
      <c r="Q182" s="44" cm="1">
        <f t="array" ref="Q182">(
SUM(('Export (QBO)'!$G$2:$G$6969&gt;=Budget!Q$1)*('Export (QBO)'!$G$2:$G$6969&lt;=((EOMONTH(Budget!Q$1,0))))*('Export (QBO)'!$J$2:$J$6969=$A182)*('Export (QBO)'!$I$2:$I$6969))
)</f>
        <v>0</v>
      </c>
      <c r="R182" s="44" cm="1">
        <f t="array" ref="R182">(
SUM(('Export (QBO)'!$G$2:$G$6969&gt;=Budget!R$1)*('Export (QBO)'!$G$2:$G$6969&lt;=((EOMONTH(Budget!R$1,0))))*('Export (QBO)'!$J$2:$J$6969=$A182)*('Export (QBO)'!$I$2:$I$6969))
)</f>
        <v>0</v>
      </c>
      <c r="S182" s="44" cm="1">
        <f t="array" ref="S182">(
SUM(('Export (QBO)'!$G$2:$G$6969&gt;=Budget!S$1)*('Export (QBO)'!$G$2:$G$6969&lt;=((EOMONTH(Budget!S$1,0))))*('Export (QBO)'!$J$2:$J$6969=$A182)*('Export (QBO)'!$I$2:$I$6969))
)</f>
        <v>0</v>
      </c>
      <c r="T182" s="44" cm="1">
        <f t="array" ref="T182">(
SUM(('Export (QBO)'!$G$2:$G$6969&gt;=Budget!T$1)*('Export (QBO)'!$G$2:$G$6969&lt;=((EOMONTH(Budget!T$1,0))))*('Export (QBO)'!$J$2:$J$6969=$A182)*('Export (QBO)'!$I$2:$I$6969))
)</f>
        <v>0</v>
      </c>
      <c r="U182" s="44" cm="1">
        <f t="array" ref="U182">(
SUM(('Export (QBO)'!$G$2:$G$6969&gt;=Budget!U$1)*('Export (QBO)'!$G$2:$G$6969&lt;=((EOMONTH(Budget!U$1,0))))*('Export (QBO)'!$J$2:$J$6969=$A182)*('Export (QBO)'!$I$2:$I$6969))
)</f>
        <v>0</v>
      </c>
      <c r="V182" s="44" cm="1">
        <f t="array" ref="V182">(
SUM(('Export (QBO)'!$G$2:$G$6969&gt;=Budget!V$1)*('Export (QBO)'!$G$2:$G$6969&lt;=((EOMONTH(Budget!V$1,0))))*('Export (QBO)'!$J$2:$J$6969=$A182)*('Export (QBO)'!$I$2:$I$6969))
)</f>
        <v>0</v>
      </c>
      <c r="W182" s="44" cm="1">
        <f t="array" ref="W182">(
SUM(('Export (QBO)'!$G$2:$G$6969&gt;=Budget!W$1)*('Export (QBO)'!$G$2:$G$6969&lt;=((EOMONTH(Budget!W$1,0))))*('Export (QBO)'!$J$2:$J$6969=$A182)*('Export (QBO)'!$I$2:$I$6969))
)</f>
        <v>0</v>
      </c>
      <c r="X182" s="44" cm="1">
        <f t="array" ref="X182">(
SUM(('Export (QBO)'!$G$2:$G$6969&gt;=Budget!X$1)*('Export (QBO)'!$G$2:$G$6969&lt;=((EOMONTH(Budget!X$1,0))))*('Export (QBO)'!$J$2:$J$6969=$A182)*('Export (QBO)'!$I$2:$I$6969))
)</f>
        <v>0</v>
      </c>
      <c r="Y182" s="44" cm="1">
        <f t="array" ref="Y182">(
SUM(('Export (QBO)'!$G$2:$G$6969&gt;=Budget!Y$1)*('Export (QBO)'!$G$2:$G$6969&lt;=((EOMONTH(Budget!Y$1,0))))*('Export (QBO)'!$J$2:$J$6969=$A182)*('Export (QBO)'!$I$2:$I$6969))
)</f>
        <v>0</v>
      </c>
      <c r="Z182" s="44" cm="1">
        <f t="array" ref="Z182">(
SUM(('Export (QBO)'!$G$2:$G$6969&gt;=Budget!Z$1)*('Export (QBO)'!$G$2:$G$6969&lt;=((EOMONTH(Budget!Z$1,0))))*('Export (QBO)'!$J$2:$J$6969=$A182)*('Export (QBO)'!$I$2:$I$6969))
)</f>
        <v>0</v>
      </c>
      <c r="AA182" s="44" cm="1">
        <f t="array" ref="AA182">(
SUM(('Export (QBO)'!$G$2:$G$6969&gt;=Budget!AA$1)*('Export (QBO)'!$G$2:$G$6969&lt;=((EOMONTH(Budget!AA$1,0))))*('Export (QBO)'!$J$2:$J$6969=$A182)*('Export (QBO)'!$I$2:$I$6969))
)</f>
        <v>0</v>
      </c>
      <c r="AB182" s="44" cm="1">
        <f t="array" ref="AB182">(
SUM(('Export (QBO)'!$G$2:$G$6969&gt;=Budget!AB$1)*('Export (QBO)'!$G$2:$G$6969&lt;=((EOMONTH(Budget!AB$1,0))))*('Export (QBO)'!$J$2:$J$6969=$A182)*('Export (QBO)'!$I$2:$I$6969))
)</f>
        <v>0</v>
      </c>
      <c r="AC182" s="43">
        <f t="shared" si="51"/>
        <v>0</v>
      </c>
      <c r="AD182" s="46"/>
      <c r="AF182" s="46"/>
      <c r="AH182" s="46"/>
    </row>
    <row r="183" spans="1:34">
      <c r="A183" s="41" t="s">
        <v>624</v>
      </c>
      <c r="B183" s="3" t="str">
        <f>IFERROR((VLOOKUP(A183,'GL Review'!E:G,3,FALSE)),"")</f>
        <v/>
      </c>
      <c r="C183" s="38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31">
        <f t="shared" si="50"/>
        <v>0</v>
      </c>
      <c r="Q183" s="44" cm="1">
        <f t="array" ref="Q183">(
SUM(('Export (QBO)'!$G$2:$G$6969&gt;=Budget!Q$1)*('Export (QBO)'!$G$2:$G$6969&lt;=((EOMONTH(Budget!Q$1,0))))*('Export (QBO)'!$J$2:$J$6969=$A183)*('Export (QBO)'!$I$2:$I$6969))
)</f>
        <v>0</v>
      </c>
      <c r="R183" s="44" cm="1">
        <f t="array" ref="R183">(
SUM(('Export (QBO)'!$G$2:$G$6969&gt;=Budget!R$1)*('Export (QBO)'!$G$2:$G$6969&lt;=((EOMONTH(Budget!R$1,0))))*('Export (QBO)'!$J$2:$J$6969=$A183)*('Export (QBO)'!$I$2:$I$6969))
)</f>
        <v>0</v>
      </c>
      <c r="S183" s="44" cm="1">
        <f t="array" ref="S183">(
SUM(('Export (QBO)'!$G$2:$G$6969&gt;=Budget!S$1)*('Export (QBO)'!$G$2:$G$6969&lt;=((EOMONTH(Budget!S$1,0))))*('Export (QBO)'!$J$2:$J$6969=$A183)*('Export (QBO)'!$I$2:$I$6969))
)</f>
        <v>0</v>
      </c>
      <c r="T183" s="44" cm="1">
        <f t="array" ref="T183">(
SUM(('Export (QBO)'!$G$2:$G$6969&gt;=Budget!T$1)*('Export (QBO)'!$G$2:$G$6969&lt;=((EOMONTH(Budget!T$1,0))))*('Export (QBO)'!$J$2:$J$6969=$A183)*('Export (QBO)'!$I$2:$I$6969))
)</f>
        <v>0</v>
      </c>
      <c r="U183" s="44" cm="1">
        <f t="array" ref="U183">(
SUM(('Export (QBO)'!$G$2:$G$6969&gt;=Budget!U$1)*('Export (QBO)'!$G$2:$G$6969&lt;=((EOMONTH(Budget!U$1,0))))*('Export (QBO)'!$J$2:$J$6969=$A183)*('Export (QBO)'!$I$2:$I$6969))
)</f>
        <v>0</v>
      </c>
      <c r="V183" s="44" cm="1">
        <f t="array" ref="V183">(
SUM(('Export (QBO)'!$G$2:$G$6969&gt;=Budget!V$1)*('Export (QBO)'!$G$2:$G$6969&lt;=((EOMONTH(Budget!V$1,0))))*('Export (QBO)'!$J$2:$J$6969=$A183)*('Export (QBO)'!$I$2:$I$6969))
)</f>
        <v>0</v>
      </c>
      <c r="W183" s="44" cm="1">
        <f t="array" ref="W183">(
SUM(('Export (QBO)'!$G$2:$G$6969&gt;=Budget!W$1)*('Export (QBO)'!$G$2:$G$6969&lt;=((EOMONTH(Budget!W$1,0))))*('Export (QBO)'!$J$2:$J$6969=$A183)*('Export (QBO)'!$I$2:$I$6969))
)</f>
        <v>0</v>
      </c>
      <c r="X183" s="44" cm="1">
        <f t="array" ref="X183">(
SUM(('Export (QBO)'!$G$2:$G$6969&gt;=Budget!X$1)*('Export (QBO)'!$G$2:$G$6969&lt;=((EOMONTH(Budget!X$1,0))))*('Export (QBO)'!$J$2:$J$6969=$A183)*('Export (QBO)'!$I$2:$I$6969))
)</f>
        <v>0</v>
      </c>
      <c r="Y183" s="44" cm="1">
        <f t="array" ref="Y183">(
SUM(('Export (QBO)'!$G$2:$G$6969&gt;=Budget!Y$1)*('Export (QBO)'!$G$2:$G$6969&lt;=((EOMONTH(Budget!Y$1,0))))*('Export (QBO)'!$J$2:$J$6969=$A183)*('Export (QBO)'!$I$2:$I$6969))
)</f>
        <v>0</v>
      </c>
      <c r="Z183" s="44" cm="1">
        <f t="array" ref="Z183">(
SUM(('Export (QBO)'!$G$2:$G$6969&gt;=Budget!Z$1)*('Export (QBO)'!$G$2:$G$6969&lt;=((EOMONTH(Budget!Z$1,0))))*('Export (QBO)'!$J$2:$J$6969=$A183)*('Export (QBO)'!$I$2:$I$6969))
)</f>
        <v>0</v>
      </c>
      <c r="AA183" s="44" cm="1">
        <f t="array" ref="AA183">(
SUM(('Export (QBO)'!$G$2:$G$6969&gt;=Budget!AA$1)*('Export (QBO)'!$G$2:$G$6969&lt;=((EOMONTH(Budget!AA$1,0))))*('Export (QBO)'!$J$2:$J$6969=$A183)*('Export (QBO)'!$I$2:$I$6969))
)</f>
        <v>0</v>
      </c>
      <c r="AB183" s="44" cm="1">
        <f t="array" ref="AB183">(
SUM(('Export (QBO)'!$G$2:$G$6969&gt;=Budget!AB$1)*('Export (QBO)'!$G$2:$G$6969&lt;=((EOMONTH(Budget!AB$1,0))))*('Export (QBO)'!$J$2:$J$6969=$A183)*('Export (QBO)'!$I$2:$I$6969))
)</f>
        <v>0</v>
      </c>
      <c r="AC183" s="43">
        <f t="shared" si="51"/>
        <v>0</v>
      </c>
      <c r="AD183" s="46"/>
      <c r="AF183" s="46"/>
      <c r="AH183" s="46"/>
    </row>
    <row r="184" spans="1:34">
      <c r="A184" s="41" t="s">
        <v>627</v>
      </c>
      <c r="B184" s="3" t="str">
        <f>IFERROR((VLOOKUP(A184,'GL Review'!E:G,3,FALSE)),"")</f>
        <v/>
      </c>
      <c r="C184" s="38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31">
        <f t="shared" si="50"/>
        <v>0</v>
      </c>
      <c r="Q184" s="44" cm="1">
        <f t="array" ref="Q184">(
SUM(('Export (QBO)'!$G$2:$G$6969&gt;=Budget!Q$1)*('Export (QBO)'!$G$2:$G$6969&lt;=((EOMONTH(Budget!Q$1,0))))*('Export (QBO)'!$J$2:$J$6969=$A184)*('Export (QBO)'!$I$2:$I$6969))
)</f>
        <v>0</v>
      </c>
      <c r="R184" s="44" cm="1">
        <f t="array" ref="R184">(
SUM(('Export (QBO)'!$G$2:$G$6969&gt;=Budget!R$1)*('Export (QBO)'!$G$2:$G$6969&lt;=((EOMONTH(Budget!R$1,0))))*('Export (QBO)'!$J$2:$J$6969=$A184)*('Export (QBO)'!$I$2:$I$6969))
)</f>
        <v>0</v>
      </c>
      <c r="S184" s="44" cm="1">
        <f t="array" ref="S184">(
SUM(('Export (QBO)'!$G$2:$G$6969&gt;=Budget!S$1)*('Export (QBO)'!$G$2:$G$6969&lt;=((EOMONTH(Budget!S$1,0))))*('Export (QBO)'!$J$2:$J$6969=$A184)*('Export (QBO)'!$I$2:$I$6969))
)</f>
        <v>-1077.32</v>
      </c>
      <c r="T184" s="44" cm="1">
        <f t="array" ref="T184">(
SUM(('Export (QBO)'!$G$2:$G$6969&gt;=Budget!T$1)*('Export (QBO)'!$G$2:$G$6969&lt;=((EOMONTH(Budget!T$1,0))))*('Export (QBO)'!$J$2:$J$6969=$A184)*('Export (QBO)'!$I$2:$I$6969))
)</f>
        <v>-1076.53</v>
      </c>
      <c r="U184" s="44" cm="1">
        <f t="array" ref="U184">(
SUM(('Export (QBO)'!$G$2:$G$6969&gt;=Budget!U$1)*('Export (QBO)'!$G$2:$G$6969&lt;=((EOMONTH(Budget!U$1,0))))*('Export (QBO)'!$J$2:$J$6969=$A184)*('Export (QBO)'!$I$2:$I$6969))
)</f>
        <v>-1069.6199999999999</v>
      </c>
      <c r="V184" s="44" cm="1">
        <f t="array" ref="V184">(
SUM(('Export (QBO)'!$G$2:$G$6969&gt;=Budget!V$1)*('Export (QBO)'!$G$2:$G$6969&lt;=((EOMONTH(Budget!V$1,0))))*('Export (QBO)'!$J$2:$J$6969=$A184)*('Export (QBO)'!$I$2:$I$6969))
)</f>
        <v>-1066.8</v>
      </c>
      <c r="W184" s="44" cm="1">
        <f t="array" ref="W184">(
SUM(('Export (QBO)'!$G$2:$G$6969&gt;=Budget!W$1)*('Export (QBO)'!$G$2:$G$6969&lt;=((EOMONTH(Budget!W$1,0))))*('Export (QBO)'!$J$2:$J$6969=$A184)*('Export (QBO)'!$I$2:$I$6969))
)</f>
        <v>-1059.67</v>
      </c>
      <c r="X184" s="44" cm="1">
        <f t="array" ref="X184">(
SUM(('Export (QBO)'!$G$2:$G$6969&gt;=Budget!X$1)*('Export (QBO)'!$G$2:$G$6969&lt;=((EOMONTH(Budget!X$1,0))))*('Export (QBO)'!$J$2:$J$6969=$A184)*('Export (QBO)'!$I$2:$I$6969))
)</f>
        <v>-1056.52</v>
      </c>
      <c r="Y184" s="44" cm="1">
        <f t="array" ref="Y184">(
SUM(('Export (QBO)'!$G$2:$G$6969&gt;=Budget!Y$1)*('Export (QBO)'!$G$2:$G$6969&lt;=((EOMONTH(Budget!Y$1,0))))*('Export (QBO)'!$J$2:$J$6969=$A184)*('Export (QBO)'!$I$2:$I$6969))
)</f>
        <v>-1051.3800000000001</v>
      </c>
      <c r="Z184" s="44" cm="1">
        <f t="array" ref="Z184">(
SUM(('Export (QBO)'!$G$2:$G$6969&gt;=Budget!Z$1)*('Export (QBO)'!$G$2:$G$6969&lt;=((EOMONTH(Budget!Z$1,0))))*('Export (QBO)'!$J$2:$J$6969=$A184)*('Export (QBO)'!$I$2:$I$6969))
)</f>
        <v>-1042.9100000000001</v>
      </c>
      <c r="AA184" s="44" cm="1">
        <f t="array" ref="AA184">(
SUM(('Export (QBO)'!$G$2:$G$6969&gt;=Budget!AA$1)*('Export (QBO)'!$G$2:$G$6969&lt;=((EOMONTH(Budget!AA$1,0))))*('Export (QBO)'!$J$2:$J$6969=$A184)*('Export (QBO)'!$I$2:$I$6969))
)</f>
        <v>-1038.3599999999999</v>
      </c>
      <c r="AB184" s="44" cm="1">
        <f t="array" ref="AB184">(
SUM(('Export (QBO)'!$G$2:$G$6969&gt;=Budget!AB$1)*('Export (QBO)'!$G$2:$G$6969&lt;=((EOMONTH(Budget!AB$1,0))))*('Export (QBO)'!$J$2:$J$6969=$A184)*('Export (QBO)'!$I$2:$I$6969))
)</f>
        <v>-1031.94</v>
      </c>
      <c r="AC184" s="43">
        <f t="shared" si="51"/>
        <v>-10571.050000000001</v>
      </c>
      <c r="AD184" s="46"/>
      <c r="AF184" s="46"/>
      <c r="AH184" s="46"/>
    </row>
    <row r="185" spans="1:34">
      <c r="A185" s="41" t="s">
        <v>626</v>
      </c>
      <c r="B185" s="3" t="str">
        <f>IFERROR((VLOOKUP(A185,'GL Review'!E:G,3,FALSE)),"")</f>
        <v/>
      </c>
      <c r="C185" s="38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31">
        <f t="shared" si="50"/>
        <v>0</v>
      </c>
      <c r="Q185" s="44" cm="1">
        <f t="array" ref="Q185">(
SUM(('Export (QBO)'!$G$2:$G$6969&gt;=Budget!Q$1)*('Export (QBO)'!$G$2:$G$6969&lt;=((EOMONTH(Budget!Q$1,0))))*('Export (QBO)'!$J$2:$J$6969=$A185)*('Export (QBO)'!$I$2:$I$6969))
)</f>
        <v>-2461.75</v>
      </c>
      <c r="R185" s="44" cm="1">
        <f t="array" ref="R185">(
SUM(('Export (QBO)'!$G$2:$G$6969&gt;=Budget!R$1)*('Export (QBO)'!$G$2:$G$6969&lt;=((EOMONTH(Budget!R$1,0))))*('Export (QBO)'!$J$2:$J$6969=$A185)*('Export (QBO)'!$I$2:$I$6969))
)</f>
        <v>-3271.6899999999996</v>
      </c>
      <c r="S185" s="44" cm="1">
        <f t="array" ref="S185">(
SUM(('Export (QBO)'!$G$2:$G$6969&gt;=Budget!S$1)*('Export (QBO)'!$G$2:$G$6969&lt;=((EOMONTH(Budget!S$1,0))))*('Export (QBO)'!$J$2:$J$6969=$A185)*('Export (QBO)'!$I$2:$I$6969))
)</f>
        <v>-726.92</v>
      </c>
      <c r="T185" s="44" cm="1">
        <f t="array" ref="T185">(
SUM(('Export (QBO)'!$G$2:$G$6969&gt;=Budget!T$1)*('Export (QBO)'!$G$2:$G$6969&lt;=((EOMONTH(Budget!T$1,0))))*('Export (QBO)'!$J$2:$J$6969=$A185)*('Export (QBO)'!$I$2:$I$6969))
)</f>
        <v>-878.32</v>
      </c>
      <c r="U185" s="44" cm="1">
        <f t="array" ref="U185">(
SUM(('Export (QBO)'!$G$2:$G$6969&gt;=Budget!U$1)*('Export (QBO)'!$G$2:$G$6969&lt;=((EOMONTH(Budget!U$1,0))))*('Export (QBO)'!$J$2:$J$6969=$A185)*('Export (QBO)'!$I$2:$I$6969))
)</f>
        <v>-723.01</v>
      </c>
      <c r="V185" s="44" cm="1">
        <f t="array" ref="V185">(
SUM(('Export (QBO)'!$G$2:$G$6969&gt;=Budget!V$1)*('Export (QBO)'!$G$2:$G$6969&lt;=((EOMONTH(Budget!V$1,0))))*('Export (QBO)'!$J$2:$J$6969=$A185)*('Export (QBO)'!$I$2:$I$6969))
)</f>
        <v>-721.47</v>
      </c>
      <c r="W185" s="44" cm="1">
        <f t="array" ref="W185">(
SUM(('Export (QBO)'!$G$2:$G$6969&gt;=Budget!W$1)*('Export (QBO)'!$G$2:$G$6969&lt;=((EOMONTH(Budget!W$1,0))))*('Export (QBO)'!$J$2:$J$6969=$A185)*('Export (QBO)'!$I$2:$I$6969))
)</f>
        <v>-716.39</v>
      </c>
      <c r="X185" s="44" cm="1">
        <f t="array" ref="X185">(
SUM(('Export (QBO)'!$G$2:$G$6969&gt;=Budget!X$1)*('Export (QBO)'!$G$2:$G$6969&lt;=((EOMONTH(Budget!X$1,0))))*('Export (QBO)'!$J$2:$J$6969=$A185)*('Export (QBO)'!$I$2:$I$6969))
)</f>
        <v>-714.61</v>
      </c>
      <c r="Y185" s="44" cm="1">
        <f t="array" ref="Y185">(
SUM(('Export (QBO)'!$G$2:$G$6969&gt;=Budget!Y$1)*('Export (QBO)'!$G$2:$G$6969&lt;=((EOMONTH(Budget!Y$1,0))))*('Export (QBO)'!$J$2:$J$6969=$A185)*('Export (QBO)'!$I$2:$I$6969))
)</f>
        <v>-711.2</v>
      </c>
      <c r="Z185" s="44" cm="1">
        <f t="array" ref="Z185">(
SUM(('Export (QBO)'!$G$2:$G$6969&gt;=Budget!Z$1)*('Export (QBO)'!$G$2:$G$6969&lt;=((EOMONTH(Budget!Z$1,0))))*('Export (QBO)'!$J$2:$J$6969=$A185)*('Export (QBO)'!$I$2:$I$6969))
)</f>
        <v>-704.44</v>
      </c>
      <c r="AA185" s="44" cm="1">
        <f t="array" ref="AA185">(
SUM(('Export (QBO)'!$G$2:$G$6969&gt;=Budget!AA$1)*('Export (QBO)'!$G$2:$G$6969&lt;=((EOMONTH(Budget!AA$1,0))))*('Export (QBO)'!$J$2:$J$6969=$A185)*('Export (QBO)'!$I$2:$I$6969))
)</f>
        <v>-701.52</v>
      </c>
      <c r="AB185" s="44" cm="1">
        <f t="array" ref="AB185">(
SUM(('Export (QBO)'!$G$2:$G$6969&gt;=Budget!AB$1)*('Export (QBO)'!$G$2:$G$6969&lt;=((EOMONTH(Budget!AB$1,0))))*('Export (QBO)'!$J$2:$J$6969=$A185)*('Export (QBO)'!$I$2:$I$6969))
)</f>
        <v>-697.08</v>
      </c>
      <c r="AC185" s="43">
        <f t="shared" si="51"/>
        <v>-13028.400000000001</v>
      </c>
      <c r="AD185" s="46"/>
      <c r="AF185" s="46"/>
      <c r="AH185" s="46"/>
    </row>
    <row r="186" spans="1:34">
      <c r="A186" s="41" t="s">
        <v>625</v>
      </c>
      <c r="B186" s="3" t="str">
        <f>IFERROR((VLOOKUP(A186,'GL Review'!E:G,3,FALSE)),"")</f>
        <v/>
      </c>
      <c r="C186" s="38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31">
        <f t="shared" si="50"/>
        <v>0</v>
      </c>
      <c r="Q186" s="44" cm="1">
        <f t="array" ref="Q186">(
SUM(('Export (QBO)'!$G$2:$G$6969&gt;=Budget!Q$1)*('Export (QBO)'!$G$2:$G$6969&lt;=((EOMONTH(Budget!Q$1,0))))*('Export (QBO)'!$J$2:$J$6969=$A186)*('Export (QBO)'!$I$2:$I$6969))
)</f>
        <v>0</v>
      </c>
      <c r="R186" s="44" cm="1">
        <f t="array" ref="R186">(
SUM(('Export (QBO)'!$G$2:$G$6969&gt;=Budget!R$1)*('Export (QBO)'!$G$2:$G$6969&lt;=((EOMONTH(Budget!R$1,0))))*('Export (QBO)'!$J$2:$J$6969=$A186)*('Export (QBO)'!$I$2:$I$6969))
)</f>
        <v>500</v>
      </c>
      <c r="S186" s="44" cm="1">
        <f t="array" ref="S186">(
SUM(('Export (QBO)'!$G$2:$G$6969&gt;=Budget!S$1)*('Export (QBO)'!$G$2:$G$6969&lt;=((EOMONTH(Budget!S$1,0))))*('Export (QBO)'!$J$2:$J$6969=$A186)*('Export (QBO)'!$I$2:$I$6969))
)</f>
        <v>-1382.78</v>
      </c>
      <c r="T186" s="44" cm="1">
        <f t="array" ref="T186">(
SUM(('Export (QBO)'!$G$2:$G$6969&gt;=Budget!T$1)*('Export (QBO)'!$G$2:$G$6969&lt;=((EOMONTH(Budget!T$1,0))))*('Export (QBO)'!$J$2:$J$6969=$A186)*('Export (QBO)'!$I$2:$I$6969))
)</f>
        <v>-1412.45</v>
      </c>
      <c r="U186" s="44" cm="1">
        <f t="array" ref="U186">(
SUM(('Export (QBO)'!$G$2:$G$6969&gt;=Budget!U$1)*('Export (QBO)'!$G$2:$G$6969&lt;=((EOMONTH(Budget!U$1,0))))*('Export (QBO)'!$J$2:$J$6969=$A186)*('Export (QBO)'!$I$2:$I$6969))
)</f>
        <v>-1391.45</v>
      </c>
      <c r="V186" s="44" cm="1">
        <f t="array" ref="V186">(
SUM(('Export (QBO)'!$G$2:$G$6969&gt;=Budget!V$1)*('Export (QBO)'!$G$2:$G$6969&lt;=((EOMONTH(Budget!V$1,0))))*('Export (QBO)'!$J$2:$J$6969=$A186)*('Export (QBO)'!$I$2:$I$6969))
)</f>
        <v>-1397.65</v>
      </c>
      <c r="W186" s="44" cm="1">
        <f t="array" ref="W186">(
SUM(('Export (QBO)'!$G$2:$G$6969&gt;=Budget!W$1)*('Export (QBO)'!$G$2:$G$6969&lt;=((EOMONTH(Budget!W$1,0))))*('Export (QBO)'!$J$2:$J$6969=$A186)*('Export (QBO)'!$I$2:$I$6969))
)</f>
        <v>-1377.13</v>
      </c>
      <c r="X186" s="44" cm="1">
        <f t="array" ref="X186">(
SUM(('Export (QBO)'!$G$2:$G$6969&gt;=Budget!X$1)*('Export (QBO)'!$G$2:$G$6969&lt;=((EOMONTH(Budget!X$1,0))))*('Export (QBO)'!$J$2:$J$6969=$A186)*('Export (QBO)'!$I$2:$I$6969))
)</f>
        <v>-1532.86</v>
      </c>
      <c r="Y186" s="44" cm="1">
        <f t="array" ref="Y186">(
SUM(('Export (QBO)'!$G$2:$G$6969&gt;=Budget!Y$1)*('Export (QBO)'!$G$2:$G$6969&lt;=((EOMONTH(Budget!Y$1,0))))*('Export (QBO)'!$J$2:$J$6969=$A186)*('Export (QBO)'!$I$2:$I$6969))
)</f>
        <v>-1371.89</v>
      </c>
      <c r="Z186" s="44" cm="1">
        <f t="array" ref="Z186">(
SUM(('Export (QBO)'!$G$2:$G$6969&gt;=Budget!Z$1)*('Export (QBO)'!$G$2:$G$6969&lt;=((EOMONTH(Budget!Z$1,0))))*('Export (QBO)'!$J$2:$J$6969=$A186)*('Export (QBO)'!$I$2:$I$6969))
)</f>
        <v>-1345.14</v>
      </c>
      <c r="AA186" s="44" cm="1">
        <f t="array" ref="AA186">(
SUM(('Export (QBO)'!$G$2:$G$6969&gt;=Budget!AA$1)*('Export (QBO)'!$G$2:$G$6969&lt;=((EOMONTH(Budget!AA$1,0))))*('Export (QBO)'!$J$2:$J$6969=$A186)*('Export (QBO)'!$I$2:$I$6969))
)</f>
        <v>-1340.05</v>
      </c>
      <c r="AB186" s="44" cm="1">
        <f t="array" ref="AB186">(
SUM(('Export (QBO)'!$G$2:$G$6969&gt;=Budget!AB$1)*('Export (QBO)'!$G$2:$G$6969&lt;=((EOMONTH(Budget!AB$1,0))))*('Export (QBO)'!$J$2:$J$6969=$A186)*('Export (QBO)'!$I$2:$I$6969))
)</f>
        <v>-167.84</v>
      </c>
      <c r="AC186" s="43">
        <f t="shared" si="51"/>
        <v>-12219.239999999998</v>
      </c>
      <c r="AD186" s="46"/>
      <c r="AF186" s="46"/>
      <c r="AH186" s="46"/>
    </row>
    <row r="187" spans="1:34">
      <c r="A187" s="41" t="s">
        <v>1043</v>
      </c>
      <c r="B187" s="3" t="str">
        <f>IFERROR((VLOOKUP(A187,'GL Review'!E:G,3,FALSE)),"")</f>
        <v/>
      </c>
      <c r="C187" s="38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31">
        <f t="shared" ref="P187" si="52">SUM(D187:O187)</f>
        <v>0</v>
      </c>
      <c r="Q187" s="44" cm="1">
        <f t="array" ref="Q187">(
SUM(('Export (QBO)'!$G$2:$G$6969&gt;=Budget!Q$1)*('Export (QBO)'!$G$2:$G$6969&lt;=((EOMONTH(Budget!Q$1,0))))*('Export (QBO)'!$J$2:$J$6969=$A187)*('Export (QBO)'!$I$2:$I$6969))
)</f>
        <v>0</v>
      </c>
      <c r="R187" s="44" cm="1">
        <f t="array" ref="R187">(
SUM(('Export (QBO)'!$G$2:$G$6969&gt;=Budget!R$1)*('Export (QBO)'!$G$2:$G$6969&lt;=((EOMONTH(Budget!R$1,0))))*('Export (QBO)'!$J$2:$J$6969=$A187)*('Export (QBO)'!$I$2:$I$6969))
)</f>
        <v>0</v>
      </c>
      <c r="S187" s="44" cm="1">
        <f t="array" ref="S187">(
SUM(('Export (QBO)'!$G$2:$G$6969&gt;=Budget!S$1)*('Export (QBO)'!$G$2:$G$6969&lt;=((EOMONTH(Budget!S$1,0))))*('Export (QBO)'!$J$2:$J$6969=$A187)*('Export (QBO)'!$I$2:$I$6969))
)</f>
        <v>0</v>
      </c>
      <c r="T187" s="44" cm="1">
        <f t="array" ref="T187">(
SUM(('Export (QBO)'!$G$2:$G$6969&gt;=Budget!T$1)*('Export (QBO)'!$G$2:$G$6969&lt;=((EOMONTH(Budget!T$1,0))))*('Export (QBO)'!$J$2:$J$6969=$A187)*('Export (QBO)'!$I$2:$I$6969))
)</f>
        <v>0</v>
      </c>
      <c r="U187" s="44" cm="1">
        <f t="array" ref="U187">(
SUM(('Export (QBO)'!$G$2:$G$6969&gt;=Budget!U$1)*('Export (QBO)'!$G$2:$G$6969&lt;=((EOMONTH(Budget!U$1,0))))*('Export (QBO)'!$J$2:$J$6969=$A187)*('Export (QBO)'!$I$2:$I$6969))
)</f>
        <v>0</v>
      </c>
      <c r="V187" s="44" cm="1">
        <f t="array" ref="V187">(
SUM(('Export (QBO)'!$G$2:$G$6969&gt;=Budget!V$1)*('Export (QBO)'!$G$2:$G$6969&lt;=((EOMONTH(Budget!V$1,0))))*('Export (QBO)'!$J$2:$J$6969=$A187)*('Export (QBO)'!$I$2:$I$6969))
)</f>
        <v>0</v>
      </c>
      <c r="W187" s="44" cm="1">
        <f t="array" ref="W187">(
SUM(('Export (QBO)'!$G$2:$G$6969&gt;=Budget!W$1)*('Export (QBO)'!$G$2:$G$6969&lt;=((EOMONTH(Budget!W$1,0))))*('Export (QBO)'!$J$2:$J$6969=$A187)*('Export (QBO)'!$I$2:$I$6969))
)</f>
        <v>0</v>
      </c>
      <c r="X187" s="44" cm="1">
        <f t="array" ref="X187">(
SUM(('Export (QBO)'!$G$2:$G$6969&gt;=Budget!X$1)*('Export (QBO)'!$G$2:$G$6969&lt;=((EOMONTH(Budget!X$1,0))))*('Export (QBO)'!$J$2:$J$6969=$A187)*('Export (QBO)'!$I$2:$I$6969))
)</f>
        <v>25839.33</v>
      </c>
      <c r="Y187" s="44" cm="1">
        <f t="array" ref="Y187">(
SUM(('Export (QBO)'!$G$2:$G$6969&gt;=Budget!Y$1)*('Export (QBO)'!$G$2:$G$6969&lt;=((EOMONTH(Budget!Y$1,0))))*('Export (QBO)'!$J$2:$J$6969=$A187)*('Export (QBO)'!$I$2:$I$6969))
)</f>
        <v>-182.7</v>
      </c>
      <c r="Z187" s="44" cm="1">
        <f t="array" ref="Z187">(
SUM(('Export (QBO)'!$G$2:$G$6969&gt;=Budget!Z$1)*('Export (QBO)'!$G$2:$G$6969&lt;=((EOMONTH(Budget!Z$1,0))))*('Export (QBO)'!$J$2:$J$6969=$A187)*('Export (QBO)'!$I$2:$I$6969))
)</f>
        <v>-173.18</v>
      </c>
      <c r="AA187" s="44" cm="1">
        <f t="array" ref="AA187">(
SUM(('Export (QBO)'!$G$2:$G$6969&gt;=Budget!AA$1)*('Export (QBO)'!$G$2:$G$6969&lt;=((EOMONTH(Budget!AA$1,0))))*('Export (QBO)'!$J$2:$J$6969=$A187)*('Export (QBO)'!$I$2:$I$6969))
)</f>
        <v>-173.79</v>
      </c>
      <c r="AB187" s="44" cm="1">
        <f t="array" ref="AB187">(
SUM(('Export (QBO)'!$G$2:$G$6969&gt;=Budget!AB$1)*('Export (QBO)'!$G$2:$G$6969&lt;=((EOMONTH(Budget!AB$1,0))))*('Export (QBO)'!$J$2:$J$6969=$A187)*('Export (QBO)'!$I$2:$I$6969))
)</f>
        <v>-1321.13</v>
      </c>
      <c r="AC187" s="43">
        <f t="shared" ref="AC187" si="53">SUM(Q187:AB187)</f>
        <v>23988.53</v>
      </c>
      <c r="AD187" s="46"/>
      <c r="AF187" s="46"/>
      <c r="AH187" s="46"/>
    </row>
    <row r="188" spans="1:34">
      <c r="A188" s="41" t="s">
        <v>368</v>
      </c>
      <c r="B188" s="3" t="str">
        <f>IFERROR((VLOOKUP(A188,'GL Review'!E:G,3,FALSE)),"")</f>
        <v/>
      </c>
      <c r="C188" s="38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31">
        <f t="shared" si="50"/>
        <v>0</v>
      </c>
      <c r="Q188" s="44">
        <v>0</v>
      </c>
      <c r="R188" s="44" cm="1">
        <f t="array" ref="R188">(
SUM(('Export (QBO)'!$G$2:$G$6969&gt;=Budget!R$1)*('Export (QBO)'!$G$2:$G$6969&lt;=((EOMONTH(Budget!R$1,0))))*('Export (QBO)'!$J$2:$J$6969=$A188)*('Export (QBO)'!$I$2:$I$6969))
)</f>
        <v>0</v>
      </c>
      <c r="S188" s="44" cm="1">
        <f t="array" ref="S188">(
SUM(('Export (QBO)'!$G$2:$G$6969&gt;=Budget!S$1)*('Export (QBO)'!$G$2:$G$6969&lt;=((EOMONTH(Budget!S$1,0))))*('Export (QBO)'!$J$2:$J$6969=$A188)*('Export (QBO)'!$I$2:$I$6969))
)</f>
        <v>0</v>
      </c>
      <c r="T188" s="44" cm="1">
        <f t="array" ref="T188">(
SUM(('Export (QBO)'!$G$2:$G$6969&gt;=Budget!T$1)*('Export (QBO)'!$G$2:$G$6969&lt;=((EOMONTH(Budget!T$1,0))))*('Export (QBO)'!$J$2:$J$6969=$A188)*('Export (QBO)'!$I$2:$I$6969))
)</f>
        <v>0</v>
      </c>
      <c r="U188" s="44" cm="1">
        <f t="array" ref="U188">(
SUM(('Export (QBO)'!$G$2:$G$6969&gt;=Budget!U$1)*('Export (QBO)'!$G$2:$G$6969&lt;=((EOMONTH(Budget!U$1,0))))*('Export (QBO)'!$J$2:$J$6969=$A188)*('Export (QBO)'!$I$2:$I$6969))
)</f>
        <v>0</v>
      </c>
      <c r="V188" s="44" cm="1">
        <f t="array" ref="V188">(
SUM(('Export (QBO)'!$G$2:$G$6969&gt;=Budget!V$1)*('Export (QBO)'!$G$2:$G$6969&lt;=((EOMONTH(Budget!V$1,0))))*('Export (QBO)'!$J$2:$J$6969=$A188)*('Export (QBO)'!$I$2:$I$6969))
)</f>
        <v>0</v>
      </c>
      <c r="W188" s="44" cm="1">
        <f t="array" ref="W188">(
SUM(('Export (QBO)'!$G$2:$G$6969&gt;=Budget!W$1)*('Export (QBO)'!$G$2:$G$6969&lt;=((EOMONTH(Budget!W$1,0))))*('Export (QBO)'!$J$2:$J$6969=$A188)*('Export (QBO)'!$I$2:$I$6969))
)</f>
        <v>0</v>
      </c>
      <c r="X188" s="44" cm="1">
        <f t="array" ref="X188">(
SUM(('Export (QBO)'!$G$2:$G$6969&gt;=Budget!X$1)*('Export (QBO)'!$G$2:$G$6969&lt;=((EOMONTH(Budget!X$1,0))))*('Export (QBO)'!$J$2:$J$6969=$A188)*('Export (QBO)'!$I$2:$I$6969))
)</f>
        <v>0</v>
      </c>
      <c r="Y188" s="44" cm="1">
        <f t="array" ref="Y188">(
SUM(('Export (QBO)'!$G$2:$G$6969&gt;=Budget!Y$1)*('Export (QBO)'!$G$2:$G$6969&lt;=((EOMONTH(Budget!Y$1,0))))*('Export (QBO)'!$J$2:$J$6969=$A188)*('Export (QBO)'!$I$2:$I$6969))
)</f>
        <v>0</v>
      </c>
      <c r="Z188" s="44" cm="1">
        <f t="array" ref="Z188">(
SUM(('Export (QBO)'!$G$2:$G$6969&gt;=Budget!Z$1)*('Export (QBO)'!$G$2:$G$6969&lt;=((EOMONTH(Budget!Z$1,0))))*('Export (QBO)'!$J$2:$J$6969=$A188)*('Export (QBO)'!$I$2:$I$6969))
)</f>
        <v>0</v>
      </c>
      <c r="AA188" s="44" cm="1">
        <f t="array" ref="AA188">(
SUM(('Export (QBO)'!$G$2:$G$6969&gt;=Budget!AA$1)*('Export (QBO)'!$G$2:$G$6969&lt;=((EOMONTH(Budget!AA$1,0))))*('Export (QBO)'!$J$2:$J$6969=$A188)*('Export (QBO)'!$I$2:$I$6969))
)</f>
        <v>0</v>
      </c>
      <c r="AB188" s="44" cm="1">
        <f t="array" ref="AB188">(
SUM(('Export (QBO)'!$G$2:$G$6969&gt;=Budget!AB$1)*('Export (QBO)'!$G$2:$G$6969&lt;=((EOMONTH(Budget!AB$1,0))))*('Export (QBO)'!$J$2:$J$6969=$A188)*('Export (QBO)'!$I$2:$I$6969))
)</f>
        <v>0</v>
      </c>
      <c r="AC188" s="43">
        <f t="shared" si="51"/>
        <v>0</v>
      </c>
      <c r="AD188" s="46"/>
      <c r="AE188" s="29">
        <v>100000</v>
      </c>
      <c r="AF188" s="46"/>
      <c r="AG188" s="66">
        <f>IFERROR((AC188/AE188),"-")</f>
        <v>0</v>
      </c>
      <c r="AH188" s="46"/>
    </row>
    <row r="189" spans="1:34">
      <c r="A189" s="41" t="s">
        <v>369</v>
      </c>
      <c r="B189" s="3" t="str">
        <f>IFERROR((VLOOKUP(A189,'GL Review'!E:G,3,FALSE)),"")</f>
        <v/>
      </c>
      <c r="C189" s="38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31">
        <f t="shared" si="50"/>
        <v>0</v>
      </c>
      <c r="Q189" s="44">
        <f t="shared" ref="Q189:AB189" si="54">5%*Q188</f>
        <v>0</v>
      </c>
      <c r="R189" s="44">
        <f t="shared" si="54"/>
        <v>0</v>
      </c>
      <c r="S189" s="44">
        <f t="shared" si="54"/>
        <v>0</v>
      </c>
      <c r="T189" s="44">
        <f t="shared" si="54"/>
        <v>0</v>
      </c>
      <c r="U189" s="44">
        <f t="shared" si="54"/>
        <v>0</v>
      </c>
      <c r="V189" s="44">
        <f t="shared" si="54"/>
        <v>0</v>
      </c>
      <c r="W189" s="44">
        <f t="shared" si="54"/>
        <v>0</v>
      </c>
      <c r="X189" s="44">
        <f t="shared" si="54"/>
        <v>0</v>
      </c>
      <c r="Y189" s="44">
        <f t="shared" si="54"/>
        <v>0</v>
      </c>
      <c r="Z189" s="44">
        <f t="shared" si="54"/>
        <v>0</v>
      </c>
      <c r="AA189" s="44">
        <f t="shared" si="54"/>
        <v>0</v>
      </c>
      <c r="AB189" s="44">
        <f t="shared" si="54"/>
        <v>0</v>
      </c>
      <c r="AC189" s="43">
        <f t="shared" si="51"/>
        <v>0</v>
      </c>
      <c r="AD189" s="46"/>
      <c r="AE189" s="44">
        <f>5%*AE188</f>
        <v>5000</v>
      </c>
      <c r="AF189" s="46"/>
      <c r="AG189" s="66">
        <f>IFERROR((AC189/AE189),"-")</f>
        <v>0</v>
      </c>
      <c r="AH189" s="46"/>
    </row>
    <row r="190" spans="1:34" ht="17" thickBot="1">
      <c r="B190" s="3" t="str">
        <f>IFERROR((VLOOKUP(A190,'GL Review'!E:G,3,FALSE)),"")</f>
        <v/>
      </c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1"/>
    </row>
    <row r="191" spans="1:34">
      <c r="A191" s="61" t="s">
        <v>507</v>
      </c>
      <c r="B191" s="3" t="str">
        <f>IFERROR((VLOOKUP(A191,'GL Review'!E:G,3,FALSE)),"")</f>
        <v/>
      </c>
      <c r="P191" s="35">
        <f>SUM(D191:O191)</f>
        <v>0</v>
      </c>
      <c r="Q191" s="34">
        <f t="shared" ref="Q191:AB191" si="55">SUM(Q177:Q190)</f>
        <v>-179932.38999999998</v>
      </c>
      <c r="R191" s="34">
        <f t="shared" si="55"/>
        <v>67433.849999999991</v>
      </c>
      <c r="S191" s="34">
        <f t="shared" si="55"/>
        <v>75140.829999999987</v>
      </c>
      <c r="T191" s="34">
        <f t="shared" si="55"/>
        <v>-84522.4</v>
      </c>
      <c r="U191" s="34">
        <f t="shared" si="55"/>
        <v>-42242.759999999995</v>
      </c>
      <c r="V191" s="34">
        <f t="shared" si="55"/>
        <v>90849.86</v>
      </c>
      <c r="W191" s="34">
        <f t="shared" si="55"/>
        <v>-125925.21999999999</v>
      </c>
      <c r="X191" s="34">
        <f t="shared" si="55"/>
        <v>35558.730000000003</v>
      </c>
      <c r="Y191" s="34">
        <f t="shared" si="55"/>
        <v>-18889.370000000003</v>
      </c>
      <c r="Z191" s="34">
        <f t="shared" si="55"/>
        <v>456629.92000000004</v>
      </c>
      <c r="AA191" s="34">
        <f t="shared" si="55"/>
        <v>-381359.56</v>
      </c>
      <c r="AB191" s="34">
        <f t="shared" si="55"/>
        <v>62631.999999999964</v>
      </c>
      <c r="AC191" s="35">
        <f>SUM(Q191:AB191)</f>
        <v>-44626.509999999987</v>
      </c>
    </row>
    <row r="192" spans="1:34">
      <c r="B192" s="3" t="str">
        <f>IFERROR((VLOOKUP(A192,'GL Review'!E:G,3,FALSE)),"")</f>
        <v/>
      </c>
    </row>
    <row r="193" spans="2:28">
      <c r="B193" s="3" t="str">
        <f>IFERROR((VLOOKUP(A193,'GL Review'!E:G,3,FALSE)),"")</f>
        <v/>
      </c>
    </row>
    <row r="194" spans="2:28">
      <c r="B194" s="3"/>
    </row>
    <row r="195" spans="2:28">
      <c r="B195" s="3"/>
    </row>
    <row r="196" spans="2:28">
      <c r="B196" s="3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</row>
    <row r="197" spans="2:28">
      <c r="B197" s="3"/>
    </row>
    <row r="198" spans="2:28">
      <c r="B198" s="3"/>
    </row>
    <row r="199" spans="2:28">
      <c r="B199" s="3"/>
    </row>
    <row r="200" spans="2:28">
      <c r="B200" s="3"/>
    </row>
    <row r="201" spans="2:28">
      <c r="B201" s="3"/>
    </row>
    <row r="202" spans="2:28">
      <c r="B202" s="3"/>
    </row>
    <row r="203" spans="2:28">
      <c r="B203" s="3"/>
    </row>
    <row r="204" spans="2:28">
      <c r="B204" s="3"/>
    </row>
    <row r="205" spans="2:28">
      <c r="B205" s="3"/>
    </row>
    <row r="206" spans="2:28">
      <c r="B206" s="3"/>
    </row>
    <row r="207" spans="2:28">
      <c r="B207" s="3"/>
    </row>
    <row r="208" spans="2:28">
      <c r="B208" s="3"/>
    </row>
    <row r="209" spans="1:34">
      <c r="B209" s="3"/>
    </row>
    <row r="210" spans="1:34">
      <c r="B210" s="3"/>
    </row>
    <row r="211" spans="1:34">
      <c r="A211" s="61"/>
      <c r="B211" s="61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60"/>
    </row>
    <row r="213" spans="1:34">
      <c r="A213" s="40" t="s">
        <v>426</v>
      </c>
      <c r="B213" s="3" t="str">
        <f>IFERROR((VLOOKUP(A213,'GL Review'!E:G,3,FALSE)),"")</f>
        <v/>
      </c>
      <c r="C213" s="38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3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3"/>
      <c r="AD213" s="46"/>
      <c r="AF213" s="46"/>
      <c r="AH213" s="46"/>
    </row>
    <row r="214" spans="1:34">
      <c r="A214" s="93" t="s">
        <v>334</v>
      </c>
      <c r="B214" s="3">
        <f>IFERROR((VLOOKUP(A214,'GL Review'!E:G,3,FALSE)),"")</f>
        <v>13007</v>
      </c>
      <c r="D214" s="30" cm="1">
        <f t="array" ref="D214">(
SUM(('Export (QBO)'!$G$2:$G$2483&gt;=Budget!D$1)*('Export (QBO)'!$G$2:$G$2483&lt;=((EOMONTH(Budget!D$1,0))))*('Export (QBO)'!$J$2:$J$2483=$A214)*('Export (QBO)'!$I$2:$I$2483))
)</f>
        <v>0</v>
      </c>
      <c r="E214" s="30" cm="1">
        <f t="array" ref="E214">(
SUM(('Export (QBO)'!$G$2:$G$2483&gt;=Budget!E$1)*('Export (QBO)'!$G$2:$G$2483&lt;=((EOMONTH(Budget!E$1,0))))*('Export (QBO)'!$J$2:$J$2483=$A214)*('Export (QBO)'!$I$2:$I$2483))
)</f>
        <v>0</v>
      </c>
      <c r="F214" s="30" cm="1">
        <f t="array" ref="F214">(
SUM(('Export (QBO)'!$G$2:$G$2483&gt;=Budget!F$1)*('Export (QBO)'!$G$2:$G$2483&lt;=((EOMONTH(Budget!F$1,0))))*('Export (QBO)'!$J$2:$J$2483=$A214)*('Export (QBO)'!$I$2:$I$2483))
)</f>
        <v>0</v>
      </c>
      <c r="G214" s="30" cm="1">
        <f t="array" ref="G214">(
SUM(('Export (QBO)'!$G$2:$G$2483&gt;=Budget!G$1)*('Export (QBO)'!$G$2:$G$2483&lt;=((EOMONTH(Budget!G$1,0))))*('Export (QBO)'!$J$2:$J$2483=$A214)*('Export (QBO)'!$I$2:$I$2483))
)</f>
        <v>0</v>
      </c>
      <c r="H214" s="30" cm="1">
        <f t="array" ref="H214">(
SUM(('Export (QBO)'!$G$2:$G$2483&gt;=Budget!H$1)*('Export (QBO)'!$G$2:$G$2483&lt;=((EOMONTH(Budget!H$1,0))))*('Export (QBO)'!$J$2:$J$2483=$A214)*('Export (QBO)'!$I$2:$I$2483))
)</f>
        <v>0</v>
      </c>
      <c r="I214" s="30" cm="1">
        <f t="array" ref="I214">(
SUM(('Export (QBO)'!$G$2:$G$2483&gt;=Budget!I$1)*('Export (QBO)'!$G$2:$G$2483&lt;=((EOMONTH(Budget!I$1,0))))*('Export (QBO)'!$J$2:$J$2483=$A214)*('Export (QBO)'!$I$2:$I$2483))
)</f>
        <v>0</v>
      </c>
      <c r="J214" s="30" cm="1">
        <f t="array" ref="J214">(
SUM(('Export (QBO)'!$G$2:$G$2483&gt;=Budget!J$1)*('Export (QBO)'!$G$2:$G$2483&lt;=((EOMONTH(Budget!J$1,0))))*('Export (QBO)'!$J$2:$J$2483=$A214)*('Export (QBO)'!$I$2:$I$2483))
)</f>
        <v>0</v>
      </c>
      <c r="K214" s="30" cm="1">
        <f t="array" ref="K214">(
SUM(('Export (QBO)'!$G$2:$G$2483&gt;=Budget!K$1)*('Export (QBO)'!$G$2:$G$2483&lt;=((EOMONTH(Budget!K$1,0))))*('Export (QBO)'!$J$2:$J$2483=$A214)*('Export (QBO)'!$I$2:$I$2483))
)</f>
        <v>0</v>
      </c>
      <c r="L214" s="30" cm="1">
        <f t="array" ref="L214">(
SUM(('Export (QBO)'!$G$2:$G$2483&gt;=Budget!L$1)*('Export (QBO)'!$G$2:$G$2483&lt;=((EOMONTH(Budget!L$1,0))))*('Export (QBO)'!$J$2:$J$2483=$A214)*('Export (QBO)'!$I$2:$I$2483))
)</f>
        <v>0</v>
      </c>
      <c r="M214" s="30" cm="1">
        <f t="array" ref="M214">(
SUM(('Export (QBO)'!$G$2:$G$2483&gt;=Budget!M$1)*('Export (QBO)'!$G$2:$G$2483&lt;=((EOMONTH(Budget!M$1,0))))*('Export (QBO)'!$J$2:$J$2483=$A214)*('Export (QBO)'!$I$2:$I$2483))
)</f>
        <v>0</v>
      </c>
      <c r="N214" s="30" cm="1">
        <f t="array" ref="N214">(
SUM(('Export (QBO)'!$G$2:$G$2483&gt;=Budget!N$1)*('Export (QBO)'!$G$2:$G$2483&lt;=((EOMONTH(Budget!N$1,0))))*('Export (QBO)'!$J$2:$J$2483=$A214)*('Export (QBO)'!$I$2:$I$2483))
)</f>
        <v>0</v>
      </c>
      <c r="O214" s="30" cm="1">
        <f t="array" ref="O214">(
SUM(('Export (QBO)'!$G$2:$G$2483&gt;=Budget!O$1)*('Export (QBO)'!$G$2:$G$2483&lt;=((EOMONTH(Budget!O$1,0))))*('Export (QBO)'!$J$2:$J$2483=$A214)*('Export (QBO)'!$I$2:$I$2483))
)</f>
        <v>0</v>
      </c>
      <c r="P214" s="31">
        <f>SUM(D214:O214)</f>
        <v>0</v>
      </c>
      <c r="Q214" s="30" cm="1">
        <f t="array" ref="Q214">(
SUM(('Export (QBO)'!$G$2:$G$6969&gt;=Budget!Q$1)*('Export (QBO)'!$G$2:$G$6969&lt;=((EOMONTH(Budget!Q$1,0))))*('Export (QBO)'!$J$2:$J$6969=$A214)*('Export (QBO)'!$I$2:$I$6969))
)</f>
        <v>6558.67</v>
      </c>
      <c r="R214" s="30" cm="1">
        <f t="array" ref="R214">(
SUM(('Export (QBO)'!$G$2:$G$6969&gt;=Budget!R$1)*('Export (QBO)'!$G$2:$G$6969&lt;=((EOMONTH(Budget!R$1,0))))*('Export (QBO)'!$J$2:$J$6969=$A214)*('Export (QBO)'!$I$2:$I$6969))
)</f>
        <v>11000</v>
      </c>
      <c r="S214" s="30" cm="1">
        <f t="array" ref="S214">(
SUM(('Export (QBO)'!$G$2:$G$6969&gt;=Budget!S$1)*('Export (QBO)'!$G$2:$G$6969&lt;=((EOMONTH(Budget!S$1,0))))*('Export (QBO)'!$J$2:$J$6969=$A214)*('Export (QBO)'!$I$2:$I$6969))
)</f>
        <v>2000</v>
      </c>
      <c r="T214" s="30" cm="1">
        <f t="array" ref="T214">(
SUM(('Export (QBO)'!$G$2:$G$6969&gt;=Budget!T$1)*('Export (QBO)'!$G$2:$G$6969&lt;=((EOMONTH(Budget!T$1,0))))*('Export (QBO)'!$J$2:$J$6969=$A214)*('Export (QBO)'!$I$2:$I$6969))
)</f>
        <v>7000</v>
      </c>
      <c r="U214" s="30" cm="1">
        <f t="array" ref="U214">(
SUM(('Export (QBO)'!$G$2:$G$6969&gt;=Budget!U$1)*('Export (QBO)'!$G$2:$G$6969&lt;=((EOMONTH(Budget!U$1,0))))*('Export (QBO)'!$J$2:$J$6969=$A214)*('Export (QBO)'!$I$2:$I$6969))
)</f>
        <v>8000</v>
      </c>
      <c r="V214" s="30" cm="1">
        <f t="array" ref="V214">(
SUM(('Export (QBO)'!$G$2:$G$6969&gt;=Budget!V$1)*('Export (QBO)'!$G$2:$G$6969&lt;=((EOMONTH(Budget!V$1,0))))*('Export (QBO)'!$J$2:$J$6969=$A214)*('Export (QBO)'!$I$2:$I$6969))
)</f>
        <v>6000</v>
      </c>
      <c r="W214" s="30" cm="1">
        <f t="array" ref="W214">(
SUM(('Export (QBO)'!$G$2:$G$6969&gt;=Budget!W$1)*('Export (QBO)'!$G$2:$G$6969&lt;=((EOMONTH(Budget!W$1,0))))*('Export (QBO)'!$J$2:$J$6969=$A214)*('Export (QBO)'!$I$2:$I$6969))
)</f>
        <v>4000</v>
      </c>
      <c r="X214" s="30" cm="1">
        <f t="array" ref="X214">(
SUM(('Export (QBO)'!$G$2:$G$6969&gt;=Budget!X$1)*('Export (QBO)'!$G$2:$G$6969&lt;=((EOMONTH(Budget!X$1,0))))*('Export (QBO)'!$J$2:$J$6969=$A214)*('Export (QBO)'!$I$2:$I$6969))
)</f>
        <v>6000</v>
      </c>
      <c r="Y214" s="30" cm="1">
        <f t="array" ref="Y214">(
SUM(('Export (QBO)'!$G$2:$G$6969&gt;=Budget!Y$1)*('Export (QBO)'!$G$2:$G$6969&lt;=((EOMONTH(Budget!Y$1,0))))*('Export (QBO)'!$J$2:$J$6969=$A214)*('Export (QBO)'!$I$2:$I$6969))
)</f>
        <v>1000</v>
      </c>
      <c r="Z214" s="30" cm="1">
        <f t="array" ref="Z214">(
SUM(('Export (QBO)'!$G$2:$G$6969&gt;=Budget!Z$1)*('Export (QBO)'!$G$2:$G$6969&lt;=((EOMONTH(Budget!Z$1,0))))*('Export (QBO)'!$J$2:$J$6969=$A214)*('Export (QBO)'!$I$2:$I$6969))
)</f>
        <v>17000</v>
      </c>
      <c r="AA214" s="30" cm="1">
        <f t="array" ref="AA214">(
SUM(('Export (QBO)'!$G$2:$G$6969&gt;=Budget!AA$1)*('Export (QBO)'!$G$2:$G$6969&lt;=((EOMONTH(Budget!AA$1,0))))*('Export (QBO)'!$J$2:$J$6969=$A214)*('Export (QBO)'!$I$2:$I$6969))
)</f>
        <v>3000</v>
      </c>
      <c r="AB214" s="30" cm="1">
        <f t="array" ref="AB214">(
SUM(('Export (QBO)'!$G$2:$G$6969&gt;=Budget!AB$1)*('Export (QBO)'!$G$2:$G$6969&lt;=((EOMONTH(Budget!AB$1,0))))*('Export (QBO)'!$J$2:$J$6969=$A214)*('Export (QBO)'!$I$2:$I$6969))
)</f>
        <v>6000</v>
      </c>
      <c r="AC214" s="31">
        <f>SUM(Q214:AB214)</f>
        <v>77558.67</v>
      </c>
    </row>
    <row r="215" spans="1:34">
      <c r="A215" s="54" t="s">
        <v>335</v>
      </c>
      <c r="B215" s="3">
        <f>IFERROR((VLOOKUP(A215,'GL Review'!E:G,3,FALSE)),"")</f>
        <v>13001</v>
      </c>
      <c r="D215" s="30" cm="1">
        <f t="array" ref="D215">(
SUM(('Export (QBO)'!$G$2:$G$2483&gt;=Budget!D$1)*('Export (QBO)'!$G$2:$G$2483&lt;=((EOMONTH(Budget!D$1,0))))*('Export (QBO)'!$J$2:$J$2483=$A215)*('Export (QBO)'!$I$2:$I$2483))
)</f>
        <v>0</v>
      </c>
      <c r="E215" s="30" cm="1">
        <f t="array" ref="E215">(
SUM(('Export (QBO)'!$G$2:$G$2483&gt;=Budget!E$1)*('Export (QBO)'!$G$2:$G$2483&lt;=((EOMONTH(Budget!E$1,0))))*('Export (QBO)'!$J$2:$J$2483=$A215)*('Export (QBO)'!$I$2:$I$2483))
)</f>
        <v>0</v>
      </c>
      <c r="F215" s="30" cm="1">
        <f t="array" ref="F215">(
SUM(('Export (QBO)'!$G$2:$G$2483&gt;=Budget!F$1)*('Export (QBO)'!$G$2:$G$2483&lt;=((EOMONTH(Budget!F$1,0))))*('Export (QBO)'!$J$2:$J$2483=$A215)*('Export (QBO)'!$I$2:$I$2483))
)</f>
        <v>0</v>
      </c>
      <c r="G215" s="30" cm="1">
        <f t="array" ref="G215">(
SUM(('Export (QBO)'!$G$2:$G$2483&gt;=Budget!G$1)*('Export (QBO)'!$G$2:$G$2483&lt;=((EOMONTH(Budget!G$1,0))))*('Export (QBO)'!$J$2:$J$2483=$A215)*('Export (QBO)'!$I$2:$I$2483))
)</f>
        <v>0</v>
      </c>
      <c r="H215" s="30" cm="1">
        <f t="array" ref="H215">(
SUM(('Export (QBO)'!$G$2:$G$2483&gt;=Budget!H$1)*('Export (QBO)'!$G$2:$G$2483&lt;=((EOMONTH(Budget!H$1,0))))*('Export (QBO)'!$J$2:$J$2483=$A215)*('Export (QBO)'!$I$2:$I$2483))
)</f>
        <v>0</v>
      </c>
      <c r="I215" s="30" cm="1">
        <f t="array" ref="I215">(
SUM(('Export (QBO)'!$G$2:$G$2483&gt;=Budget!I$1)*('Export (QBO)'!$G$2:$G$2483&lt;=((EOMONTH(Budget!I$1,0))))*('Export (QBO)'!$J$2:$J$2483=$A215)*('Export (QBO)'!$I$2:$I$2483))
)</f>
        <v>0</v>
      </c>
      <c r="J215" s="30" cm="1">
        <f t="array" ref="J215">(
SUM(('Export (QBO)'!$G$2:$G$2483&gt;=Budget!J$1)*('Export (QBO)'!$G$2:$G$2483&lt;=((EOMONTH(Budget!J$1,0))))*('Export (QBO)'!$J$2:$J$2483=$A215)*('Export (QBO)'!$I$2:$I$2483))
)</f>
        <v>0</v>
      </c>
      <c r="K215" s="30" cm="1">
        <f t="array" ref="K215">(
SUM(('Export (QBO)'!$G$2:$G$2483&gt;=Budget!K$1)*('Export (QBO)'!$G$2:$G$2483&lt;=((EOMONTH(Budget!K$1,0))))*('Export (QBO)'!$J$2:$J$2483=$A215)*('Export (QBO)'!$I$2:$I$2483))
)</f>
        <v>0</v>
      </c>
      <c r="L215" s="30" cm="1">
        <f t="array" ref="L215">(
SUM(('Export (QBO)'!$G$2:$G$2483&gt;=Budget!L$1)*('Export (QBO)'!$G$2:$G$2483&lt;=((EOMONTH(Budget!L$1,0))))*('Export (QBO)'!$J$2:$J$2483=$A215)*('Export (QBO)'!$I$2:$I$2483))
)</f>
        <v>0</v>
      </c>
      <c r="M215" s="30" cm="1">
        <f t="array" ref="M215">(
SUM(('Export (QBO)'!$G$2:$G$2483&gt;=Budget!M$1)*('Export (QBO)'!$G$2:$G$2483&lt;=((EOMONTH(Budget!M$1,0))))*('Export (QBO)'!$J$2:$J$2483=$A215)*('Export (QBO)'!$I$2:$I$2483))
)</f>
        <v>0</v>
      </c>
      <c r="N215" s="30" cm="1">
        <f t="array" ref="N215">(
SUM(('Export (QBO)'!$G$2:$G$2483&gt;=Budget!N$1)*('Export (QBO)'!$G$2:$G$2483&lt;=((EOMONTH(Budget!N$1,0))))*('Export (QBO)'!$J$2:$J$2483=$A215)*('Export (QBO)'!$I$2:$I$2483))
)</f>
        <v>0</v>
      </c>
      <c r="O215" s="30" cm="1">
        <f t="array" ref="O215">(
SUM(('Export (QBO)'!$G$2:$G$2483&gt;=Budget!O$1)*('Export (QBO)'!$G$2:$G$2483&lt;=((EOMONTH(Budget!O$1,0))))*('Export (QBO)'!$J$2:$J$2483=$A215)*('Export (QBO)'!$I$2:$I$2483))
)</f>
        <v>0</v>
      </c>
      <c r="P215" s="31">
        <f>SUM(D215:O215)</f>
        <v>0</v>
      </c>
      <c r="Q215" s="30" cm="1">
        <f t="array" ref="Q215">(
SUM(('Export (QBO)'!$G$2:$G$6969&gt;=Budget!Q$1)*('Export (QBO)'!$G$2:$G$6969&lt;=((EOMONTH(Budget!Q$1,0))))*('Export (QBO)'!$J$2:$J$6969=$A215)*('Export (QBO)'!$I$2:$I$6969))
)</f>
        <v>275.68</v>
      </c>
      <c r="R215" s="30" cm="1">
        <f t="array" ref="R215">(
SUM(('Export (QBO)'!$G$2:$G$6969&gt;=Budget!R$1)*('Export (QBO)'!$G$2:$G$6969&lt;=((EOMONTH(Budget!R$1,0))))*('Export (QBO)'!$J$2:$J$6969=$A215)*('Export (QBO)'!$I$2:$I$6969))
)</f>
        <v>0</v>
      </c>
      <c r="S215" s="30" cm="1">
        <f t="array" ref="S215">(
SUM(('Export (QBO)'!$G$2:$G$6969&gt;=Budget!S$1)*('Export (QBO)'!$G$2:$G$6969&lt;=((EOMONTH(Budget!S$1,0))))*('Export (QBO)'!$J$2:$J$6969=$A215)*('Export (QBO)'!$I$2:$I$6969))
)</f>
        <v>11000</v>
      </c>
      <c r="T215" s="30" cm="1">
        <f t="array" ref="T215">(
SUM(('Export (QBO)'!$G$2:$G$6969&gt;=Budget!T$1)*('Export (QBO)'!$G$2:$G$6969&lt;=((EOMONTH(Budget!T$1,0))))*('Export (QBO)'!$J$2:$J$6969=$A215)*('Export (QBO)'!$I$2:$I$6969))
)</f>
        <v>0</v>
      </c>
      <c r="U215" s="30" cm="1">
        <f t="array" ref="U215">(
SUM(('Export (QBO)'!$G$2:$G$6969&gt;=Budget!U$1)*('Export (QBO)'!$G$2:$G$6969&lt;=((EOMONTH(Budget!U$1,0))))*('Export (QBO)'!$J$2:$J$6969=$A215)*('Export (QBO)'!$I$2:$I$6969))
)</f>
        <v>0</v>
      </c>
      <c r="V215" s="30" cm="1">
        <f t="array" ref="V215">(
SUM(('Export (QBO)'!$G$2:$G$6969&gt;=Budget!V$1)*('Export (QBO)'!$G$2:$G$6969&lt;=((EOMONTH(Budget!V$1,0))))*('Export (QBO)'!$J$2:$J$6969=$A215)*('Export (QBO)'!$I$2:$I$6969))
)</f>
        <v>0</v>
      </c>
      <c r="W215" s="30" cm="1">
        <f t="array" ref="W215">(
SUM(('Export (QBO)'!$G$2:$G$6969&gt;=Budget!W$1)*('Export (QBO)'!$G$2:$G$6969&lt;=((EOMONTH(Budget!W$1,0))))*('Export (QBO)'!$J$2:$J$6969=$A215)*('Export (QBO)'!$I$2:$I$6969))
)</f>
        <v>0</v>
      </c>
      <c r="X215" s="30" cm="1">
        <f t="array" ref="X215">(
SUM(('Export (QBO)'!$G$2:$G$6969&gt;=Budget!X$1)*('Export (QBO)'!$G$2:$G$6969&lt;=((EOMONTH(Budget!X$1,0))))*('Export (QBO)'!$J$2:$J$6969=$A215)*('Export (QBO)'!$I$2:$I$6969))
)</f>
        <v>0</v>
      </c>
      <c r="Y215" s="30" cm="1">
        <f t="array" ref="Y215">(
SUM(('Export (QBO)'!$G$2:$G$6969&gt;=Budget!Y$1)*('Export (QBO)'!$G$2:$G$6969&lt;=((EOMONTH(Budget!Y$1,0))))*('Export (QBO)'!$J$2:$J$6969=$A215)*('Export (QBO)'!$I$2:$I$6969))
)</f>
        <v>0</v>
      </c>
      <c r="Z215" s="30" cm="1">
        <f t="array" ref="Z215">(
SUM(('Export (QBO)'!$G$2:$G$6969&gt;=Budget!Z$1)*('Export (QBO)'!$G$2:$G$6969&lt;=((EOMONTH(Budget!Z$1,0))))*('Export (QBO)'!$J$2:$J$6969=$A215)*('Export (QBO)'!$I$2:$I$6969))
)</f>
        <v>0</v>
      </c>
      <c r="AA215" s="30" cm="1">
        <f t="array" ref="AA215">(
SUM(('Export (QBO)'!$G$2:$G$6969&gt;=Budget!AA$1)*('Export (QBO)'!$G$2:$G$6969&lt;=((EOMONTH(Budget!AA$1,0))))*('Export (QBO)'!$J$2:$J$6969=$A215)*('Export (QBO)'!$I$2:$I$6969))
)</f>
        <v>0</v>
      </c>
      <c r="AB215" s="30" cm="1">
        <f t="array" ref="AB215">(
SUM(('Export (QBO)'!$G$2:$G$6969&gt;=Budget!AB$1)*('Export (QBO)'!$G$2:$G$6969&lt;=((EOMONTH(Budget!AB$1,0))))*('Export (QBO)'!$J$2:$J$6969=$A215)*('Export (QBO)'!$I$2:$I$6969))
)</f>
        <v>0</v>
      </c>
      <c r="AC215" s="31">
        <f>SUM(Q215:AB215)</f>
        <v>11275.68</v>
      </c>
    </row>
    <row r="216" spans="1:34">
      <c r="A216" s="93" t="s">
        <v>457</v>
      </c>
      <c r="B216" s="3">
        <f>IFERROR((VLOOKUP(A216,'GL Review'!E:G,3,FALSE)),"")</f>
        <v>13002</v>
      </c>
      <c r="D216" s="30" cm="1">
        <f t="array" ref="D216">(
SUM(('Export (QBO)'!$G$2:$G$2483&gt;=Budget!D$1)*('Export (QBO)'!$G$2:$G$2483&lt;=((EOMONTH(Budget!D$1,0))))*('Export (QBO)'!$J$2:$J$2483=$A216)*('Export (QBO)'!$I$2:$I$2483))
)</f>
        <v>0</v>
      </c>
      <c r="E216" s="30" cm="1">
        <f t="array" ref="E216">(
SUM(('Export (QBO)'!$G$2:$G$2483&gt;=Budget!E$1)*('Export (QBO)'!$G$2:$G$2483&lt;=((EOMONTH(Budget!E$1,0))))*('Export (QBO)'!$J$2:$J$2483=$A216)*('Export (QBO)'!$I$2:$I$2483))
)</f>
        <v>0</v>
      </c>
      <c r="F216" s="30" cm="1">
        <f t="array" ref="F216">(
SUM(('Export (QBO)'!$G$2:$G$2483&gt;=Budget!F$1)*('Export (QBO)'!$G$2:$G$2483&lt;=((EOMONTH(Budget!F$1,0))))*('Export (QBO)'!$J$2:$J$2483=$A216)*('Export (QBO)'!$I$2:$I$2483))
)</f>
        <v>0</v>
      </c>
      <c r="G216" s="30" cm="1">
        <f t="array" ref="G216">(
SUM(('Export (QBO)'!$G$2:$G$2483&gt;=Budget!G$1)*('Export (QBO)'!$G$2:$G$2483&lt;=((EOMONTH(Budget!G$1,0))))*('Export (QBO)'!$J$2:$J$2483=$A216)*('Export (QBO)'!$I$2:$I$2483))
)</f>
        <v>0</v>
      </c>
      <c r="H216" s="30" cm="1">
        <f t="array" ref="H216">(
SUM(('Export (QBO)'!$G$2:$G$2483&gt;=Budget!H$1)*('Export (QBO)'!$G$2:$G$2483&lt;=((EOMONTH(Budget!H$1,0))))*('Export (QBO)'!$J$2:$J$2483=$A216)*('Export (QBO)'!$I$2:$I$2483))
)</f>
        <v>0</v>
      </c>
      <c r="I216" s="30" cm="1">
        <f t="array" ref="I216">(
SUM(('Export (QBO)'!$G$2:$G$2483&gt;=Budget!I$1)*('Export (QBO)'!$G$2:$G$2483&lt;=((EOMONTH(Budget!I$1,0))))*('Export (QBO)'!$J$2:$J$2483=$A216)*('Export (QBO)'!$I$2:$I$2483))
)</f>
        <v>0</v>
      </c>
      <c r="J216" s="30" cm="1">
        <f t="array" ref="J216">(
SUM(('Export (QBO)'!$G$2:$G$2483&gt;=Budget!J$1)*('Export (QBO)'!$G$2:$G$2483&lt;=((EOMONTH(Budget!J$1,0))))*('Export (QBO)'!$J$2:$J$2483=$A216)*('Export (QBO)'!$I$2:$I$2483))
)</f>
        <v>0</v>
      </c>
      <c r="K216" s="30" cm="1">
        <f t="array" ref="K216">(
SUM(('Export (QBO)'!$G$2:$G$2483&gt;=Budget!K$1)*('Export (QBO)'!$G$2:$G$2483&lt;=((EOMONTH(Budget!K$1,0))))*('Export (QBO)'!$J$2:$J$2483=$A216)*('Export (QBO)'!$I$2:$I$2483))
)</f>
        <v>0</v>
      </c>
      <c r="L216" s="30" cm="1">
        <f t="array" ref="L216">(
SUM(('Export (QBO)'!$G$2:$G$2483&gt;=Budget!L$1)*('Export (QBO)'!$G$2:$G$2483&lt;=((EOMONTH(Budget!L$1,0))))*('Export (QBO)'!$J$2:$J$2483=$A216)*('Export (QBO)'!$I$2:$I$2483))
)</f>
        <v>0</v>
      </c>
      <c r="M216" s="30" cm="1">
        <f t="array" ref="M216">(
SUM(('Export (QBO)'!$G$2:$G$2483&gt;=Budget!M$1)*('Export (QBO)'!$G$2:$G$2483&lt;=((EOMONTH(Budget!M$1,0))))*('Export (QBO)'!$J$2:$J$2483=$A216)*('Export (QBO)'!$I$2:$I$2483))
)</f>
        <v>0</v>
      </c>
      <c r="N216" s="30" cm="1">
        <f t="array" ref="N216">(
SUM(('Export (QBO)'!$G$2:$G$2483&gt;=Budget!N$1)*('Export (QBO)'!$G$2:$G$2483&lt;=((EOMONTH(Budget!N$1,0))))*('Export (QBO)'!$J$2:$J$2483=$A216)*('Export (QBO)'!$I$2:$I$2483))
)</f>
        <v>0</v>
      </c>
      <c r="O216" s="30" cm="1">
        <f t="array" ref="O216">(
SUM(('Export (QBO)'!$G$2:$G$2483&gt;=Budget!O$1)*('Export (QBO)'!$G$2:$G$2483&lt;=((EOMONTH(Budget!O$1,0))))*('Export (QBO)'!$J$2:$J$2483=$A216)*('Export (QBO)'!$I$2:$I$2483))
)</f>
        <v>0</v>
      </c>
      <c r="P216" s="31">
        <f>SUM(D216:O216)</f>
        <v>0</v>
      </c>
      <c r="Q216" s="30" cm="1">
        <f t="array" ref="Q216">(
SUM(('Export (QBO)'!$G$2:$G$6969&gt;=Budget!Q$1)*('Export (QBO)'!$G$2:$G$6969&lt;=((EOMONTH(Budget!Q$1,0))))*('Export (QBO)'!$J$2:$J$6969=$A216)*('Export (QBO)'!$I$2:$I$6969))
)</f>
        <v>0</v>
      </c>
      <c r="R216" s="30" cm="1">
        <f t="array" ref="R216">(
SUM(('Export (QBO)'!$G$2:$G$6969&gt;=Budget!R$1)*('Export (QBO)'!$G$2:$G$6969&lt;=((EOMONTH(Budget!R$1,0))))*('Export (QBO)'!$J$2:$J$6969=$A216)*('Export (QBO)'!$I$2:$I$6969))
)</f>
        <v>0</v>
      </c>
      <c r="S216" s="30" cm="1">
        <f t="array" ref="S216">(
SUM(('Export (QBO)'!$G$2:$G$6969&gt;=Budget!S$1)*('Export (QBO)'!$G$2:$G$6969&lt;=((EOMONTH(Budget!S$1,0))))*('Export (QBO)'!$J$2:$J$6969=$A216)*('Export (QBO)'!$I$2:$I$6969))
)</f>
        <v>0</v>
      </c>
      <c r="T216" s="30" cm="1">
        <f t="array" ref="T216">(
SUM(('Export (QBO)'!$G$2:$G$6969&gt;=Budget!T$1)*('Export (QBO)'!$G$2:$G$6969&lt;=((EOMONTH(Budget!T$1,0))))*('Export (QBO)'!$J$2:$J$6969=$A216)*('Export (QBO)'!$I$2:$I$6969))
)</f>
        <v>0</v>
      </c>
      <c r="U216" s="30" cm="1">
        <f t="array" ref="U216">(
SUM(('Export (QBO)'!$G$2:$G$6969&gt;=Budget!U$1)*('Export (QBO)'!$G$2:$G$6969&lt;=((EOMONTH(Budget!U$1,0))))*('Export (QBO)'!$J$2:$J$6969=$A216)*('Export (QBO)'!$I$2:$I$6969))
)</f>
        <v>0</v>
      </c>
      <c r="V216" s="30" cm="1">
        <f t="array" ref="V216">(
SUM(('Export (QBO)'!$G$2:$G$6969&gt;=Budget!V$1)*('Export (QBO)'!$G$2:$G$6969&lt;=((EOMONTH(Budget!V$1,0))))*('Export (QBO)'!$J$2:$J$6969=$A216)*('Export (QBO)'!$I$2:$I$6969))
)</f>
        <v>0</v>
      </c>
      <c r="W216" s="30" cm="1">
        <f t="array" ref="W216">(
SUM(('Export (QBO)'!$G$2:$G$6969&gt;=Budget!W$1)*('Export (QBO)'!$G$2:$G$6969&lt;=((EOMONTH(Budget!W$1,0))))*('Export (QBO)'!$J$2:$J$6969=$A216)*('Export (QBO)'!$I$2:$I$6969))
)</f>
        <v>0</v>
      </c>
      <c r="X216" s="30" cm="1">
        <f t="array" ref="X216">(
SUM(('Export (QBO)'!$G$2:$G$6969&gt;=Budget!X$1)*('Export (QBO)'!$G$2:$G$6969&lt;=((EOMONTH(Budget!X$1,0))))*('Export (QBO)'!$J$2:$J$6969=$A216)*('Export (QBO)'!$I$2:$I$6969))
)</f>
        <v>0</v>
      </c>
      <c r="Y216" s="30" cm="1">
        <f t="array" ref="Y216">(
SUM(('Export (QBO)'!$G$2:$G$6969&gt;=Budget!Y$1)*('Export (QBO)'!$G$2:$G$6969&lt;=((EOMONTH(Budget!Y$1,0))))*('Export (QBO)'!$J$2:$J$6969=$A216)*('Export (QBO)'!$I$2:$I$6969))
)</f>
        <v>0</v>
      </c>
      <c r="Z216" s="30" cm="1">
        <f t="array" ref="Z216">(
SUM(('Export (QBO)'!$G$2:$G$6969&gt;=Budget!Z$1)*('Export (QBO)'!$G$2:$G$6969&lt;=((EOMONTH(Budget!Z$1,0))))*('Export (QBO)'!$J$2:$J$6969=$A216)*('Export (QBO)'!$I$2:$I$6969))
)</f>
        <v>0</v>
      </c>
      <c r="AA216" s="30" cm="1">
        <f t="array" ref="AA216">(
SUM(('Export (QBO)'!$G$2:$G$6969&gt;=Budget!AA$1)*('Export (QBO)'!$G$2:$G$6969&lt;=((EOMONTH(Budget!AA$1,0))))*('Export (QBO)'!$J$2:$J$6969=$A216)*('Export (QBO)'!$I$2:$I$6969))
)</f>
        <v>0</v>
      </c>
      <c r="AB216" s="30" cm="1">
        <f t="array" ref="AB216">(
SUM(('Export (QBO)'!$G$2:$G$6969&gt;=Budget!AB$1)*('Export (QBO)'!$G$2:$G$6969&lt;=((EOMONTH(Budget!AB$1,0))))*('Export (QBO)'!$J$2:$J$6969=$A216)*('Export (QBO)'!$I$2:$I$6969))
)</f>
        <v>0</v>
      </c>
      <c r="AC216" s="31">
        <f>SUM(Q216:AB216)</f>
        <v>0</v>
      </c>
    </row>
    <row r="217" spans="1:34">
      <c r="A217" s="94" t="s">
        <v>458</v>
      </c>
      <c r="B217" s="3">
        <f>IFERROR((VLOOKUP(A217,'GL Review'!E:G,3,FALSE)),"")</f>
        <v>13003</v>
      </c>
      <c r="C217" s="38"/>
      <c r="D217" s="44" cm="1">
        <f t="array" ref="D217">(
SUM(('Export (QBO)'!$G$2:$G$2483&gt;=Budget!D$1)*('Export (QBO)'!$G$2:$G$2483&lt;=((EOMONTH(Budget!D$1,0))))*('Export (QBO)'!$J$2:$J$2483=$A217)*('Export (QBO)'!$I$2:$I$2483))
)</f>
        <v>0</v>
      </c>
      <c r="E217" s="44" cm="1">
        <f t="array" ref="E217">(
SUM(('Export (QBO)'!$G$2:$G$2483&gt;=Budget!E$1)*('Export (QBO)'!$G$2:$G$2483&lt;=((EOMONTH(Budget!E$1,0))))*('Export (QBO)'!$J$2:$J$2483=$A217)*('Export (QBO)'!$I$2:$I$2483))
)</f>
        <v>0</v>
      </c>
      <c r="F217" s="44" cm="1">
        <f t="array" ref="F217">(
SUM(('Export (QBO)'!$G$2:$G$2483&gt;=Budget!F$1)*('Export (QBO)'!$G$2:$G$2483&lt;=((EOMONTH(Budget!F$1,0))))*('Export (QBO)'!$J$2:$J$2483=$A217)*('Export (QBO)'!$I$2:$I$2483))
)</f>
        <v>0</v>
      </c>
      <c r="G217" s="44" cm="1">
        <f t="array" ref="G217">(
SUM(('Export (QBO)'!$G$2:$G$2483&gt;=Budget!G$1)*('Export (QBO)'!$G$2:$G$2483&lt;=((EOMONTH(Budget!G$1,0))))*('Export (QBO)'!$J$2:$J$2483=$A217)*('Export (QBO)'!$I$2:$I$2483))
)</f>
        <v>0</v>
      </c>
      <c r="H217" s="44" cm="1">
        <f t="array" ref="H217">(
SUM(('Export (QBO)'!$G$2:$G$2483&gt;=Budget!H$1)*('Export (QBO)'!$G$2:$G$2483&lt;=((EOMONTH(Budget!H$1,0))))*('Export (QBO)'!$J$2:$J$2483=$A217)*('Export (QBO)'!$I$2:$I$2483))
)</f>
        <v>0</v>
      </c>
      <c r="I217" s="44" cm="1">
        <f t="array" ref="I217">(
SUM(('Export (QBO)'!$G$2:$G$2483&gt;=Budget!I$1)*('Export (QBO)'!$G$2:$G$2483&lt;=((EOMONTH(Budget!I$1,0))))*('Export (QBO)'!$J$2:$J$2483=$A217)*('Export (QBO)'!$I$2:$I$2483))
)</f>
        <v>0</v>
      </c>
      <c r="J217" s="44" cm="1">
        <f t="array" ref="J217">(
SUM(('Export (QBO)'!$G$2:$G$2483&gt;=Budget!J$1)*('Export (QBO)'!$G$2:$G$2483&lt;=((EOMONTH(Budget!J$1,0))))*('Export (QBO)'!$J$2:$J$2483=$A217)*('Export (QBO)'!$I$2:$I$2483))
)</f>
        <v>0</v>
      </c>
      <c r="K217" s="44" cm="1">
        <f t="array" ref="K217">(
SUM(('Export (QBO)'!$G$2:$G$2483&gt;=Budget!K$1)*('Export (QBO)'!$G$2:$G$2483&lt;=((EOMONTH(Budget!K$1,0))))*('Export (QBO)'!$J$2:$J$2483=$A217)*('Export (QBO)'!$I$2:$I$2483))
)</f>
        <v>0</v>
      </c>
      <c r="L217" s="44" cm="1">
        <f t="array" ref="L217">(
SUM(('Export (QBO)'!$G$2:$G$2483&gt;=Budget!L$1)*('Export (QBO)'!$G$2:$G$2483&lt;=((EOMONTH(Budget!L$1,0))))*('Export (QBO)'!$J$2:$J$2483=$A217)*('Export (QBO)'!$I$2:$I$2483))
)</f>
        <v>0</v>
      </c>
      <c r="M217" s="44" cm="1">
        <f t="array" ref="M217">(
SUM(('Export (QBO)'!$G$2:$G$2483&gt;=Budget!M$1)*('Export (QBO)'!$G$2:$G$2483&lt;=((EOMONTH(Budget!M$1,0))))*('Export (QBO)'!$J$2:$J$2483=$A217)*('Export (QBO)'!$I$2:$I$2483))
)</f>
        <v>0</v>
      </c>
      <c r="N217" s="44" cm="1">
        <f t="array" ref="N217">(
SUM(('Export (QBO)'!$G$2:$G$2483&gt;=Budget!N$1)*('Export (QBO)'!$G$2:$G$2483&lt;=((EOMONTH(Budget!N$1,0))))*('Export (QBO)'!$J$2:$J$2483=$A217)*('Export (QBO)'!$I$2:$I$2483))
)</f>
        <v>0</v>
      </c>
      <c r="O217" s="44" cm="1">
        <f t="array" ref="O217">(
SUM(('Export (QBO)'!$G$2:$G$2483&gt;=Budget!O$1)*('Export (QBO)'!$G$2:$G$2483&lt;=((EOMONTH(Budget!O$1,0))))*('Export (QBO)'!$J$2:$J$2483=$A217)*('Export (QBO)'!$I$2:$I$2483))
)</f>
        <v>0</v>
      </c>
      <c r="P217" s="43">
        <f>SUM(D217:O217)</f>
        <v>0</v>
      </c>
      <c r="Q217" s="44" cm="1">
        <f t="array" ref="Q217">(
SUM(('Export (QBO)'!$G$2:$G$6969&gt;=Budget!Q$1)*('Export (QBO)'!$G$2:$G$6969&lt;=((EOMONTH(Budget!Q$1,0))))*('Export (QBO)'!$J$2:$J$6969=$A217)*('Export (QBO)'!$I$2:$I$6969))
)</f>
        <v>0</v>
      </c>
      <c r="R217" s="44" cm="1">
        <f t="array" ref="R217">(
SUM(('Export (QBO)'!$G$2:$G$6969&gt;=Budget!R$1)*('Export (QBO)'!$G$2:$G$6969&lt;=((EOMONTH(Budget!R$1,0))))*('Export (QBO)'!$J$2:$J$6969=$A217)*('Export (QBO)'!$I$2:$I$6969))
)</f>
        <v>0</v>
      </c>
      <c r="S217" s="44" cm="1">
        <f t="array" ref="S217">(
SUM(('Export (QBO)'!$G$2:$G$6969&gt;=Budget!S$1)*('Export (QBO)'!$G$2:$G$6969&lt;=((EOMONTH(Budget!S$1,0))))*('Export (QBO)'!$J$2:$J$6969=$A217)*('Export (QBO)'!$I$2:$I$6969))
)</f>
        <v>0</v>
      </c>
      <c r="T217" s="44" cm="1">
        <f t="array" ref="T217">(
SUM(('Export (QBO)'!$G$2:$G$6969&gt;=Budget!T$1)*('Export (QBO)'!$G$2:$G$6969&lt;=((EOMONTH(Budget!T$1,0))))*('Export (QBO)'!$J$2:$J$6969=$A217)*('Export (QBO)'!$I$2:$I$6969))
)</f>
        <v>0</v>
      </c>
      <c r="U217" s="44" cm="1">
        <f t="array" ref="U217">(
SUM(('Export (QBO)'!$G$2:$G$6969&gt;=Budget!U$1)*('Export (QBO)'!$G$2:$G$6969&lt;=((EOMONTH(Budget!U$1,0))))*('Export (QBO)'!$J$2:$J$6969=$A217)*('Export (QBO)'!$I$2:$I$6969))
)</f>
        <v>0</v>
      </c>
      <c r="V217" s="44" cm="1">
        <f t="array" ref="V217">(
SUM(('Export (QBO)'!$G$2:$G$6969&gt;=Budget!V$1)*('Export (QBO)'!$G$2:$G$6969&lt;=((EOMONTH(Budget!V$1,0))))*('Export (QBO)'!$J$2:$J$6969=$A217)*('Export (QBO)'!$I$2:$I$6969))
)</f>
        <v>0</v>
      </c>
      <c r="W217" s="44" cm="1">
        <f t="array" ref="W217">(
SUM(('Export (QBO)'!$G$2:$G$6969&gt;=Budget!W$1)*('Export (QBO)'!$G$2:$G$6969&lt;=((EOMONTH(Budget!W$1,0))))*('Export (QBO)'!$J$2:$J$6969=$A217)*('Export (QBO)'!$I$2:$I$6969))
)</f>
        <v>0</v>
      </c>
      <c r="X217" s="44" cm="1">
        <f t="array" ref="X217">(
SUM(('Export (QBO)'!$G$2:$G$6969&gt;=Budget!X$1)*('Export (QBO)'!$G$2:$G$6969&lt;=((EOMONTH(Budget!X$1,0))))*('Export (QBO)'!$J$2:$J$6969=$A217)*('Export (QBO)'!$I$2:$I$6969))
)</f>
        <v>0</v>
      </c>
      <c r="Y217" s="44" cm="1">
        <f t="array" ref="Y217">(
SUM(('Export (QBO)'!$G$2:$G$6969&gt;=Budget!Y$1)*('Export (QBO)'!$G$2:$G$6969&lt;=((EOMONTH(Budget!Y$1,0))))*('Export (QBO)'!$J$2:$J$6969=$A217)*('Export (QBO)'!$I$2:$I$6969))
)</f>
        <v>0</v>
      </c>
      <c r="Z217" s="44" cm="1">
        <f t="array" ref="Z217">(
SUM(('Export (QBO)'!$G$2:$G$6969&gt;=Budget!Z$1)*('Export (QBO)'!$G$2:$G$6969&lt;=((EOMONTH(Budget!Z$1,0))))*('Export (QBO)'!$J$2:$J$6969=$A217)*('Export (QBO)'!$I$2:$I$6969))
)</f>
        <v>0</v>
      </c>
      <c r="AA217" s="44" cm="1">
        <f t="array" ref="AA217">(
SUM(('Export (QBO)'!$G$2:$G$6969&gt;=Budget!AA$1)*('Export (QBO)'!$G$2:$G$6969&lt;=((EOMONTH(Budget!AA$1,0))))*('Export (QBO)'!$J$2:$J$6969=$A217)*('Export (QBO)'!$I$2:$I$6969))
)</f>
        <v>0</v>
      </c>
      <c r="AB217" s="44" cm="1">
        <f t="array" ref="AB217">(
SUM(('Export (QBO)'!$G$2:$G$6969&gt;=Budget!AB$1)*('Export (QBO)'!$G$2:$G$6969&lt;=((EOMONTH(Budget!AB$1,0))))*('Export (QBO)'!$J$2:$J$6969=$A217)*('Export (QBO)'!$I$2:$I$6969))
)</f>
        <v>0</v>
      </c>
      <c r="AC217" s="43">
        <f>SUM(Q217:AB217)</f>
        <v>0</v>
      </c>
      <c r="AD217" s="46"/>
      <c r="AF217" s="46"/>
      <c r="AH217" s="46"/>
    </row>
    <row r="218" spans="1:34" ht="17" thickBot="1">
      <c r="B218" s="3" t="str">
        <f>IFERROR((VLOOKUP(A218,'GL Review'!E:G,3,FALSE)),"")</f>
        <v/>
      </c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1"/>
    </row>
    <row r="219" spans="1:34">
      <c r="A219" s="61" t="s">
        <v>525</v>
      </c>
      <c r="B219" s="3" t="str">
        <f>IFERROR((VLOOKUP(A219,'GL Review'!E:G,3,FALSE)),"")</f>
        <v/>
      </c>
      <c r="P219" s="35">
        <f>SUM(D219:O219)</f>
        <v>0</v>
      </c>
      <c r="Q219" s="34">
        <f t="shared" ref="Q219:AB219" si="56">SUM(Q213:Q218)</f>
        <v>6834.35</v>
      </c>
      <c r="R219" s="34">
        <f t="shared" si="56"/>
        <v>11000</v>
      </c>
      <c r="S219" s="34">
        <f t="shared" si="56"/>
        <v>13000</v>
      </c>
      <c r="T219" s="34">
        <f t="shared" si="56"/>
        <v>7000</v>
      </c>
      <c r="U219" s="34">
        <f t="shared" si="56"/>
        <v>8000</v>
      </c>
      <c r="V219" s="34">
        <f t="shared" si="56"/>
        <v>6000</v>
      </c>
      <c r="W219" s="34">
        <f t="shared" si="56"/>
        <v>4000</v>
      </c>
      <c r="X219" s="34">
        <f t="shared" si="56"/>
        <v>6000</v>
      </c>
      <c r="Y219" s="34">
        <f t="shared" si="56"/>
        <v>1000</v>
      </c>
      <c r="Z219" s="34">
        <f t="shared" si="56"/>
        <v>17000</v>
      </c>
      <c r="AA219" s="34">
        <f t="shared" si="56"/>
        <v>3000</v>
      </c>
      <c r="AB219" s="34">
        <f t="shared" si="56"/>
        <v>6000</v>
      </c>
      <c r="AC219" s="35">
        <f>SUM(Q219:AB219)</f>
        <v>88834.35</v>
      </c>
    </row>
    <row r="222" spans="1:34">
      <c r="A222" s="61"/>
      <c r="B222" s="61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60"/>
    </row>
    <row r="223" spans="1:34">
      <c r="A223" s="45" t="s">
        <v>192</v>
      </c>
      <c r="B223" s="3" t="str">
        <f>IFERROR((VLOOKUP(A223,'GL Review'!E:G,3,FALSE)),"")</f>
        <v/>
      </c>
      <c r="C223" s="46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7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7"/>
      <c r="AD223" s="46"/>
      <c r="AF223" s="46"/>
      <c r="AH223" s="46"/>
    </row>
    <row r="224" spans="1:34">
      <c r="A224" s="49" t="s">
        <v>175</v>
      </c>
      <c r="B224" s="49">
        <f>IFERROR((VLOOKUP(A224,'GL Review'!E:G,3,FALSE)),"")</f>
        <v>99999</v>
      </c>
      <c r="C224" s="46"/>
      <c r="D224" s="48" cm="1">
        <f t="array" ref="D224">(
SUM(('Export (QBO)'!$G$2:$G$2483&gt;=Budget!D$1)*('Export (QBO)'!$G$2:$G$2483&lt;=((EOMONTH(Budget!D$1,0))))*('Export (QBO)'!$J$2:$J$2483=$A224)*('Export (QBO)'!$I$2:$I$2483))
)</f>
        <v>0</v>
      </c>
      <c r="E224" s="48" cm="1">
        <f t="array" ref="E224">(
SUM(('Export (QBO)'!$G$2:$G$2483&gt;=Budget!E$1)*('Export (QBO)'!$G$2:$G$2483&lt;=((EOMONTH(Budget!E$1,0))))*('Export (QBO)'!$J$2:$J$2483=$A224)*('Export (QBO)'!$I$2:$I$2483))
)</f>
        <v>0</v>
      </c>
      <c r="F224" s="48" cm="1">
        <f t="array" ref="F224">(
SUM(('Export (QBO)'!$G$2:$G$2483&gt;=Budget!F$1)*('Export (QBO)'!$G$2:$G$2483&lt;=((EOMONTH(Budget!F$1,0))))*('Export (QBO)'!$J$2:$J$2483=$A224)*('Export (QBO)'!$I$2:$I$2483))
)</f>
        <v>0</v>
      </c>
      <c r="G224" s="48" cm="1">
        <f t="array" ref="G224">(
SUM(('Export (QBO)'!$G$2:$G$2483&gt;=Budget!G$1)*('Export (QBO)'!$G$2:$G$2483&lt;=((EOMONTH(Budget!G$1,0))))*('Export (QBO)'!$J$2:$J$2483=$A224)*('Export (QBO)'!$I$2:$I$2483))
)</f>
        <v>0</v>
      </c>
      <c r="H224" s="48" cm="1">
        <f t="array" ref="H224">(
SUM(('Export (QBO)'!$G$2:$G$2483&gt;=Budget!H$1)*('Export (QBO)'!$G$2:$G$2483&lt;=((EOMONTH(Budget!H$1,0))))*('Export (QBO)'!$J$2:$J$2483=$A224)*('Export (QBO)'!$I$2:$I$2483))
)</f>
        <v>0</v>
      </c>
      <c r="I224" s="48" cm="1">
        <f t="array" ref="I224">(
SUM(('Export (QBO)'!$G$2:$G$2483&gt;=Budget!I$1)*('Export (QBO)'!$G$2:$G$2483&lt;=((EOMONTH(Budget!I$1,0))))*('Export (QBO)'!$J$2:$J$2483=$A224)*('Export (QBO)'!$I$2:$I$2483))
)</f>
        <v>0</v>
      </c>
      <c r="J224" s="48" cm="1">
        <f t="array" ref="J224">(
SUM(('Export (QBO)'!$G$2:$G$2483&gt;=Budget!J$1)*('Export (QBO)'!$G$2:$G$2483&lt;=((EOMONTH(Budget!J$1,0))))*('Export (QBO)'!$J$2:$J$2483=$A224)*('Export (QBO)'!$I$2:$I$2483))
)</f>
        <v>0</v>
      </c>
      <c r="K224" s="48" cm="1">
        <f t="array" ref="K224">(
SUM(('Export (QBO)'!$G$2:$G$2483&gt;=Budget!K$1)*('Export (QBO)'!$G$2:$G$2483&lt;=((EOMONTH(Budget!K$1,0))))*('Export (QBO)'!$J$2:$J$2483=$A224)*('Export (QBO)'!$I$2:$I$2483))
)</f>
        <v>0</v>
      </c>
      <c r="L224" s="48" cm="1">
        <f t="array" ref="L224">(
SUM(('Export (QBO)'!$G$2:$G$2483&gt;=Budget!L$1)*('Export (QBO)'!$G$2:$G$2483&lt;=((EOMONTH(Budget!L$1,0))))*('Export (QBO)'!$J$2:$J$2483=$A224)*('Export (QBO)'!$I$2:$I$2483))
)</f>
        <v>0</v>
      </c>
      <c r="M224" s="48" cm="1">
        <f t="array" ref="M224">(
SUM(('Export (QBO)'!$G$2:$G$2483&gt;=Budget!M$1)*('Export (QBO)'!$G$2:$G$2483&lt;=((EOMONTH(Budget!M$1,0))))*('Export (QBO)'!$J$2:$J$2483=$A224)*('Export (QBO)'!$I$2:$I$2483))
)</f>
        <v>0</v>
      </c>
      <c r="N224" s="48" cm="1">
        <f t="array" ref="N224">(
SUM(('Export (QBO)'!$G$2:$G$2483&gt;=Budget!N$1)*('Export (QBO)'!$G$2:$G$2483&lt;=((EOMONTH(Budget!N$1,0))))*('Export (QBO)'!$J$2:$J$2483=$A224)*('Export (QBO)'!$I$2:$I$2483))
)</f>
        <v>0</v>
      </c>
      <c r="O224" s="48" cm="1">
        <f t="array" ref="O224">(
SUM(('Export (QBO)'!$G$2:$G$2483&gt;=Budget!O$1)*('Export (QBO)'!$G$2:$G$2483&lt;=((EOMONTH(Budget!O$1,0))))*('Export (QBO)'!$J$2:$J$2483=$A224)*('Export (QBO)'!$I$2:$I$2483))
)</f>
        <v>0</v>
      </c>
      <c r="P224" s="47">
        <f>SUM(D224:O224)</f>
        <v>0</v>
      </c>
      <c r="Q224" s="48" cm="1">
        <f t="array" ref="Q224">(
SUM(('Export (QBO)'!$G$2:$G$6969&gt;=Budget!Q$1)*('Export (QBO)'!$G$2:$G$6969&lt;=((EOMONTH(Budget!Q$1,0))))*('Export (QBO)'!$J$2:$J$6969=$A224)*('Export (QBO)'!$I$2:$I$6969))
)</f>
        <v>-4.5474735088646412E-13</v>
      </c>
      <c r="R224" s="48" cm="1">
        <f t="array" ref="R224">(
SUM(('Export (QBO)'!$G$2:$G$6969&gt;=Budget!R$1)*('Export (QBO)'!$G$2:$G$6969&lt;=((EOMONTH(Budget!R$1,0))))*('Export (QBO)'!$J$2:$J$6969=$A224)*('Export (QBO)'!$I$2:$I$6969))
)</f>
        <v>499.99999999999932</v>
      </c>
      <c r="S224" s="48" cm="1">
        <f t="array" ref="S224">(
SUM(('Export (QBO)'!$G$2:$G$6969&gt;=Budget!S$1)*('Export (QBO)'!$G$2:$G$6969&lt;=((EOMONTH(Budget!S$1,0))))*('Export (QBO)'!$J$2:$J$6969=$A224)*('Export (QBO)'!$I$2:$I$6969))
)</f>
        <v>-2.9999999999972715E-2</v>
      </c>
      <c r="T224" s="48" cm="1">
        <f t="array" ref="T224">(
SUM(('Export (QBO)'!$G$2:$G$6969&gt;=Budget!T$1)*('Export (QBO)'!$G$2:$G$6969&lt;=((EOMONTH(Budget!T$1,0))))*('Export (QBO)'!$J$2:$J$6969=$A224)*('Export (QBO)'!$I$2:$I$6969))
)</f>
        <v>-14656.489999999994</v>
      </c>
      <c r="U224" s="48" cm="1">
        <f t="array" ref="U224">(
SUM(('Export (QBO)'!$G$2:$G$6969&gt;=Budget!U$1)*('Export (QBO)'!$G$2:$G$6969&lt;=((EOMONTH(Budget!U$1,0))))*('Export (QBO)'!$J$2:$J$6969=$A224)*('Export (QBO)'!$I$2:$I$6969))
)</f>
        <v>85.679999999998131</v>
      </c>
      <c r="V224" s="48" cm="1">
        <f t="array" ref="V224">(
SUM(('Export (QBO)'!$G$2:$G$6969&gt;=Budget!V$1)*('Export (QBO)'!$G$2:$G$6969&lt;=((EOMONTH(Budget!V$1,0))))*('Export (QBO)'!$J$2:$J$6969=$A224)*('Export (QBO)'!$I$2:$I$6969))
)</f>
        <v>13700.740000000003</v>
      </c>
      <c r="W224" s="48" cm="1">
        <f t="array" ref="W224">(
SUM(('Export (QBO)'!$G$2:$G$6969&gt;=Budget!W$1)*('Export (QBO)'!$G$2:$G$6969&lt;=((EOMONTH(Budget!W$1,0))))*('Export (QBO)'!$J$2:$J$6969=$A224)*('Export (QBO)'!$I$2:$I$6969))
)</f>
        <v>713.54</v>
      </c>
      <c r="X224" s="48" cm="1">
        <f t="array" ref="X224">(
SUM(('Export (QBO)'!$G$2:$G$6969&gt;=Budget!X$1)*('Export (QBO)'!$G$2:$G$6969&lt;=((EOMONTH(Budget!X$1,0))))*('Export (QBO)'!$J$2:$J$6969=$A224)*('Export (QBO)'!$I$2:$I$6969))
)</f>
        <v>440.72999999999956</v>
      </c>
      <c r="Y224" s="48" cm="1">
        <f t="array" ref="Y224">(
SUM(('Export (QBO)'!$G$2:$G$6969&gt;=Budget!Y$1)*('Export (QBO)'!$G$2:$G$6969&lt;=((EOMONTH(Budget!Y$1,0))))*('Export (QBO)'!$J$2:$J$6969=$A224)*('Export (QBO)'!$I$2:$I$6969))
)</f>
        <v>2654.27</v>
      </c>
      <c r="Z224" s="48" cm="1">
        <f t="array" ref="Z224">(
SUM(('Export (QBO)'!$G$2:$G$6969&gt;=Budget!Z$1)*('Export (QBO)'!$G$2:$G$6969&lt;=((EOMONTH(Budget!Z$1,0))))*('Export (QBO)'!$J$2:$J$6969=$A224)*('Export (QBO)'!$I$2:$I$6969))
)</f>
        <v>-702.3599999999999</v>
      </c>
      <c r="AA224" s="48" cm="1">
        <f t="array" ref="AA224">(
SUM(('Export (QBO)'!$G$2:$G$6969&gt;=Budget!AA$1)*('Export (QBO)'!$G$2:$G$6969&lt;=((EOMONTH(Budget!AA$1,0))))*('Export (QBO)'!$J$2:$J$6969=$A224)*('Export (QBO)'!$I$2:$I$6969))
)</f>
        <v>0</v>
      </c>
      <c r="AB224" s="48" cm="1">
        <f t="array" ref="AB224">(
SUM(('Export (QBO)'!$G$2:$G$6969&gt;=Budget!AB$1)*('Export (QBO)'!$G$2:$G$6969&lt;=((EOMONTH(Budget!AB$1,0))))*('Export (QBO)'!$J$2:$J$6969=$A224)*('Export (QBO)'!$I$2:$I$6969))
)</f>
        <v>895.99</v>
      </c>
      <c r="AC224" s="47">
        <f>SUM(Q224:AB224)</f>
        <v>3632.0700000000061</v>
      </c>
      <c r="AD224" s="46"/>
      <c r="AF224" s="46"/>
      <c r="AH224" s="46"/>
    </row>
    <row r="225" spans="1:35">
      <c r="A225" s="49" t="s">
        <v>628</v>
      </c>
      <c r="B225" s="49" t="str">
        <f>IFERROR((VLOOKUP(A225,'GL Review'!E:G,3,FALSE)),"")</f>
        <v/>
      </c>
      <c r="C225" s="46"/>
      <c r="D225" s="48" cm="1">
        <f t="array" ref="D225">(
SUM(('Export (QBO)'!$G$2:$G$2483&gt;=Budget!D$1)*('Export (QBO)'!$G$2:$G$2483&lt;=((EOMONTH(Budget!D$1,0))))*('Export (QBO)'!$J$2:$J$2483=$A225)*('Export (QBO)'!$I$2:$I$2483))
)</f>
        <v>0</v>
      </c>
      <c r="E225" s="48" cm="1">
        <f t="array" ref="E225">(
SUM(('Export (QBO)'!$G$2:$G$2483&gt;=Budget!E$1)*('Export (QBO)'!$G$2:$G$2483&lt;=((EOMONTH(Budget!E$1,0))))*('Export (QBO)'!$J$2:$J$2483=$A225)*('Export (QBO)'!$I$2:$I$2483))
)</f>
        <v>0</v>
      </c>
      <c r="F225" s="48" cm="1">
        <f t="array" ref="F225">(
SUM(('Export (QBO)'!$G$2:$G$2483&gt;=Budget!F$1)*('Export (QBO)'!$G$2:$G$2483&lt;=((EOMONTH(Budget!F$1,0))))*('Export (QBO)'!$J$2:$J$2483=$A225)*('Export (QBO)'!$I$2:$I$2483))
)</f>
        <v>0</v>
      </c>
      <c r="G225" s="48" cm="1">
        <f t="array" ref="G225">(
SUM(('Export (QBO)'!$G$2:$G$2483&gt;=Budget!G$1)*('Export (QBO)'!$G$2:$G$2483&lt;=((EOMONTH(Budget!G$1,0))))*('Export (QBO)'!$J$2:$J$2483=$A225)*('Export (QBO)'!$I$2:$I$2483))
)</f>
        <v>0</v>
      </c>
      <c r="H225" s="48" cm="1">
        <f t="array" ref="H225">(
SUM(('Export (QBO)'!$G$2:$G$2483&gt;=Budget!H$1)*('Export (QBO)'!$G$2:$G$2483&lt;=((EOMONTH(Budget!H$1,0))))*('Export (QBO)'!$J$2:$J$2483=$A225)*('Export (QBO)'!$I$2:$I$2483))
)</f>
        <v>0</v>
      </c>
      <c r="I225" s="48" cm="1">
        <f t="array" ref="I225">(
SUM(('Export (QBO)'!$G$2:$G$2483&gt;=Budget!I$1)*('Export (QBO)'!$G$2:$G$2483&lt;=((EOMONTH(Budget!I$1,0))))*('Export (QBO)'!$J$2:$J$2483=$A225)*('Export (QBO)'!$I$2:$I$2483))
)</f>
        <v>0</v>
      </c>
      <c r="J225" s="48" cm="1">
        <f t="array" ref="J225">(
SUM(('Export (QBO)'!$G$2:$G$2483&gt;=Budget!J$1)*('Export (QBO)'!$G$2:$G$2483&lt;=((EOMONTH(Budget!J$1,0))))*('Export (QBO)'!$J$2:$J$2483=$A225)*('Export (QBO)'!$I$2:$I$2483))
)</f>
        <v>0</v>
      </c>
      <c r="K225" s="48" cm="1">
        <f t="array" ref="K225">(
SUM(('Export (QBO)'!$G$2:$G$2483&gt;=Budget!K$1)*('Export (QBO)'!$G$2:$G$2483&lt;=((EOMONTH(Budget!K$1,0))))*('Export (QBO)'!$J$2:$J$2483=$A225)*('Export (QBO)'!$I$2:$I$2483))
)</f>
        <v>0</v>
      </c>
      <c r="L225" s="48" cm="1">
        <f t="array" ref="L225">(
SUM(('Export (QBO)'!$G$2:$G$2483&gt;=Budget!L$1)*('Export (QBO)'!$G$2:$G$2483&lt;=((EOMONTH(Budget!L$1,0))))*('Export (QBO)'!$J$2:$J$2483=$A225)*('Export (QBO)'!$I$2:$I$2483))
)</f>
        <v>0</v>
      </c>
      <c r="M225" s="48" cm="1">
        <f t="array" ref="M225">(
SUM(('Export (QBO)'!$G$2:$G$2483&gt;=Budget!M$1)*('Export (QBO)'!$G$2:$G$2483&lt;=((EOMONTH(Budget!M$1,0))))*('Export (QBO)'!$J$2:$J$2483=$A225)*('Export (QBO)'!$I$2:$I$2483))
)</f>
        <v>0</v>
      </c>
      <c r="N225" s="48" cm="1">
        <f t="array" ref="N225">(
SUM(('Export (QBO)'!$G$2:$G$2483&gt;=Budget!N$1)*('Export (QBO)'!$G$2:$G$2483&lt;=((EOMONTH(Budget!N$1,0))))*('Export (QBO)'!$J$2:$J$2483=$A225)*('Export (QBO)'!$I$2:$I$2483))
)</f>
        <v>0</v>
      </c>
      <c r="O225" s="48" cm="1">
        <f t="array" ref="O225">(
SUM(('Export (QBO)'!$G$2:$G$2483&gt;=Budget!O$1)*('Export (QBO)'!$G$2:$G$2483&lt;=((EOMONTH(Budget!O$1,0))))*('Export (QBO)'!$J$2:$J$2483=$A225)*('Export (QBO)'!$I$2:$I$2483))
)</f>
        <v>0</v>
      </c>
      <c r="P225" s="47">
        <f>SUM(D225:O225)</f>
        <v>0</v>
      </c>
      <c r="Q225" s="48" cm="1">
        <f t="array" ref="Q225">(
SUM(('Export (QBO)'!$G$2:$G$6969&gt;=Budget!Q$1)*('Export (QBO)'!$G$2:$G$6969&lt;=((EOMONTH(Budget!Q$1,0))))*('Export (QBO)'!$J$2:$J$6969=$A225)*('Export (QBO)'!$I$2:$I$6969))
)</f>
        <v>0</v>
      </c>
      <c r="R225" s="48" cm="1">
        <f t="array" ref="R225">(
SUM(('Export (QBO)'!$G$2:$G$6969&gt;=Budget!R$1)*('Export (QBO)'!$G$2:$G$6969&lt;=((EOMONTH(Budget!R$1,0))))*('Export (QBO)'!$J$2:$J$6969=$A225)*('Export (QBO)'!$I$2:$I$6969))
)</f>
        <v>0</v>
      </c>
      <c r="S225" s="95" cm="1">
        <f t="array" ref="S225">(
SUM(('Export (QBO)'!$G$2:$G$6969&gt;=Budget!S$1)*('Export (QBO)'!$G$2:$G$6969&lt;=((EOMONTH(Budget!S$1,0))))*('Export (QBO)'!$J$2:$J$6969=$A225)*('Export (QBO)'!$I$2:$I$6969))
)</f>
        <v>0</v>
      </c>
      <c r="T225" s="95" cm="1">
        <f t="array" ref="T225">(
SUM(('Export (QBO)'!$G$2:$G$6969&gt;=Budget!T$1)*('Export (QBO)'!$G$2:$G$6969&lt;=((EOMONTH(Budget!T$1,0))))*('Export (QBO)'!$J$2:$J$6969=$A225)*('Export (QBO)'!$I$2:$I$6969))
)</f>
        <v>0</v>
      </c>
      <c r="U225" s="95" cm="1">
        <f t="array" ref="U225">(
SUM(('Export (QBO)'!$G$2:$G$6969&gt;=Budget!U$1)*('Export (QBO)'!$G$2:$G$6969&lt;=((EOMONTH(Budget!U$1,0))))*('Export (QBO)'!$J$2:$J$6969=$A225)*('Export (QBO)'!$I$2:$I$6969))
)</f>
        <v>0</v>
      </c>
      <c r="V225" s="95" cm="1">
        <f t="array" ref="V225">(
SUM(('Export (QBO)'!$G$2:$G$6969&gt;=Budget!V$1)*('Export (QBO)'!$G$2:$G$6969&lt;=((EOMONTH(Budget!V$1,0))))*('Export (QBO)'!$J$2:$J$6969=$A225)*('Export (QBO)'!$I$2:$I$6969))
)</f>
        <v>0</v>
      </c>
      <c r="W225" s="95" cm="1">
        <f t="array" ref="W225">(
SUM(('Export (QBO)'!$G$2:$G$6969&gt;=Budget!W$1)*('Export (QBO)'!$G$2:$G$6969&lt;=((EOMONTH(Budget!W$1,0))))*('Export (QBO)'!$J$2:$J$6969=$A225)*('Export (QBO)'!$I$2:$I$6969))
)</f>
        <v>0</v>
      </c>
      <c r="X225" s="95" cm="1">
        <f t="array" ref="X225">(
SUM(('Export (QBO)'!$G$2:$G$6969&gt;=Budget!X$1)*('Export (QBO)'!$G$2:$G$6969&lt;=((EOMONTH(Budget!X$1,0))))*('Export (QBO)'!$J$2:$J$6969=$A225)*('Export (QBO)'!$I$2:$I$6969))
)</f>
        <v>0</v>
      </c>
      <c r="Y225" s="95" cm="1">
        <f t="array" ref="Y225">(
SUM(('Export (QBO)'!$G$2:$G$6969&gt;=Budget!Y$1)*('Export (QBO)'!$G$2:$G$6969&lt;=((EOMONTH(Budget!Y$1,0))))*('Export (QBO)'!$J$2:$J$6969=$A225)*('Export (QBO)'!$I$2:$I$6969))
)</f>
        <v>0</v>
      </c>
      <c r="Z225" s="95" cm="1">
        <f t="array" ref="Z225">(
SUM(('Export (QBO)'!$G$2:$G$6969&gt;=Budget!Z$1)*('Export (QBO)'!$G$2:$G$6969&lt;=((EOMONTH(Budget!Z$1,0))))*('Export (QBO)'!$J$2:$J$6969=$A225)*('Export (QBO)'!$I$2:$I$6969))
)</f>
        <v>0</v>
      </c>
      <c r="AA225" s="95" cm="1">
        <f t="array" ref="AA225">(
SUM(('Export (QBO)'!$G$2:$G$6969&gt;=Budget!AA$1)*('Export (QBO)'!$G$2:$G$6969&lt;=((EOMONTH(Budget!AA$1,0))))*('Export (QBO)'!$J$2:$J$6969=$A225)*('Export (QBO)'!$I$2:$I$6969))
)</f>
        <v>0</v>
      </c>
      <c r="AB225" s="95" cm="1">
        <f t="array" ref="AB225">(
SUM(('Export (QBO)'!$G$2:$G$6969&gt;=Budget!AB$1)*('Export (QBO)'!$G$2:$G$6969&lt;=((EOMONTH(Budget!AB$1,0))))*('Export (QBO)'!$J$2:$J$6969=$A225)*('Export (QBO)'!$I$2:$I$6969))
)</f>
        <v>0</v>
      </c>
      <c r="AC225" s="47">
        <f>SUM(Q225:AB225)</f>
        <v>0</v>
      </c>
      <c r="AD225" s="46"/>
      <c r="AF225" s="46"/>
      <c r="AH225" s="46"/>
      <c r="AI225" s="21" t="s">
        <v>629</v>
      </c>
    </row>
    <row r="226" spans="1:35" ht="17" thickBot="1">
      <c r="A226" s="45"/>
      <c r="B226" s="3" t="str">
        <f>IFERROR((VLOOKUP(A226,'GL Review'!E:G,3,FALSE)),"")</f>
        <v/>
      </c>
      <c r="C226" s="46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47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47"/>
      <c r="AD226" s="46"/>
      <c r="AF226" s="46"/>
      <c r="AH226" s="46"/>
    </row>
    <row r="227" spans="1:35">
      <c r="A227" s="45" t="s">
        <v>193</v>
      </c>
      <c r="B227" s="3" t="str">
        <f>IFERROR((VLOOKUP(A227,'GL Review'!E:G,3,FALSE)),"")</f>
        <v/>
      </c>
      <c r="C227" s="46"/>
      <c r="D227" s="52">
        <f t="shared" ref="D227:O227" si="57">SUM(D223:D226)</f>
        <v>0</v>
      </c>
      <c r="E227" s="52">
        <f t="shared" si="57"/>
        <v>0</v>
      </c>
      <c r="F227" s="52">
        <f t="shared" si="57"/>
        <v>0</v>
      </c>
      <c r="G227" s="52">
        <f t="shared" si="57"/>
        <v>0</v>
      </c>
      <c r="H227" s="52">
        <f t="shared" si="57"/>
        <v>0</v>
      </c>
      <c r="I227" s="52">
        <f t="shared" si="57"/>
        <v>0</v>
      </c>
      <c r="J227" s="52">
        <f t="shared" si="57"/>
        <v>0</v>
      </c>
      <c r="K227" s="52">
        <f t="shared" si="57"/>
        <v>0</v>
      </c>
      <c r="L227" s="52">
        <f t="shared" si="57"/>
        <v>0</v>
      </c>
      <c r="M227" s="52">
        <f t="shared" si="57"/>
        <v>0</v>
      </c>
      <c r="N227" s="52">
        <f t="shared" si="57"/>
        <v>0</v>
      </c>
      <c r="O227" s="52">
        <f t="shared" si="57"/>
        <v>0</v>
      </c>
      <c r="P227" s="51">
        <f>SUM(D227:O227)</f>
        <v>0</v>
      </c>
      <c r="Q227" s="52">
        <f t="shared" ref="Q227:AB227" si="58">SUM(Q223:Q226)</f>
        <v>-4.5474735088646412E-13</v>
      </c>
      <c r="R227" s="52">
        <f t="shared" si="58"/>
        <v>499.99999999999932</v>
      </c>
      <c r="S227" s="52">
        <f t="shared" si="58"/>
        <v>-2.9999999999972715E-2</v>
      </c>
      <c r="T227" s="52">
        <f t="shared" si="58"/>
        <v>-14656.489999999994</v>
      </c>
      <c r="U227" s="52">
        <f t="shared" si="58"/>
        <v>85.679999999998131</v>
      </c>
      <c r="V227" s="52">
        <f t="shared" si="58"/>
        <v>13700.740000000003</v>
      </c>
      <c r="W227" s="52">
        <f t="shared" si="58"/>
        <v>713.54</v>
      </c>
      <c r="X227" s="52">
        <f t="shared" si="58"/>
        <v>440.72999999999956</v>
      </c>
      <c r="Y227" s="52">
        <f t="shared" si="58"/>
        <v>2654.27</v>
      </c>
      <c r="Z227" s="52">
        <f t="shared" si="58"/>
        <v>-702.3599999999999</v>
      </c>
      <c r="AA227" s="52">
        <f t="shared" si="58"/>
        <v>0</v>
      </c>
      <c r="AB227" s="52">
        <f t="shared" si="58"/>
        <v>895.99</v>
      </c>
      <c r="AC227" s="51">
        <f>SUM(Q227:AB227)</f>
        <v>3632.0700000000061</v>
      </c>
      <c r="AD227" s="46"/>
      <c r="AF227" s="46"/>
      <c r="AH227" s="46"/>
    </row>
    <row r="228" spans="1:35">
      <c r="A228" s="33"/>
      <c r="B228" s="3" t="str">
        <f>IFERROR((VLOOKUP(A228,'GL Review'!E:G,3,FALSE)),"")</f>
        <v/>
      </c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1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1"/>
    </row>
    <row r="229" spans="1:35">
      <c r="B229" s="3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1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1"/>
    </row>
    <row r="230" spans="1:35">
      <c r="A230" s="61" t="s">
        <v>613</v>
      </c>
      <c r="B230" s="3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1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1"/>
    </row>
    <row r="231" spans="1:35">
      <c r="A231" s="54" t="s">
        <v>340</v>
      </c>
      <c r="B231" s="3" t="str">
        <f>IFERROR((VLOOKUP(A231,'GL Review'!E:G,3,FALSE)),"")</f>
        <v/>
      </c>
      <c r="D231" s="30" cm="1">
        <f t="array" ref="D231">(
SUM(('Export (QBO)'!$G$2:$G$2483&gt;=Budget!D$1)*('Export (QBO)'!$G$2:$G$2483&lt;=((EOMONTH(Budget!D$1,0))))*('Export (QBO)'!$J$2:$J$2483=$A231)*('Export (QBO)'!$I$2:$I$2483))
)</f>
        <v>0</v>
      </c>
      <c r="E231" s="30" cm="1">
        <f t="array" ref="E231">(
SUM(('Export (QBO)'!$G$2:$G$2483&gt;=Budget!E$1)*('Export (QBO)'!$G$2:$G$2483&lt;=((EOMONTH(Budget!E$1,0))))*('Export (QBO)'!$J$2:$J$2483=$A231)*('Export (QBO)'!$I$2:$I$2483))
)</f>
        <v>0</v>
      </c>
      <c r="F231" s="30" cm="1">
        <f t="array" ref="F231">(
SUM(('Export (QBO)'!$G$2:$G$2483&gt;=Budget!F$1)*('Export (QBO)'!$G$2:$G$2483&lt;=((EOMONTH(Budget!F$1,0))))*('Export (QBO)'!$J$2:$J$2483=$A231)*('Export (QBO)'!$I$2:$I$2483))
)</f>
        <v>0</v>
      </c>
      <c r="G231" s="30" cm="1">
        <f t="array" ref="G231">(
SUM(('Export (QBO)'!$G$2:$G$2483&gt;=Budget!G$1)*('Export (QBO)'!$G$2:$G$2483&lt;=((EOMONTH(Budget!G$1,0))))*('Export (QBO)'!$J$2:$J$2483=$A231)*('Export (QBO)'!$I$2:$I$2483))
)</f>
        <v>0</v>
      </c>
      <c r="H231" s="30" cm="1">
        <f t="array" ref="H231">(
SUM(('Export (QBO)'!$G$2:$G$2483&gt;=Budget!H$1)*('Export (QBO)'!$G$2:$G$2483&lt;=((EOMONTH(Budget!H$1,0))))*('Export (QBO)'!$J$2:$J$2483=$A231)*('Export (QBO)'!$I$2:$I$2483))
)</f>
        <v>0</v>
      </c>
      <c r="I231" s="30" cm="1">
        <f t="array" ref="I231">(
SUM(('Export (QBO)'!$G$2:$G$2483&gt;=Budget!I$1)*('Export (QBO)'!$G$2:$G$2483&lt;=((EOMONTH(Budget!I$1,0))))*('Export (QBO)'!$J$2:$J$2483=$A231)*('Export (QBO)'!$I$2:$I$2483))
)</f>
        <v>0</v>
      </c>
      <c r="J231" s="30" cm="1">
        <f t="array" ref="J231">(
SUM(('Export (QBO)'!$G$2:$G$2483&gt;=Budget!J$1)*('Export (QBO)'!$G$2:$G$2483&lt;=((EOMONTH(Budget!J$1,0))))*('Export (QBO)'!$J$2:$J$2483=$A231)*('Export (QBO)'!$I$2:$I$2483))
)</f>
        <v>0</v>
      </c>
      <c r="K231" s="30" cm="1">
        <f t="array" ref="K231">(
SUM(('Export (QBO)'!$G$2:$G$2483&gt;=Budget!K$1)*('Export (QBO)'!$G$2:$G$2483&lt;=((EOMONTH(Budget!K$1,0))))*('Export (QBO)'!$J$2:$J$2483=$A231)*('Export (QBO)'!$I$2:$I$2483))
)</f>
        <v>0</v>
      </c>
      <c r="L231" s="30" cm="1">
        <f t="array" ref="L231">(
SUM(('Export (QBO)'!$G$2:$G$2483&gt;=Budget!L$1)*('Export (QBO)'!$G$2:$G$2483&lt;=((EOMONTH(Budget!L$1,0))))*('Export (QBO)'!$J$2:$J$2483=$A231)*('Export (QBO)'!$I$2:$I$2483))
)</f>
        <v>0</v>
      </c>
      <c r="M231" s="30" cm="1">
        <f t="array" ref="M231">(
SUM(('Export (QBO)'!$G$2:$G$2483&gt;=Budget!M$1)*('Export (QBO)'!$G$2:$G$2483&lt;=((EOMONTH(Budget!M$1,0))))*('Export (QBO)'!$J$2:$J$2483=$A231)*('Export (QBO)'!$I$2:$I$2483))
)</f>
        <v>0</v>
      </c>
      <c r="N231" s="30" cm="1">
        <f t="array" ref="N231">(
SUM(('Export (QBO)'!$G$2:$G$2483&gt;=Budget!N$1)*('Export (QBO)'!$G$2:$G$2483&lt;=((EOMONTH(Budget!N$1,0))))*('Export (QBO)'!$J$2:$J$2483=$A231)*('Export (QBO)'!$I$2:$I$2483))
)</f>
        <v>0</v>
      </c>
      <c r="O231" s="30" cm="1">
        <f t="array" ref="O231">(
SUM(('Export (QBO)'!$G$2:$G$2483&gt;=Budget!O$1)*('Export (QBO)'!$G$2:$G$2483&lt;=((EOMONTH(Budget!O$1,0))))*('Export (QBO)'!$J$2:$J$2483=$A231)*('Export (QBO)'!$I$2:$I$2483))
)</f>
        <v>0</v>
      </c>
      <c r="P231" s="31">
        <f t="shared" ref="P231:P254" si="59">SUM(D231:O231)</f>
        <v>0</v>
      </c>
      <c r="Q231" s="30" cm="1">
        <f t="array" ref="Q231">(
SUM(('Export (QBO)'!$G$2:$G$6969&gt;=Budget!Q$1)*('Export (QBO)'!$G$2:$G$6969&lt;=((EOMONTH(Budget!Q$1,0))))*('Export (QBO)'!$J$2:$J$6969=$A231)*('Export (QBO)'!$I$2:$I$6969))
)</f>
        <v>0</v>
      </c>
      <c r="R231" s="30" cm="1">
        <f t="array" ref="R231">(
SUM(('Export (QBO)'!$G$2:$G$6969&gt;=Budget!R$1)*('Export (QBO)'!$G$2:$G$6969&lt;=((EOMONTH(Budget!R$1,0))))*('Export (QBO)'!$J$2:$J$6969=$A231)*('Export (QBO)'!$I$2:$I$6969))
)</f>
        <v>0</v>
      </c>
      <c r="S231" s="30" cm="1">
        <f t="array" ref="S231">(
SUM(('Export (QBO)'!$G$2:$G$6969&gt;=Budget!S$1)*('Export (QBO)'!$G$2:$G$6969&lt;=((EOMONTH(Budget!S$1,0))))*('Export (QBO)'!$J$2:$J$6969=$A231)*('Export (QBO)'!$I$2:$I$6969))
)</f>
        <v>0</v>
      </c>
      <c r="T231" s="30" cm="1">
        <f t="array" ref="T231">(
SUM(('Export (QBO)'!$G$2:$G$6969&gt;=Budget!T$1)*('Export (QBO)'!$G$2:$G$6969&lt;=((EOMONTH(Budget!T$1,0))))*('Export (QBO)'!$J$2:$J$6969=$A231)*('Export (QBO)'!$I$2:$I$6969))
)</f>
        <v>0</v>
      </c>
      <c r="U231" s="30" cm="1">
        <f t="array" ref="U231">(
SUM(('Export (QBO)'!$G$2:$G$6969&gt;=Budget!U$1)*('Export (QBO)'!$G$2:$G$6969&lt;=((EOMONTH(Budget!U$1,0))))*('Export (QBO)'!$J$2:$J$6969=$A231)*('Export (QBO)'!$I$2:$I$6969))
)</f>
        <v>0</v>
      </c>
      <c r="V231" s="30" cm="1">
        <f t="array" ref="V231">(
SUM(('Export (QBO)'!$G$2:$G$6969&gt;=Budget!V$1)*('Export (QBO)'!$G$2:$G$6969&lt;=((EOMONTH(Budget!V$1,0))))*('Export (QBO)'!$J$2:$J$6969=$A231)*('Export (QBO)'!$I$2:$I$6969))
)</f>
        <v>0</v>
      </c>
      <c r="W231" s="30" cm="1">
        <f t="array" ref="W231">(
SUM(('Export (QBO)'!$G$2:$G$6969&gt;=Budget!W$1)*('Export (QBO)'!$G$2:$G$6969&lt;=((EOMONTH(Budget!W$1,0))))*('Export (QBO)'!$J$2:$J$6969=$A231)*('Export (QBO)'!$I$2:$I$6969))
)</f>
        <v>-945.9200000000003</v>
      </c>
      <c r="X231" s="30" cm="1">
        <f t="array" ref="X231">(
SUM(('Export (QBO)'!$G$2:$G$6969&gt;=Budget!X$1)*('Export (QBO)'!$G$2:$G$6969&lt;=((EOMONTH(Budget!X$1,0))))*('Export (QBO)'!$J$2:$J$6969=$A231)*('Export (QBO)'!$I$2:$I$6969))
)</f>
        <v>-8.8107299234252423E-13</v>
      </c>
      <c r="Y231" s="30" cm="1">
        <f t="array" ref="Y231">(
SUM(('Export (QBO)'!$G$2:$G$6969&gt;=Budget!Y$1)*('Export (QBO)'!$G$2:$G$6969&lt;=((EOMONTH(Budget!Y$1,0))))*('Export (QBO)'!$J$2:$J$6969=$A231)*('Export (QBO)'!$I$2:$I$6969))
)</f>
        <v>0</v>
      </c>
      <c r="Z231" s="30" cm="1">
        <f t="array" ref="Z231">(
SUM(('Export (QBO)'!$G$2:$G$6969&gt;=Budget!Z$1)*('Export (QBO)'!$G$2:$G$6969&lt;=((EOMONTH(Budget!Z$1,0))))*('Export (QBO)'!$J$2:$J$6969=$A231)*('Export (QBO)'!$I$2:$I$6969))
)</f>
        <v>0</v>
      </c>
      <c r="AA231" s="30" cm="1">
        <f t="array" ref="AA231">(
SUM(('Export (QBO)'!$G$2:$G$6969&gt;=Budget!AA$1)*('Export (QBO)'!$G$2:$G$6969&lt;=((EOMONTH(Budget!AA$1,0))))*('Export (QBO)'!$J$2:$J$6969=$A231)*('Export (QBO)'!$I$2:$I$6969))
)</f>
        <v>-1.4210854715202004E-14</v>
      </c>
      <c r="AB231" s="30" cm="1">
        <f t="array" ref="AB231">(
SUM(('Export (QBO)'!$G$2:$G$6969&gt;=Budget!AB$1)*('Export (QBO)'!$G$2:$G$6969&lt;=((EOMONTH(Budget!AB$1,0))))*('Export (QBO)'!$J$2:$J$6969=$A231)*('Export (QBO)'!$I$2:$I$6969))
)</f>
        <v>0</v>
      </c>
      <c r="AC231" s="31">
        <f t="shared" ref="AC231:AC254" si="60">SUM(Q231:AB231)</f>
        <v>-945.92000000000121</v>
      </c>
    </row>
    <row r="232" spans="1:35">
      <c r="A232" s="54" t="s">
        <v>345</v>
      </c>
      <c r="B232" s="3" t="str">
        <f>IFERROR((VLOOKUP(A232,'GL Review'!E:G,3,FALSE)),"")</f>
        <v/>
      </c>
      <c r="D232" s="30" cm="1">
        <f t="array" ref="D232">(
SUM(('Export (QBO)'!$G$2:$G$2483&gt;=Budget!D$1)*('Export (QBO)'!$G$2:$G$2483&lt;=((EOMONTH(Budget!D$1,0))))*('Export (QBO)'!$J$2:$J$2483=$A232)*('Export (QBO)'!$I$2:$I$2483))
)</f>
        <v>0</v>
      </c>
      <c r="E232" s="30" cm="1">
        <f t="array" ref="E232">(
SUM(('Export (QBO)'!$G$2:$G$2483&gt;=Budget!E$1)*('Export (QBO)'!$G$2:$G$2483&lt;=((EOMONTH(Budget!E$1,0))))*('Export (QBO)'!$J$2:$J$2483=$A232)*('Export (QBO)'!$I$2:$I$2483))
)</f>
        <v>0</v>
      </c>
      <c r="F232" s="30" cm="1">
        <f t="array" ref="F232">(
SUM(('Export (QBO)'!$G$2:$G$2483&gt;=Budget!F$1)*('Export (QBO)'!$G$2:$G$2483&lt;=((EOMONTH(Budget!F$1,0))))*('Export (QBO)'!$J$2:$J$2483=$A232)*('Export (QBO)'!$I$2:$I$2483))
)</f>
        <v>0</v>
      </c>
      <c r="G232" s="30" cm="1">
        <f t="array" ref="G232">(
SUM(('Export (QBO)'!$G$2:$G$2483&gt;=Budget!G$1)*('Export (QBO)'!$G$2:$G$2483&lt;=((EOMONTH(Budget!G$1,0))))*('Export (QBO)'!$J$2:$J$2483=$A232)*('Export (QBO)'!$I$2:$I$2483))
)</f>
        <v>0</v>
      </c>
      <c r="H232" s="30" cm="1">
        <f t="array" ref="H232">(
SUM(('Export (QBO)'!$G$2:$G$2483&gt;=Budget!H$1)*('Export (QBO)'!$G$2:$G$2483&lt;=((EOMONTH(Budget!H$1,0))))*('Export (QBO)'!$J$2:$J$2483=$A232)*('Export (QBO)'!$I$2:$I$2483))
)</f>
        <v>0</v>
      </c>
      <c r="I232" s="30" cm="1">
        <f t="array" ref="I232">(
SUM(('Export (QBO)'!$G$2:$G$2483&gt;=Budget!I$1)*('Export (QBO)'!$G$2:$G$2483&lt;=((EOMONTH(Budget!I$1,0))))*('Export (QBO)'!$J$2:$J$2483=$A232)*('Export (QBO)'!$I$2:$I$2483))
)</f>
        <v>0</v>
      </c>
      <c r="J232" s="30" cm="1">
        <f t="array" ref="J232">(
SUM(('Export (QBO)'!$G$2:$G$2483&gt;=Budget!J$1)*('Export (QBO)'!$G$2:$G$2483&lt;=((EOMONTH(Budget!J$1,0))))*('Export (QBO)'!$J$2:$J$2483=$A232)*('Export (QBO)'!$I$2:$I$2483))
)</f>
        <v>0</v>
      </c>
      <c r="K232" s="30" cm="1">
        <f t="array" ref="K232">(
SUM(('Export (QBO)'!$G$2:$G$2483&gt;=Budget!K$1)*('Export (QBO)'!$G$2:$G$2483&lt;=((EOMONTH(Budget!K$1,0))))*('Export (QBO)'!$J$2:$J$2483=$A232)*('Export (QBO)'!$I$2:$I$2483))
)</f>
        <v>0</v>
      </c>
      <c r="L232" s="30" cm="1">
        <f t="array" ref="L232">(
SUM(('Export (QBO)'!$G$2:$G$2483&gt;=Budget!L$1)*('Export (QBO)'!$G$2:$G$2483&lt;=((EOMONTH(Budget!L$1,0))))*('Export (QBO)'!$J$2:$J$2483=$A232)*('Export (QBO)'!$I$2:$I$2483))
)</f>
        <v>0</v>
      </c>
      <c r="M232" s="30" cm="1">
        <f t="array" ref="M232">(
SUM(('Export (QBO)'!$G$2:$G$2483&gt;=Budget!M$1)*('Export (QBO)'!$G$2:$G$2483&lt;=((EOMONTH(Budget!M$1,0))))*('Export (QBO)'!$J$2:$J$2483=$A232)*('Export (QBO)'!$I$2:$I$2483))
)</f>
        <v>0</v>
      </c>
      <c r="N232" s="30" cm="1">
        <f t="array" ref="N232">(
SUM(('Export (QBO)'!$G$2:$G$2483&gt;=Budget!N$1)*('Export (QBO)'!$G$2:$G$2483&lt;=((EOMONTH(Budget!N$1,0))))*('Export (QBO)'!$J$2:$J$2483=$A232)*('Export (QBO)'!$I$2:$I$2483))
)</f>
        <v>0</v>
      </c>
      <c r="O232" s="30" cm="1">
        <f t="array" ref="O232">(
SUM(('Export (QBO)'!$G$2:$G$2483&gt;=Budget!O$1)*('Export (QBO)'!$G$2:$G$2483&lt;=((EOMONTH(Budget!O$1,0))))*('Export (QBO)'!$J$2:$J$2483=$A232)*('Export (QBO)'!$I$2:$I$2483))
)</f>
        <v>0</v>
      </c>
      <c r="P232" s="31">
        <f t="shared" si="59"/>
        <v>0</v>
      </c>
      <c r="Q232" s="30" cm="1">
        <f t="array" ref="Q232">(
SUM(('Export (QBO)'!$G$2:$G$6969&gt;=Budget!Q$1)*('Export (QBO)'!$G$2:$G$6969&lt;=((EOMONTH(Budget!Q$1,0))))*('Export (QBO)'!$J$2:$J$6969=$A232)*('Export (QBO)'!$I$2:$I$6969))
)</f>
        <v>0</v>
      </c>
      <c r="R232" s="30" cm="1">
        <f t="array" ref="R232">(
SUM(('Export (QBO)'!$G$2:$G$6969&gt;=Budget!R$1)*('Export (QBO)'!$G$2:$G$6969&lt;=((EOMONTH(Budget!R$1,0))))*('Export (QBO)'!$J$2:$J$6969=$A232)*('Export (QBO)'!$I$2:$I$6969))
)</f>
        <v>0</v>
      </c>
      <c r="S232" s="30" cm="1">
        <f t="array" ref="S232">(
SUM(('Export (QBO)'!$G$2:$G$6969&gt;=Budget!S$1)*('Export (QBO)'!$G$2:$G$6969&lt;=((EOMONTH(Budget!S$1,0))))*('Export (QBO)'!$J$2:$J$6969=$A232)*('Export (QBO)'!$I$2:$I$6969))
)</f>
        <v>0</v>
      </c>
      <c r="T232" s="30" cm="1">
        <f t="array" ref="T232">(
SUM(('Export (QBO)'!$G$2:$G$6969&gt;=Budget!T$1)*('Export (QBO)'!$G$2:$G$6969&lt;=((EOMONTH(Budget!T$1,0))))*('Export (QBO)'!$J$2:$J$6969=$A232)*('Export (QBO)'!$I$2:$I$6969))
)</f>
        <v>0</v>
      </c>
      <c r="U232" s="30" cm="1">
        <f t="array" ref="U232">(
SUM(('Export (QBO)'!$G$2:$G$6969&gt;=Budget!U$1)*('Export (QBO)'!$G$2:$G$6969&lt;=((EOMONTH(Budget!U$1,0))))*('Export (QBO)'!$J$2:$J$6969=$A232)*('Export (QBO)'!$I$2:$I$6969))
)</f>
        <v>0</v>
      </c>
      <c r="V232" s="30" cm="1">
        <f t="array" ref="V232">(
SUM(('Export (QBO)'!$G$2:$G$6969&gt;=Budget!V$1)*('Export (QBO)'!$G$2:$G$6969&lt;=((EOMONTH(Budget!V$1,0))))*('Export (QBO)'!$J$2:$J$6969=$A232)*('Export (QBO)'!$I$2:$I$6969))
)</f>
        <v>0</v>
      </c>
      <c r="W232" s="30" cm="1">
        <f t="array" ref="W232">(
SUM(('Export (QBO)'!$G$2:$G$6969&gt;=Budget!W$1)*('Export (QBO)'!$G$2:$G$6969&lt;=((EOMONTH(Budget!W$1,0))))*('Export (QBO)'!$J$2:$J$6969=$A232)*('Export (QBO)'!$I$2:$I$6969))
)</f>
        <v>0</v>
      </c>
      <c r="X232" s="30" cm="1">
        <f t="array" ref="X232">(
SUM(('Export (QBO)'!$G$2:$G$6969&gt;=Budget!X$1)*('Export (QBO)'!$G$2:$G$6969&lt;=((EOMONTH(Budget!X$1,0))))*('Export (QBO)'!$J$2:$J$6969=$A232)*('Export (QBO)'!$I$2:$I$6969))
)</f>
        <v>0</v>
      </c>
      <c r="Y232" s="30" cm="1">
        <f t="array" ref="Y232">(
SUM(('Export (QBO)'!$G$2:$G$6969&gt;=Budget!Y$1)*('Export (QBO)'!$G$2:$G$6969&lt;=((EOMONTH(Budget!Y$1,0))))*('Export (QBO)'!$J$2:$J$6969=$A232)*('Export (QBO)'!$I$2:$I$6969))
)</f>
        <v>0</v>
      </c>
      <c r="Z232" s="30" cm="1">
        <f t="array" ref="Z232">(
SUM(('Export (QBO)'!$G$2:$G$6969&gt;=Budget!Z$1)*('Export (QBO)'!$G$2:$G$6969&lt;=((EOMONTH(Budget!Z$1,0))))*('Export (QBO)'!$J$2:$J$6969=$A232)*('Export (QBO)'!$I$2:$I$6969))
)</f>
        <v>0</v>
      </c>
      <c r="AA232" s="30" cm="1">
        <f t="array" ref="AA232">(
SUM(('Export (QBO)'!$G$2:$G$6969&gt;=Budget!AA$1)*('Export (QBO)'!$G$2:$G$6969&lt;=((EOMONTH(Budget!AA$1,0))))*('Export (QBO)'!$J$2:$J$6969=$A232)*('Export (QBO)'!$I$2:$I$6969))
)</f>
        <v>0</v>
      </c>
      <c r="AB232" s="30" cm="1">
        <f t="array" ref="AB232">(
SUM(('Export (QBO)'!$G$2:$G$6969&gt;=Budget!AB$1)*('Export (QBO)'!$G$2:$G$6969&lt;=((EOMONTH(Budget!AB$1,0))))*('Export (QBO)'!$J$2:$J$6969=$A232)*('Export (QBO)'!$I$2:$I$6969))
)</f>
        <v>0</v>
      </c>
      <c r="AC232" s="31">
        <f t="shared" si="60"/>
        <v>0</v>
      </c>
    </row>
    <row r="233" spans="1:35">
      <c r="A233" s="54" t="s">
        <v>194</v>
      </c>
      <c r="B233" s="3" t="str">
        <f>IFERROR((VLOOKUP(A233,'GL Review'!E:G,3,FALSE)),"")</f>
        <v/>
      </c>
      <c r="D233" s="30" cm="1">
        <f t="array" ref="D233">(
SUM(('Export (QBO)'!$G$2:$G$2483&gt;=Budget!D$1)*('Export (QBO)'!$G$2:$G$2483&lt;=((EOMONTH(Budget!D$1,0))))*('Export (QBO)'!$J$2:$J$2483=$A233)*('Export (QBO)'!$I$2:$I$2483))
)</f>
        <v>0</v>
      </c>
      <c r="E233" s="30" cm="1">
        <f t="array" ref="E233">(
SUM(('Export (QBO)'!$G$2:$G$2483&gt;=Budget!E$1)*('Export (QBO)'!$G$2:$G$2483&lt;=((EOMONTH(Budget!E$1,0))))*('Export (QBO)'!$J$2:$J$2483=$A233)*('Export (QBO)'!$I$2:$I$2483))
)</f>
        <v>0</v>
      </c>
      <c r="F233" s="30" cm="1">
        <f t="array" ref="F233">(
SUM(('Export (QBO)'!$G$2:$G$2483&gt;=Budget!F$1)*('Export (QBO)'!$G$2:$G$2483&lt;=((EOMONTH(Budget!F$1,0))))*('Export (QBO)'!$J$2:$J$2483=$A233)*('Export (QBO)'!$I$2:$I$2483))
)</f>
        <v>0</v>
      </c>
      <c r="G233" s="30" cm="1">
        <f t="array" ref="G233">(
SUM(('Export (QBO)'!$G$2:$G$2483&gt;=Budget!G$1)*('Export (QBO)'!$G$2:$G$2483&lt;=((EOMONTH(Budget!G$1,0))))*('Export (QBO)'!$J$2:$J$2483=$A233)*('Export (QBO)'!$I$2:$I$2483))
)</f>
        <v>0</v>
      </c>
      <c r="H233" s="30" cm="1">
        <f t="array" ref="H233">(
SUM(('Export (QBO)'!$G$2:$G$2483&gt;=Budget!H$1)*('Export (QBO)'!$G$2:$G$2483&lt;=((EOMONTH(Budget!H$1,0))))*('Export (QBO)'!$J$2:$J$2483=$A233)*('Export (QBO)'!$I$2:$I$2483))
)</f>
        <v>0</v>
      </c>
      <c r="I233" s="30" cm="1">
        <f t="array" ref="I233">(
SUM(('Export (QBO)'!$G$2:$G$2483&gt;=Budget!I$1)*('Export (QBO)'!$G$2:$G$2483&lt;=((EOMONTH(Budget!I$1,0))))*('Export (QBO)'!$J$2:$J$2483=$A233)*('Export (QBO)'!$I$2:$I$2483))
)</f>
        <v>0</v>
      </c>
      <c r="J233" s="30" cm="1">
        <f t="array" ref="J233">(
SUM(('Export (QBO)'!$G$2:$G$2483&gt;=Budget!J$1)*('Export (QBO)'!$G$2:$G$2483&lt;=((EOMONTH(Budget!J$1,0))))*('Export (QBO)'!$J$2:$J$2483=$A233)*('Export (QBO)'!$I$2:$I$2483))
)</f>
        <v>0</v>
      </c>
      <c r="K233" s="30" cm="1">
        <f t="array" ref="K233">(
SUM(('Export (QBO)'!$G$2:$G$2483&gt;=Budget!K$1)*('Export (QBO)'!$G$2:$G$2483&lt;=((EOMONTH(Budget!K$1,0))))*('Export (QBO)'!$J$2:$J$2483=$A233)*('Export (QBO)'!$I$2:$I$2483))
)</f>
        <v>0</v>
      </c>
      <c r="L233" s="30" cm="1">
        <f t="array" ref="L233">(
SUM(('Export (QBO)'!$G$2:$G$2483&gt;=Budget!L$1)*('Export (QBO)'!$G$2:$G$2483&lt;=((EOMONTH(Budget!L$1,0))))*('Export (QBO)'!$J$2:$J$2483=$A233)*('Export (QBO)'!$I$2:$I$2483))
)</f>
        <v>0</v>
      </c>
      <c r="M233" s="30" cm="1">
        <f t="array" ref="M233">(
SUM(('Export (QBO)'!$G$2:$G$2483&gt;=Budget!M$1)*('Export (QBO)'!$G$2:$G$2483&lt;=((EOMONTH(Budget!M$1,0))))*('Export (QBO)'!$J$2:$J$2483=$A233)*('Export (QBO)'!$I$2:$I$2483))
)</f>
        <v>0</v>
      </c>
      <c r="N233" s="30" cm="1">
        <f t="array" ref="N233">(
SUM(('Export (QBO)'!$G$2:$G$2483&gt;=Budget!N$1)*('Export (QBO)'!$G$2:$G$2483&lt;=((EOMONTH(Budget!N$1,0))))*('Export (QBO)'!$J$2:$J$2483=$A233)*('Export (QBO)'!$I$2:$I$2483))
)</f>
        <v>0</v>
      </c>
      <c r="O233" s="30" cm="1">
        <f t="array" ref="O233">(
SUM(('Export (QBO)'!$G$2:$G$2483&gt;=Budget!O$1)*('Export (QBO)'!$G$2:$G$2483&lt;=((EOMONTH(Budget!O$1,0))))*('Export (QBO)'!$J$2:$J$2483=$A233)*('Export (QBO)'!$I$2:$I$2483))
)</f>
        <v>0</v>
      </c>
      <c r="P233" s="31">
        <f t="shared" si="59"/>
        <v>0</v>
      </c>
      <c r="Q233" s="30" cm="1">
        <f t="array" ref="Q233">(
SUM(('Export (QBO)'!$G$2:$G$6969&gt;=Budget!Q$1)*('Export (QBO)'!$G$2:$G$6969&lt;=((EOMONTH(Budget!Q$1,0))))*('Export (QBO)'!$J$2:$J$6969=$A233)*('Export (QBO)'!$I$2:$I$6969))
)</f>
        <v>0</v>
      </c>
      <c r="R233" s="30" cm="1">
        <f t="array" ref="R233">(
SUM(('Export (QBO)'!$G$2:$G$6969&gt;=Budget!R$1)*('Export (QBO)'!$G$2:$G$6969&lt;=((EOMONTH(Budget!R$1,0))))*('Export (QBO)'!$J$2:$J$6969=$A233)*('Export (QBO)'!$I$2:$I$6969))
)</f>
        <v>0</v>
      </c>
      <c r="S233" s="30" cm="1">
        <f t="array" ref="S233">(
SUM(('Export (QBO)'!$G$2:$G$6969&gt;=Budget!S$1)*('Export (QBO)'!$G$2:$G$6969&lt;=((EOMONTH(Budget!S$1,0))))*('Export (QBO)'!$J$2:$J$6969=$A233)*('Export (QBO)'!$I$2:$I$6969))
)</f>
        <v>0</v>
      </c>
      <c r="T233" s="30" cm="1">
        <f t="array" ref="T233">(
SUM(('Export (QBO)'!$G$2:$G$6969&gt;=Budget!T$1)*('Export (QBO)'!$G$2:$G$6969&lt;=((EOMONTH(Budget!T$1,0))))*('Export (QBO)'!$J$2:$J$6969=$A233)*('Export (QBO)'!$I$2:$I$6969))
)</f>
        <v>0</v>
      </c>
      <c r="U233" s="30" cm="1">
        <f t="array" ref="U233">(
SUM(('Export (QBO)'!$G$2:$G$6969&gt;=Budget!U$1)*('Export (QBO)'!$G$2:$G$6969&lt;=((EOMONTH(Budget!U$1,0))))*('Export (QBO)'!$J$2:$J$6969=$A233)*('Export (QBO)'!$I$2:$I$6969))
)</f>
        <v>0</v>
      </c>
      <c r="V233" s="30" cm="1">
        <f t="array" ref="V233">(
SUM(('Export (QBO)'!$G$2:$G$6969&gt;=Budget!V$1)*('Export (QBO)'!$G$2:$G$6969&lt;=((EOMONTH(Budget!V$1,0))))*('Export (QBO)'!$J$2:$J$6969=$A233)*('Export (QBO)'!$I$2:$I$6969))
)</f>
        <v>0</v>
      </c>
      <c r="W233" s="30" cm="1">
        <f t="array" ref="W233">(
SUM(('Export (QBO)'!$G$2:$G$6969&gt;=Budget!W$1)*('Export (QBO)'!$G$2:$G$6969&lt;=((EOMONTH(Budget!W$1,0))))*('Export (QBO)'!$J$2:$J$6969=$A233)*('Export (QBO)'!$I$2:$I$6969))
)</f>
        <v>0</v>
      </c>
      <c r="X233" s="30" cm="1">
        <f t="array" ref="X233">(
SUM(('Export (QBO)'!$G$2:$G$6969&gt;=Budget!X$1)*('Export (QBO)'!$G$2:$G$6969&lt;=((EOMONTH(Budget!X$1,0))))*('Export (QBO)'!$J$2:$J$6969=$A233)*('Export (QBO)'!$I$2:$I$6969))
)</f>
        <v>0</v>
      </c>
      <c r="Y233" s="30" cm="1">
        <f t="array" ref="Y233">(
SUM(('Export (QBO)'!$G$2:$G$6969&gt;=Budget!Y$1)*('Export (QBO)'!$G$2:$G$6969&lt;=((EOMONTH(Budget!Y$1,0))))*('Export (QBO)'!$J$2:$J$6969=$A233)*('Export (QBO)'!$I$2:$I$6969))
)</f>
        <v>0</v>
      </c>
      <c r="Z233" s="30" cm="1">
        <f t="array" ref="Z233">(
SUM(('Export (QBO)'!$G$2:$G$6969&gt;=Budget!Z$1)*('Export (QBO)'!$G$2:$G$6969&lt;=((EOMONTH(Budget!Z$1,0))))*('Export (QBO)'!$J$2:$J$6969=$A233)*('Export (QBO)'!$I$2:$I$6969))
)</f>
        <v>0</v>
      </c>
      <c r="AA233" s="30" cm="1">
        <f t="array" ref="AA233">(
SUM(('Export (QBO)'!$G$2:$G$6969&gt;=Budget!AA$1)*('Export (QBO)'!$G$2:$G$6969&lt;=((EOMONTH(Budget!AA$1,0))))*('Export (QBO)'!$J$2:$J$6969=$A233)*('Export (QBO)'!$I$2:$I$6969))
)</f>
        <v>0</v>
      </c>
      <c r="AB233" s="30" cm="1">
        <f t="array" ref="AB233">(
SUM(('Export (QBO)'!$G$2:$G$6969&gt;=Budget!AB$1)*('Export (QBO)'!$G$2:$G$6969&lt;=((EOMONTH(Budget!AB$1,0))))*('Export (QBO)'!$J$2:$J$6969=$A233)*('Export (QBO)'!$I$2:$I$6969))
)</f>
        <v>0</v>
      </c>
      <c r="AC233" s="31">
        <f t="shared" si="60"/>
        <v>0</v>
      </c>
    </row>
    <row r="234" spans="1:35">
      <c r="A234" s="54" t="s">
        <v>263</v>
      </c>
      <c r="B234" s="3" t="str">
        <f>IFERROR((VLOOKUP(A234,'GL Review'!E:G,3,FALSE)),"")</f>
        <v/>
      </c>
      <c r="D234" s="30" cm="1">
        <f t="array" ref="D234">(
SUM(('Export (QBO)'!$G$2:$G$2483&gt;=Budget!D$1)*('Export (QBO)'!$G$2:$G$2483&lt;=((EOMONTH(Budget!D$1,0))))*('Export (QBO)'!$J$2:$J$2483=$A234)*('Export (QBO)'!$I$2:$I$2483))
)</f>
        <v>0</v>
      </c>
      <c r="E234" s="30" cm="1">
        <f t="array" ref="E234">(
SUM(('Export (QBO)'!$G$2:$G$2483&gt;=Budget!E$1)*('Export (QBO)'!$G$2:$G$2483&lt;=((EOMONTH(Budget!E$1,0))))*('Export (QBO)'!$J$2:$J$2483=$A234)*('Export (QBO)'!$I$2:$I$2483))
)</f>
        <v>0</v>
      </c>
      <c r="F234" s="30" cm="1">
        <f t="array" ref="F234">(
SUM(('Export (QBO)'!$G$2:$G$2483&gt;=Budget!F$1)*('Export (QBO)'!$G$2:$G$2483&lt;=((EOMONTH(Budget!F$1,0))))*('Export (QBO)'!$J$2:$J$2483=$A234)*('Export (QBO)'!$I$2:$I$2483))
)</f>
        <v>0</v>
      </c>
      <c r="G234" s="30" cm="1">
        <f t="array" ref="G234">(
SUM(('Export (QBO)'!$G$2:$G$2483&gt;=Budget!G$1)*('Export (QBO)'!$G$2:$G$2483&lt;=((EOMONTH(Budget!G$1,0))))*('Export (QBO)'!$J$2:$J$2483=$A234)*('Export (QBO)'!$I$2:$I$2483))
)</f>
        <v>0</v>
      </c>
      <c r="H234" s="30" cm="1">
        <f t="array" ref="H234">(
SUM(('Export (QBO)'!$G$2:$G$2483&gt;=Budget!H$1)*('Export (QBO)'!$G$2:$G$2483&lt;=((EOMONTH(Budget!H$1,0))))*('Export (QBO)'!$J$2:$J$2483=$A234)*('Export (QBO)'!$I$2:$I$2483))
)</f>
        <v>0</v>
      </c>
      <c r="I234" s="30" cm="1">
        <f t="array" ref="I234">(
SUM(('Export (QBO)'!$G$2:$G$2483&gt;=Budget!I$1)*('Export (QBO)'!$G$2:$G$2483&lt;=((EOMONTH(Budget!I$1,0))))*('Export (QBO)'!$J$2:$J$2483=$A234)*('Export (QBO)'!$I$2:$I$2483))
)</f>
        <v>0</v>
      </c>
      <c r="J234" s="30" cm="1">
        <f t="array" ref="J234">(
SUM(('Export (QBO)'!$G$2:$G$2483&gt;=Budget!J$1)*('Export (QBO)'!$G$2:$G$2483&lt;=((EOMONTH(Budget!J$1,0))))*('Export (QBO)'!$J$2:$J$2483=$A234)*('Export (QBO)'!$I$2:$I$2483))
)</f>
        <v>0</v>
      </c>
      <c r="K234" s="30" cm="1">
        <f t="array" ref="K234">(
SUM(('Export (QBO)'!$G$2:$G$2483&gt;=Budget!K$1)*('Export (QBO)'!$G$2:$G$2483&lt;=((EOMONTH(Budget!K$1,0))))*('Export (QBO)'!$J$2:$J$2483=$A234)*('Export (QBO)'!$I$2:$I$2483))
)</f>
        <v>0</v>
      </c>
      <c r="L234" s="30" cm="1">
        <f t="array" ref="L234">(
SUM(('Export (QBO)'!$G$2:$G$2483&gt;=Budget!L$1)*('Export (QBO)'!$G$2:$G$2483&lt;=((EOMONTH(Budget!L$1,0))))*('Export (QBO)'!$J$2:$J$2483=$A234)*('Export (QBO)'!$I$2:$I$2483))
)</f>
        <v>0</v>
      </c>
      <c r="M234" s="30" cm="1">
        <f t="array" ref="M234">(
SUM(('Export (QBO)'!$G$2:$G$2483&gt;=Budget!M$1)*('Export (QBO)'!$G$2:$G$2483&lt;=((EOMONTH(Budget!M$1,0))))*('Export (QBO)'!$J$2:$J$2483=$A234)*('Export (QBO)'!$I$2:$I$2483))
)</f>
        <v>0</v>
      </c>
      <c r="N234" s="30" cm="1">
        <f t="array" ref="N234">(
SUM(('Export (QBO)'!$G$2:$G$2483&gt;=Budget!N$1)*('Export (QBO)'!$G$2:$G$2483&lt;=((EOMONTH(Budget!N$1,0))))*('Export (QBO)'!$J$2:$J$2483=$A234)*('Export (QBO)'!$I$2:$I$2483))
)</f>
        <v>0</v>
      </c>
      <c r="O234" s="30" cm="1">
        <f t="array" ref="O234">(
SUM(('Export (QBO)'!$G$2:$G$2483&gt;=Budget!O$1)*('Export (QBO)'!$G$2:$G$2483&lt;=((EOMONTH(Budget!O$1,0))))*('Export (QBO)'!$J$2:$J$2483=$A234)*('Export (QBO)'!$I$2:$I$2483))
)</f>
        <v>0</v>
      </c>
      <c r="P234" s="31">
        <f t="shared" si="59"/>
        <v>0</v>
      </c>
      <c r="Q234" s="30" cm="1">
        <f t="array" ref="Q234">(
SUM(('Export (QBO)'!$G$2:$G$6969&gt;=Budget!Q$1)*('Export (QBO)'!$G$2:$G$6969&lt;=((EOMONTH(Budget!Q$1,0))))*('Export (QBO)'!$J$2:$J$6969=$A234)*('Export (QBO)'!$I$2:$I$6969))
)</f>
        <v>0</v>
      </c>
      <c r="R234" s="30" cm="1">
        <f t="array" ref="R234">(
SUM(('Export (QBO)'!$G$2:$G$6969&gt;=Budget!R$1)*('Export (QBO)'!$G$2:$G$6969&lt;=((EOMONTH(Budget!R$1,0))))*('Export (QBO)'!$J$2:$J$6969=$A234)*('Export (QBO)'!$I$2:$I$6969))
)</f>
        <v>0</v>
      </c>
      <c r="S234" s="30" cm="1">
        <f t="array" ref="S234">(
SUM(('Export (QBO)'!$G$2:$G$6969&gt;=Budget!S$1)*('Export (QBO)'!$G$2:$G$6969&lt;=((EOMONTH(Budget!S$1,0))))*('Export (QBO)'!$J$2:$J$6969=$A234)*('Export (QBO)'!$I$2:$I$6969))
)</f>
        <v>0</v>
      </c>
      <c r="T234" s="30" cm="1">
        <f t="array" ref="T234">(
SUM(('Export (QBO)'!$G$2:$G$6969&gt;=Budget!T$1)*('Export (QBO)'!$G$2:$G$6969&lt;=((EOMONTH(Budget!T$1,0))))*('Export (QBO)'!$J$2:$J$6969=$A234)*('Export (QBO)'!$I$2:$I$6969))
)</f>
        <v>0</v>
      </c>
      <c r="U234" s="30" cm="1">
        <f t="array" ref="U234">(
SUM(('Export (QBO)'!$G$2:$G$6969&gt;=Budget!U$1)*('Export (QBO)'!$G$2:$G$6969&lt;=((EOMONTH(Budget!U$1,0))))*('Export (QBO)'!$J$2:$J$6969=$A234)*('Export (QBO)'!$I$2:$I$6969))
)</f>
        <v>0</v>
      </c>
      <c r="V234" s="30" cm="1">
        <f t="array" ref="V234">(
SUM(('Export (QBO)'!$G$2:$G$6969&gt;=Budget!V$1)*('Export (QBO)'!$G$2:$G$6969&lt;=((EOMONTH(Budget!V$1,0))))*('Export (QBO)'!$J$2:$J$6969=$A234)*('Export (QBO)'!$I$2:$I$6969))
)</f>
        <v>0</v>
      </c>
      <c r="W234" s="30" cm="1">
        <f t="array" ref="W234">(
SUM(('Export (QBO)'!$G$2:$G$6969&gt;=Budget!W$1)*('Export (QBO)'!$G$2:$G$6969&lt;=((EOMONTH(Budget!W$1,0))))*('Export (QBO)'!$J$2:$J$6969=$A234)*('Export (QBO)'!$I$2:$I$6969))
)</f>
        <v>0</v>
      </c>
      <c r="X234" s="30" cm="1">
        <f t="array" ref="X234">(
SUM(('Export (QBO)'!$G$2:$G$6969&gt;=Budget!X$1)*('Export (QBO)'!$G$2:$G$6969&lt;=((EOMONTH(Budget!X$1,0))))*('Export (QBO)'!$J$2:$J$6969=$A234)*('Export (QBO)'!$I$2:$I$6969))
)</f>
        <v>0</v>
      </c>
      <c r="Y234" s="30" cm="1">
        <f t="array" ref="Y234">(
SUM(('Export (QBO)'!$G$2:$G$6969&gt;=Budget!Y$1)*('Export (QBO)'!$G$2:$G$6969&lt;=((EOMONTH(Budget!Y$1,0))))*('Export (QBO)'!$J$2:$J$6969=$A234)*('Export (QBO)'!$I$2:$I$6969))
)</f>
        <v>0</v>
      </c>
      <c r="Z234" s="30" cm="1">
        <f t="array" ref="Z234">(
SUM(('Export (QBO)'!$G$2:$G$6969&gt;=Budget!Z$1)*('Export (QBO)'!$G$2:$G$6969&lt;=((EOMONTH(Budget!Z$1,0))))*('Export (QBO)'!$J$2:$J$6969=$A234)*('Export (QBO)'!$I$2:$I$6969))
)</f>
        <v>0</v>
      </c>
      <c r="AA234" s="30" cm="1">
        <f t="array" ref="AA234">(
SUM(('Export (QBO)'!$G$2:$G$6969&gt;=Budget!AA$1)*('Export (QBO)'!$G$2:$G$6969&lt;=((EOMONTH(Budget!AA$1,0))))*('Export (QBO)'!$J$2:$J$6969=$A234)*('Export (QBO)'!$I$2:$I$6969))
)</f>
        <v>0</v>
      </c>
      <c r="AB234" s="30" cm="1">
        <f t="array" ref="AB234">(
SUM(('Export (QBO)'!$G$2:$G$6969&gt;=Budget!AB$1)*('Export (QBO)'!$G$2:$G$6969&lt;=((EOMONTH(Budget!AB$1,0))))*('Export (QBO)'!$J$2:$J$6969=$A234)*('Export (QBO)'!$I$2:$I$6969))
)</f>
        <v>0</v>
      </c>
      <c r="AC234" s="31">
        <f t="shared" si="60"/>
        <v>0</v>
      </c>
    </row>
    <row r="235" spans="1:35">
      <c r="A235" s="54" t="s">
        <v>267</v>
      </c>
      <c r="B235" s="3" t="str">
        <f>IFERROR((VLOOKUP(A235,'GL Review'!E:G,3,FALSE)),"")</f>
        <v/>
      </c>
      <c r="D235" s="30" cm="1">
        <f t="array" ref="D235">(
SUM(('Export (QBO)'!$G$2:$G$2483&gt;=Budget!D$1)*('Export (QBO)'!$G$2:$G$2483&lt;=((EOMONTH(Budget!D$1,0))))*('Export (QBO)'!$J$2:$J$2483=$A235)*('Export (QBO)'!$I$2:$I$2483))
)</f>
        <v>0</v>
      </c>
      <c r="E235" s="30" cm="1">
        <f t="array" ref="E235">(
SUM(('Export (QBO)'!$G$2:$G$2483&gt;=Budget!E$1)*('Export (QBO)'!$G$2:$G$2483&lt;=((EOMONTH(Budget!E$1,0))))*('Export (QBO)'!$J$2:$J$2483=$A235)*('Export (QBO)'!$I$2:$I$2483))
)</f>
        <v>0</v>
      </c>
      <c r="F235" s="30" cm="1">
        <f t="array" ref="F235">(
SUM(('Export (QBO)'!$G$2:$G$2483&gt;=Budget!F$1)*('Export (QBO)'!$G$2:$G$2483&lt;=((EOMONTH(Budget!F$1,0))))*('Export (QBO)'!$J$2:$J$2483=$A235)*('Export (QBO)'!$I$2:$I$2483))
)</f>
        <v>0</v>
      </c>
      <c r="G235" s="30" cm="1">
        <f t="array" ref="G235">(
SUM(('Export (QBO)'!$G$2:$G$2483&gt;=Budget!G$1)*('Export (QBO)'!$G$2:$G$2483&lt;=((EOMONTH(Budget!G$1,0))))*('Export (QBO)'!$J$2:$J$2483=$A235)*('Export (QBO)'!$I$2:$I$2483))
)</f>
        <v>0</v>
      </c>
      <c r="H235" s="30" cm="1">
        <f t="array" ref="H235">(
SUM(('Export (QBO)'!$G$2:$G$2483&gt;=Budget!H$1)*('Export (QBO)'!$G$2:$G$2483&lt;=((EOMONTH(Budget!H$1,0))))*('Export (QBO)'!$J$2:$J$2483=$A235)*('Export (QBO)'!$I$2:$I$2483))
)</f>
        <v>0</v>
      </c>
      <c r="I235" s="30" cm="1">
        <f t="array" ref="I235">(
SUM(('Export (QBO)'!$G$2:$G$2483&gt;=Budget!I$1)*('Export (QBO)'!$G$2:$G$2483&lt;=((EOMONTH(Budget!I$1,0))))*('Export (QBO)'!$J$2:$J$2483=$A235)*('Export (QBO)'!$I$2:$I$2483))
)</f>
        <v>0</v>
      </c>
      <c r="J235" s="30" cm="1">
        <f t="array" ref="J235">(
SUM(('Export (QBO)'!$G$2:$G$2483&gt;=Budget!J$1)*('Export (QBO)'!$G$2:$G$2483&lt;=((EOMONTH(Budget!J$1,0))))*('Export (QBO)'!$J$2:$J$2483=$A235)*('Export (QBO)'!$I$2:$I$2483))
)</f>
        <v>0</v>
      </c>
      <c r="K235" s="30" cm="1">
        <f t="array" ref="K235">(
SUM(('Export (QBO)'!$G$2:$G$2483&gt;=Budget!K$1)*('Export (QBO)'!$G$2:$G$2483&lt;=((EOMONTH(Budget!K$1,0))))*('Export (QBO)'!$J$2:$J$2483=$A235)*('Export (QBO)'!$I$2:$I$2483))
)</f>
        <v>0</v>
      </c>
      <c r="L235" s="30" cm="1">
        <f t="array" ref="L235">(
SUM(('Export (QBO)'!$G$2:$G$2483&gt;=Budget!L$1)*('Export (QBO)'!$G$2:$G$2483&lt;=((EOMONTH(Budget!L$1,0))))*('Export (QBO)'!$J$2:$J$2483=$A235)*('Export (QBO)'!$I$2:$I$2483))
)</f>
        <v>0</v>
      </c>
      <c r="M235" s="30" cm="1">
        <f t="array" ref="M235">(
SUM(('Export (QBO)'!$G$2:$G$2483&gt;=Budget!M$1)*('Export (QBO)'!$G$2:$G$2483&lt;=((EOMONTH(Budget!M$1,0))))*('Export (QBO)'!$J$2:$J$2483=$A235)*('Export (QBO)'!$I$2:$I$2483))
)</f>
        <v>0</v>
      </c>
      <c r="N235" s="30" cm="1">
        <f t="array" ref="N235">(
SUM(('Export (QBO)'!$G$2:$G$2483&gt;=Budget!N$1)*('Export (QBO)'!$G$2:$G$2483&lt;=((EOMONTH(Budget!N$1,0))))*('Export (QBO)'!$J$2:$J$2483=$A235)*('Export (QBO)'!$I$2:$I$2483))
)</f>
        <v>0</v>
      </c>
      <c r="O235" s="30" cm="1">
        <f t="array" ref="O235">(
SUM(('Export (QBO)'!$G$2:$G$2483&gt;=Budget!O$1)*('Export (QBO)'!$G$2:$G$2483&lt;=((EOMONTH(Budget!O$1,0))))*('Export (QBO)'!$J$2:$J$2483=$A235)*('Export (QBO)'!$I$2:$I$2483))
)</f>
        <v>0</v>
      </c>
      <c r="P235" s="31">
        <f t="shared" si="59"/>
        <v>0</v>
      </c>
      <c r="Q235" s="30" cm="1">
        <f t="array" ref="Q235">(
SUM(('Export (QBO)'!$G$2:$G$6969&gt;=Budget!Q$1)*('Export (QBO)'!$G$2:$G$6969&lt;=((EOMONTH(Budget!Q$1,0))))*('Export (QBO)'!$J$2:$J$6969=$A235)*('Export (QBO)'!$I$2:$I$6969))
)</f>
        <v>0</v>
      </c>
      <c r="R235" s="30" cm="1">
        <f t="array" ref="R235">(
SUM(('Export (QBO)'!$G$2:$G$6969&gt;=Budget!R$1)*('Export (QBO)'!$G$2:$G$6969&lt;=((EOMONTH(Budget!R$1,0))))*('Export (QBO)'!$J$2:$J$6969=$A235)*('Export (QBO)'!$I$2:$I$6969))
)</f>
        <v>0</v>
      </c>
      <c r="S235" s="30" cm="1">
        <f t="array" ref="S235">(
SUM(('Export (QBO)'!$G$2:$G$6969&gt;=Budget!S$1)*('Export (QBO)'!$G$2:$G$6969&lt;=((EOMONTH(Budget!S$1,0))))*('Export (QBO)'!$J$2:$J$6969=$A235)*('Export (QBO)'!$I$2:$I$6969))
)</f>
        <v>0</v>
      </c>
      <c r="T235" s="30" cm="1">
        <f t="array" ref="T235">(
SUM(('Export (QBO)'!$G$2:$G$6969&gt;=Budget!T$1)*('Export (QBO)'!$G$2:$G$6969&lt;=((EOMONTH(Budget!T$1,0))))*('Export (QBO)'!$J$2:$J$6969=$A235)*('Export (QBO)'!$I$2:$I$6969))
)</f>
        <v>0</v>
      </c>
      <c r="U235" s="30" cm="1">
        <f t="array" ref="U235">(
SUM(('Export (QBO)'!$G$2:$G$6969&gt;=Budget!U$1)*('Export (QBO)'!$G$2:$G$6969&lt;=((EOMONTH(Budget!U$1,0))))*('Export (QBO)'!$J$2:$J$6969=$A235)*('Export (QBO)'!$I$2:$I$6969))
)</f>
        <v>0</v>
      </c>
      <c r="V235" s="30" cm="1">
        <f t="array" ref="V235">(
SUM(('Export (QBO)'!$G$2:$G$6969&gt;=Budget!V$1)*('Export (QBO)'!$G$2:$G$6969&lt;=((EOMONTH(Budget!V$1,0))))*('Export (QBO)'!$J$2:$J$6969=$A235)*('Export (QBO)'!$I$2:$I$6969))
)</f>
        <v>0</v>
      </c>
      <c r="W235" s="30" cm="1">
        <f t="array" ref="W235">(
SUM(('Export (QBO)'!$G$2:$G$6969&gt;=Budget!W$1)*('Export (QBO)'!$G$2:$G$6969&lt;=((EOMONTH(Budget!W$1,0))))*('Export (QBO)'!$J$2:$J$6969=$A235)*('Export (QBO)'!$I$2:$I$6969))
)</f>
        <v>0</v>
      </c>
      <c r="X235" s="30" cm="1">
        <f t="array" ref="X235">(
SUM(('Export (QBO)'!$G$2:$G$6969&gt;=Budget!X$1)*('Export (QBO)'!$G$2:$G$6969&lt;=((EOMONTH(Budget!X$1,0))))*('Export (QBO)'!$J$2:$J$6969=$A235)*('Export (QBO)'!$I$2:$I$6969))
)</f>
        <v>0</v>
      </c>
      <c r="Y235" s="30" cm="1">
        <f t="array" ref="Y235">(
SUM(('Export (QBO)'!$G$2:$G$6969&gt;=Budget!Y$1)*('Export (QBO)'!$G$2:$G$6969&lt;=((EOMONTH(Budget!Y$1,0))))*('Export (QBO)'!$J$2:$J$6969=$A235)*('Export (QBO)'!$I$2:$I$6969))
)</f>
        <v>0</v>
      </c>
      <c r="Z235" s="30" cm="1">
        <f t="array" ref="Z235">(
SUM(('Export (QBO)'!$G$2:$G$6969&gt;=Budget!Z$1)*('Export (QBO)'!$G$2:$G$6969&lt;=((EOMONTH(Budget!Z$1,0))))*('Export (QBO)'!$J$2:$J$6969=$A235)*('Export (QBO)'!$I$2:$I$6969))
)</f>
        <v>0</v>
      </c>
      <c r="AA235" s="30" cm="1">
        <f t="array" ref="AA235">(
SUM(('Export (QBO)'!$G$2:$G$6969&gt;=Budget!AA$1)*('Export (QBO)'!$G$2:$G$6969&lt;=((EOMONTH(Budget!AA$1,0))))*('Export (QBO)'!$J$2:$J$6969=$A235)*('Export (QBO)'!$I$2:$I$6969))
)</f>
        <v>0</v>
      </c>
      <c r="AB235" s="30" cm="1">
        <f t="array" ref="AB235">(
SUM(('Export (QBO)'!$G$2:$G$6969&gt;=Budget!AB$1)*('Export (QBO)'!$G$2:$G$6969&lt;=((EOMONTH(Budget!AB$1,0))))*('Export (QBO)'!$J$2:$J$6969=$A235)*('Export (QBO)'!$I$2:$I$6969))
)</f>
        <v>0</v>
      </c>
      <c r="AC235" s="31">
        <f t="shared" si="60"/>
        <v>0</v>
      </c>
    </row>
    <row r="236" spans="1:35">
      <c r="A236" s="54" t="s">
        <v>262</v>
      </c>
      <c r="B236" s="3" t="str">
        <f>IFERROR((VLOOKUP(A236,'GL Review'!E:G,3,FALSE)),"")</f>
        <v/>
      </c>
      <c r="D236" s="30" cm="1">
        <f t="array" ref="D236">(
SUM(('Export (QBO)'!$G$2:$G$2483&gt;=Budget!D$1)*('Export (QBO)'!$G$2:$G$2483&lt;=((EOMONTH(Budget!D$1,0))))*('Export (QBO)'!$J$2:$J$2483=$A236)*('Export (QBO)'!$I$2:$I$2483))
)</f>
        <v>0</v>
      </c>
      <c r="E236" s="30" cm="1">
        <f t="array" ref="E236">(
SUM(('Export (QBO)'!$G$2:$G$2483&gt;=Budget!E$1)*('Export (QBO)'!$G$2:$G$2483&lt;=((EOMONTH(Budget!E$1,0))))*('Export (QBO)'!$J$2:$J$2483=$A236)*('Export (QBO)'!$I$2:$I$2483))
)</f>
        <v>0</v>
      </c>
      <c r="F236" s="30" cm="1">
        <f t="array" ref="F236">(
SUM(('Export (QBO)'!$G$2:$G$2483&gt;=Budget!F$1)*('Export (QBO)'!$G$2:$G$2483&lt;=((EOMONTH(Budget!F$1,0))))*('Export (QBO)'!$J$2:$J$2483=$A236)*('Export (QBO)'!$I$2:$I$2483))
)</f>
        <v>0</v>
      </c>
      <c r="G236" s="30" cm="1">
        <f t="array" ref="G236">(
SUM(('Export (QBO)'!$G$2:$G$2483&gt;=Budget!G$1)*('Export (QBO)'!$G$2:$G$2483&lt;=((EOMONTH(Budget!G$1,0))))*('Export (QBO)'!$J$2:$J$2483=$A236)*('Export (QBO)'!$I$2:$I$2483))
)</f>
        <v>0</v>
      </c>
      <c r="H236" s="30" cm="1">
        <f t="array" ref="H236">(
SUM(('Export (QBO)'!$G$2:$G$2483&gt;=Budget!H$1)*('Export (QBO)'!$G$2:$G$2483&lt;=((EOMONTH(Budget!H$1,0))))*('Export (QBO)'!$J$2:$J$2483=$A236)*('Export (QBO)'!$I$2:$I$2483))
)</f>
        <v>0</v>
      </c>
      <c r="I236" s="30" cm="1">
        <f t="array" ref="I236">(
SUM(('Export (QBO)'!$G$2:$G$2483&gt;=Budget!I$1)*('Export (QBO)'!$G$2:$G$2483&lt;=((EOMONTH(Budget!I$1,0))))*('Export (QBO)'!$J$2:$J$2483=$A236)*('Export (QBO)'!$I$2:$I$2483))
)</f>
        <v>0</v>
      </c>
      <c r="J236" s="30" cm="1">
        <f t="array" ref="J236">(
SUM(('Export (QBO)'!$G$2:$G$2483&gt;=Budget!J$1)*('Export (QBO)'!$G$2:$G$2483&lt;=((EOMONTH(Budget!J$1,0))))*('Export (QBO)'!$J$2:$J$2483=$A236)*('Export (QBO)'!$I$2:$I$2483))
)</f>
        <v>0</v>
      </c>
      <c r="K236" s="30" cm="1">
        <f t="array" ref="K236">(
SUM(('Export (QBO)'!$G$2:$G$2483&gt;=Budget!K$1)*('Export (QBO)'!$G$2:$G$2483&lt;=((EOMONTH(Budget!K$1,0))))*('Export (QBO)'!$J$2:$J$2483=$A236)*('Export (QBO)'!$I$2:$I$2483))
)</f>
        <v>0</v>
      </c>
      <c r="L236" s="30" cm="1">
        <f t="array" ref="L236">(
SUM(('Export (QBO)'!$G$2:$G$2483&gt;=Budget!L$1)*('Export (QBO)'!$G$2:$G$2483&lt;=((EOMONTH(Budget!L$1,0))))*('Export (QBO)'!$J$2:$J$2483=$A236)*('Export (QBO)'!$I$2:$I$2483))
)</f>
        <v>0</v>
      </c>
      <c r="M236" s="30" cm="1">
        <f t="array" ref="M236">(
SUM(('Export (QBO)'!$G$2:$G$2483&gt;=Budget!M$1)*('Export (QBO)'!$G$2:$G$2483&lt;=((EOMONTH(Budget!M$1,0))))*('Export (QBO)'!$J$2:$J$2483=$A236)*('Export (QBO)'!$I$2:$I$2483))
)</f>
        <v>0</v>
      </c>
      <c r="N236" s="30" cm="1">
        <f t="array" ref="N236">(
SUM(('Export (QBO)'!$G$2:$G$2483&gt;=Budget!N$1)*('Export (QBO)'!$G$2:$G$2483&lt;=((EOMONTH(Budget!N$1,0))))*('Export (QBO)'!$J$2:$J$2483=$A236)*('Export (QBO)'!$I$2:$I$2483))
)</f>
        <v>0</v>
      </c>
      <c r="O236" s="30" cm="1">
        <f t="array" ref="O236">(
SUM(('Export (QBO)'!$G$2:$G$2483&gt;=Budget!O$1)*('Export (QBO)'!$G$2:$G$2483&lt;=((EOMONTH(Budget!O$1,0))))*('Export (QBO)'!$J$2:$J$2483=$A236)*('Export (QBO)'!$I$2:$I$2483))
)</f>
        <v>0</v>
      </c>
      <c r="P236" s="31">
        <f t="shared" si="59"/>
        <v>0</v>
      </c>
      <c r="Q236" s="30" cm="1">
        <f t="array" ref="Q236">(
SUM(('Export (QBO)'!$G$2:$G$6969&gt;=Budget!Q$1)*('Export (QBO)'!$G$2:$G$6969&lt;=((EOMONTH(Budget!Q$1,0))))*('Export (QBO)'!$J$2:$J$6969=$A236)*('Export (QBO)'!$I$2:$I$6969))
)</f>
        <v>0</v>
      </c>
      <c r="R236" s="30" cm="1">
        <f t="array" ref="R236">(
SUM(('Export (QBO)'!$G$2:$G$6969&gt;=Budget!R$1)*('Export (QBO)'!$G$2:$G$6969&lt;=((EOMONTH(Budget!R$1,0))))*('Export (QBO)'!$J$2:$J$6969=$A236)*('Export (QBO)'!$I$2:$I$6969))
)</f>
        <v>608.63</v>
      </c>
      <c r="S236" s="30" cm="1">
        <f t="array" ref="S236">(
SUM(('Export (QBO)'!$G$2:$G$6969&gt;=Budget!S$1)*('Export (QBO)'!$G$2:$G$6969&lt;=((EOMONTH(Budget!S$1,0))))*('Export (QBO)'!$J$2:$J$6969=$A236)*('Export (QBO)'!$I$2:$I$6969))
)</f>
        <v>0</v>
      </c>
      <c r="T236" s="30" cm="1">
        <f t="array" ref="T236">(
SUM(('Export (QBO)'!$G$2:$G$6969&gt;=Budget!T$1)*('Export (QBO)'!$G$2:$G$6969&lt;=((EOMONTH(Budget!T$1,0))))*('Export (QBO)'!$J$2:$J$6969=$A236)*('Export (QBO)'!$I$2:$I$6969))
)</f>
        <v>239.75</v>
      </c>
      <c r="U236" s="30" cm="1">
        <f t="array" ref="U236">(
SUM(('Export (QBO)'!$G$2:$G$6969&gt;=Budget!U$1)*('Export (QBO)'!$G$2:$G$6969&lt;=((EOMONTH(Budget!U$1,0))))*('Export (QBO)'!$J$2:$J$6969=$A236)*('Export (QBO)'!$I$2:$I$6969))
)</f>
        <v>0</v>
      </c>
      <c r="V236" s="30" cm="1">
        <f t="array" ref="V236">(
SUM(('Export (QBO)'!$G$2:$G$6969&gt;=Budget!V$1)*('Export (QBO)'!$G$2:$G$6969&lt;=((EOMONTH(Budget!V$1,0))))*('Export (QBO)'!$J$2:$J$6969=$A236)*('Export (QBO)'!$I$2:$I$6969))
)</f>
        <v>0</v>
      </c>
      <c r="W236" s="30" cm="1">
        <f t="array" ref="W236">(
SUM(('Export (QBO)'!$G$2:$G$6969&gt;=Budget!W$1)*('Export (QBO)'!$G$2:$G$6969&lt;=((EOMONTH(Budget!W$1,0))))*('Export (QBO)'!$J$2:$J$6969=$A236)*('Export (QBO)'!$I$2:$I$6969))
)</f>
        <v>871.84</v>
      </c>
      <c r="X236" s="30" cm="1">
        <f t="array" ref="X236">(
SUM(('Export (QBO)'!$G$2:$G$6969&gt;=Budget!X$1)*('Export (QBO)'!$G$2:$G$6969&lt;=((EOMONTH(Budget!X$1,0))))*('Export (QBO)'!$J$2:$J$6969=$A236)*('Export (QBO)'!$I$2:$I$6969))
)</f>
        <v>0</v>
      </c>
      <c r="Y236" s="30" cm="1">
        <f t="array" ref="Y236">(
SUM(('Export (QBO)'!$G$2:$G$6969&gt;=Budget!Y$1)*('Export (QBO)'!$G$2:$G$6969&lt;=((EOMONTH(Budget!Y$1,0))))*('Export (QBO)'!$J$2:$J$6969=$A236)*('Export (QBO)'!$I$2:$I$6969))
)</f>
        <v>0</v>
      </c>
      <c r="Z236" s="30" cm="1">
        <f t="array" ref="Z236">(
SUM(('Export (QBO)'!$G$2:$G$6969&gt;=Budget!Z$1)*('Export (QBO)'!$G$2:$G$6969&lt;=((EOMONTH(Budget!Z$1,0))))*('Export (QBO)'!$J$2:$J$6969=$A236)*('Export (QBO)'!$I$2:$I$6969))
)</f>
        <v>107.26</v>
      </c>
      <c r="AA236" s="30" cm="1">
        <f t="array" ref="AA236">(
SUM(('Export (QBO)'!$G$2:$G$6969&gt;=Budget!AA$1)*('Export (QBO)'!$G$2:$G$6969&lt;=((EOMONTH(Budget!AA$1,0))))*('Export (QBO)'!$J$2:$J$6969=$A236)*('Export (QBO)'!$I$2:$I$6969))
)</f>
        <v>0</v>
      </c>
      <c r="AB236" s="30" cm="1">
        <f t="array" ref="AB236">(
SUM(('Export (QBO)'!$G$2:$G$6969&gt;=Budget!AB$1)*('Export (QBO)'!$G$2:$G$6969&lt;=((EOMONTH(Budget!AB$1,0))))*('Export (QBO)'!$J$2:$J$6969=$A236)*('Export (QBO)'!$I$2:$I$6969))
)</f>
        <v>0</v>
      </c>
      <c r="AC236" s="31">
        <f t="shared" si="60"/>
        <v>1827.48</v>
      </c>
    </row>
    <row r="237" spans="1:35">
      <c r="A237" s="54" t="s">
        <v>261</v>
      </c>
      <c r="B237" s="3" t="str">
        <f>IFERROR((VLOOKUP(A237,'GL Review'!E:G,3,FALSE)),"")</f>
        <v/>
      </c>
      <c r="D237" s="30" cm="1">
        <f t="array" ref="D237">(
SUM(('Export (QBO)'!$G$2:$G$2483&gt;=Budget!D$1)*('Export (QBO)'!$G$2:$G$2483&lt;=((EOMONTH(Budget!D$1,0))))*('Export (QBO)'!$J$2:$J$2483=$A237)*('Export (QBO)'!$I$2:$I$2483))
)</f>
        <v>0</v>
      </c>
      <c r="E237" s="30" cm="1">
        <f t="array" ref="E237">(
SUM(('Export (QBO)'!$G$2:$G$2483&gt;=Budget!E$1)*('Export (QBO)'!$G$2:$G$2483&lt;=((EOMONTH(Budget!E$1,0))))*('Export (QBO)'!$J$2:$J$2483=$A237)*('Export (QBO)'!$I$2:$I$2483))
)</f>
        <v>0</v>
      </c>
      <c r="F237" s="30" cm="1">
        <f t="array" ref="F237">(
SUM(('Export (QBO)'!$G$2:$G$2483&gt;=Budget!F$1)*('Export (QBO)'!$G$2:$G$2483&lt;=((EOMONTH(Budget!F$1,0))))*('Export (QBO)'!$J$2:$J$2483=$A237)*('Export (QBO)'!$I$2:$I$2483))
)</f>
        <v>0</v>
      </c>
      <c r="G237" s="30" cm="1">
        <f t="array" ref="G237">(
SUM(('Export (QBO)'!$G$2:$G$2483&gt;=Budget!G$1)*('Export (QBO)'!$G$2:$G$2483&lt;=((EOMONTH(Budget!G$1,0))))*('Export (QBO)'!$J$2:$J$2483=$A237)*('Export (QBO)'!$I$2:$I$2483))
)</f>
        <v>0</v>
      </c>
      <c r="H237" s="30" cm="1">
        <f t="array" ref="H237">(
SUM(('Export (QBO)'!$G$2:$G$2483&gt;=Budget!H$1)*('Export (QBO)'!$G$2:$G$2483&lt;=((EOMONTH(Budget!H$1,0))))*('Export (QBO)'!$J$2:$J$2483=$A237)*('Export (QBO)'!$I$2:$I$2483))
)</f>
        <v>0</v>
      </c>
      <c r="I237" s="30" cm="1">
        <f t="array" ref="I237">(
SUM(('Export (QBO)'!$G$2:$G$2483&gt;=Budget!I$1)*('Export (QBO)'!$G$2:$G$2483&lt;=((EOMONTH(Budget!I$1,0))))*('Export (QBO)'!$J$2:$J$2483=$A237)*('Export (QBO)'!$I$2:$I$2483))
)</f>
        <v>0</v>
      </c>
      <c r="J237" s="30" cm="1">
        <f t="array" ref="J237">(
SUM(('Export (QBO)'!$G$2:$G$2483&gt;=Budget!J$1)*('Export (QBO)'!$G$2:$G$2483&lt;=((EOMONTH(Budget!J$1,0))))*('Export (QBO)'!$J$2:$J$2483=$A237)*('Export (QBO)'!$I$2:$I$2483))
)</f>
        <v>0</v>
      </c>
      <c r="K237" s="30" cm="1">
        <f t="array" ref="K237">(
SUM(('Export (QBO)'!$G$2:$G$2483&gt;=Budget!K$1)*('Export (QBO)'!$G$2:$G$2483&lt;=((EOMONTH(Budget!K$1,0))))*('Export (QBO)'!$J$2:$J$2483=$A237)*('Export (QBO)'!$I$2:$I$2483))
)</f>
        <v>0</v>
      </c>
      <c r="L237" s="30" cm="1">
        <f t="array" ref="L237">(
SUM(('Export (QBO)'!$G$2:$G$2483&gt;=Budget!L$1)*('Export (QBO)'!$G$2:$G$2483&lt;=((EOMONTH(Budget!L$1,0))))*('Export (QBO)'!$J$2:$J$2483=$A237)*('Export (QBO)'!$I$2:$I$2483))
)</f>
        <v>0</v>
      </c>
      <c r="M237" s="30" cm="1">
        <f t="array" ref="M237">(
SUM(('Export (QBO)'!$G$2:$G$2483&gt;=Budget!M$1)*('Export (QBO)'!$G$2:$G$2483&lt;=((EOMONTH(Budget!M$1,0))))*('Export (QBO)'!$J$2:$J$2483=$A237)*('Export (QBO)'!$I$2:$I$2483))
)</f>
        <v>0</v>
      </c>
      <c r="N237" s="30" cm="1">
        <f t="array" ref="N237">(
SUM(('Export (QBO)'!$G$2:$G$2483&gt;=Budget!N$1)*('Export (QBO)'!$G$2:$G$2483&lt;=((EOMONTH(Budget!N$1,0))))*('Export (QBO)'!$J$2:$J$2483=$A237)*('Export (QBO)'!$I$2:$I$2483))
)</f>
        <v>0</v>
      </c>
      <c r="O237" s="30" cm="1">
        <f t="array" ref="O237">(
SUM(('Export (QBO)'!$G$2:$G$2483&gt;=Budget!O$1)*('Export (QBO)'!$G$2:$G$2483&lt;=((EOMONTH(Budget!O$1,0))))*('Export (QBO)'!$J$2:$J$2483=$A237)*('Export (QBO)'!$I$2:$I$2483))
)</f>
        <v>0</v>
      </c>
      <c r="P237" s="31">
        <f t="shared" si="59"/>
        <v>0</v>
      </c>
      <c r="Q237" s="30" cm="1">
        <f t="array" ref="Q237">(
SUM(('Export (QBO)'!$G$2:$G$6969&gt;=Budget!Q$1)*('Export (QBO)'!$G$2:$G$6969&lt;=((EOMONTH(Budget!Q$1,0))))*('Export (QBO)'!$J$2:$J$6969=$A237)*('Export (QBO)'!$I$2:$I$6969))
)</f>
        <v>16.8</v>
      </c>
      <c r="R237" s="30" cm="1">
        <f t="array" ref="R237">(
SUM(('Export (QBO)'!$G$2:$G$6969&gt;=Budget!R$1)*('Export (QBO)'!$G$2:$G$6969&lt;=((EOMONTH(Budget!R$1,0))))*('Export (QBO)'!$J$2:$J$6969=$A237)*('Export (QBO)'!$I$2:$I$6969))
)</f>
        <v>244.54</v>
      </c>
      <c r="S237" s="30" cm="1">
        <f t="array" ref="S237">(
SUM(('Export (QBO)'!$G$2:$G$6969&gt;=Budget!S$1)*('Export (QBO)'!$G$2:$G$6969&lt;=((EOMONTH(Budget!S$1,0))))*('Export (QBO)'!$J$2:$J$6969=$A237)*('Export (QBO)'!$I$2:$I$6969))
)</f>
        <v>0</v>
      </c>
      <c r="T237" s="30" cm="1">
        <f t="array" ref="T237">(
SUM(('Export (QBO)'!$G$2:$G$6969&gt;=Budget!T$1)*('Export (QBO)'!$G$2:$G$6969&lt;=((EOMONTH(Budget!T$1,0))))*('Export (QBO)'!$J$2:$J$6969=$A237)*('Export (QBO)'!$I$2:$I$6969))
)</f>
        <v>1239.1500000000001</v>
      </c>
      <c r="U237" s="30" cm="1">
        <f t="array" ref="U237">(
SUM(('Export (QBO)'!$G$2:$G$6969&gt;=Budget!U$1)*('Export (QBO)'!$G$2:$G$6969&lt;=((EOMONTH(Budget!U$1,0))))*('Export (QBO)'!$J$2:$J$6969=$A237)*('Export (QBO)'!$I$2:$I$6969))
)</f>
        <v>184.53</v>
      </c>
      <c r="V237" s="30" cm="1">
        <f t="array" ref="V237">(
SUM(('Export (QBO)'!$G$2:$G$6969&gt;=Budget!V$1)*('Export (QBO)'!$G$2:$G$6969&lt;=((EOMONTH(Budget!V$1,0))))*('Export (QBO)'!$J$2:$J$6969=$A237)*('Export (QBO)'!$I$2:$I$6969))
)</f>
        <v>0</v>
      </c>
      <c r="W237" s="30" cm="1">
        <f t="array" ref="W237">(
SUM(('Export (QBO)'!$G$2:$G$6969&gt;=Budget!W$1)*('Export (QBO)'!$G$2:$G$6969&lt;=((EOMONTH(Budget!W$1,0))))*('Export (QBO)'!$J$2:$J$6969=$A237)*('Export (QBO)'!$I$2:$I$6969))
)</f>
        <v>0</v>
      </c>
      <c r="X237" s="30" cm="1">
        <f t="array" ref="X237">(
SUM(('Export (QBO)'!$G$2:$G$6969&gt;=Budget!X$1)*('Export (QBO)'!$G$2:$G$6969&lt;=((EOMONTH(Budget!X$1,0))))*('Export (QBO)'!$J$2:$J$6969=$A237)*('Export (QBO)'!$I$2:$I$6969))
)</f>
        <v>0</v>
      </c>
      <c r="Y237" s="30" cm="1">
        <f t="array" ref="Y237">(
SUM(('Export (QBO)'!$G$2:$G$6969&gt;=Budget!Y$1)*('Export (QBO)'!$G$2:$G$6969&lt;=((EOMONTH(Budget!Y$1,0))))*('Export (QBO)'!$J$2:$J$6969=$A237)*('Export (QBO)'!$I$2:$I$6969))
)</f>
        <v>0</v>
      </c>
      <c r="Z237" s="30" cm="1">
        <f t="array" ref="Z237">(
SUM(('Export (QBO)'!$G$2:$G$6969&gt;=Budget!Z$1)*('Export (QBO)'!$G$2:$G$6969&lt;=((EOMONTH(Budget!Z$1,0))))*('Export (QBO)'!$J$2:$J$6969=$A237)*('Export (QBO)'!$I$2:$I$6969))
)</f>
        <v>0</v>
      </c>
      <c r="AA237" s="30" cm="1">
        <f t="array" ref="AA237">(
SUM(('Export (QBO)'!$G$2:$G$6969&gt;=Budget!AA$1)*('Export (QBO)'!$G$2:$G$6969&lt;=((EOMONTH(Budget!AA$1,0))))*('Export (QBO)'!$J$2:$J$6969=$A237)*('Export (QBO)'!$I$2:$I$6969))
)</f>
        <v>0</v>
      </c>
      <c r="AB237" s="30" cm="1">
        <f t="array" ref="AB237">(
SUM(('Export (QBO)'!$G$2:$G$6969&gt;=Budget!AB$1)*('Export (QBO)'!$G$2:$G$6969&lt;=((EOMONTH(Budget!AB$1,0))))*('Export (QBO)'!$J$2:$J$6969=$A237)*('Export (QBO)'!$I$2:$I$6969))
)</f>
        <v>0</v>
      </c>
      <c r="AC237" s="31">
        <f t="shared" si="60"/>
        <v>1685.02</v>
      </c>
    </row>
    <row r="238" spans="1:35">
      <c r="A238" s="54" t="s">
        <v>266</v>
      </c>
      <c r="B238" s="3" t="str">
        <f>IFERROR((VLOOKUP(A238,'GL Review'!E:G,3,FALSE)),"")</f>
        <v/>
      </c>
      <c r="D238" s="30" cm="1">
        <f t="array" ref="D238">(
SUM(('Export (QBO)'!$G$2:$G$2483&gt;=Budget!D$1)*('Export (QBO)'!$G$2:$G$2483&lt;=((EOMONTH(Budget!D$1,0))))*('Export (QBO)'!$J$2:$J$2483=$A238)*('Export (QBO)'!$I$2:$I$2483))
)</f>
        <v>0</v>
      </c>
      <c r="E238" s="30" cm="1">
        <f t="array" ref="E238">(
SUM(('Export (QBO)'!$G$2:$G$2483&gt;=Budget!E$1)*('Export (QBO)'!$G$2:$G$2483&lt;=((EOMONTH(Budget!E$1,0))))*('Export (QBO)'!$J$2:$J$2483=$A238)*('Export (QBO)'!$I$2:$I$2483))
)</f>
        <v>0</v>
      </c>
      <c r="F238" s="30" cm="1">
        <f t="array" ref="F238">(
SUM(('Export (QBO)'!$G$2:$G$2483&gt;=Budget!F$1)*('Export (QBO)'!$G$2:$G$2483&lt;=((EOMONTH(Budget!F$1,0))))*('Export (QBO)'!$J$2:$J$2483=$A238)*('Export (QBO)'!$I$2:$I$2483))
)</f>
        <v>0</v>
      </c>
      <c r="G238" s="30" cm="1">
        <f t="array" ref="G238">(
SUM(('Export (QBO)'!$G$2:$G$2483&gt;=Budget!G$1)*('Export (QBO)'!$G$2:$G$2483&lt;=((EOMONTH(Budget!G$1,0))))*('Export (QBO)'!$J$2:$J$2483=$A238)*('Export (QBO)'!$I$2:$I$2483))
)</f>
        <v>0</v>
      </c>
      <c r="H238" s="30" cm="1">
        <f t="array" ref="H238">(
SUM(('Export (QBO)'!$G$2:$G$2483&gt;=Budget!H$1)*('Export (QBO)'!$G$2:$G$2483&lt;=((EOMONTH(Budget!H$1,0))))*('Export (QBO)'!$J$2:$J$2483=$A238)*('Export (QBO)'!$I$2:$I$2483))
)</f>
        <v>0</v>
      </c>
      <c r="I238" s="30" cm="1">
        <f t="array" ref="I238">(
SUM(('Export (QBO)'!$G$2:$G$2483&gt;=Budget!I$1)*('Export (QBO)'!$G$2:$G$2483&lt;=((EOMONTH(Budget!I$1,0))))*('Export (QBO)'!$J$2:$J$2483=$A238)*('Export (QBO)'!$I$2:$I$2483))
)</f>
        <v>0</v>
      </c>
      <c r="J238" s="30" cm="1">
        <f t="array" ref="J238">(
SUM(('Export (QBO)'!$G$2:$G$2483&gt;=Budget!J$1)*('Export (QBO)'!$G$2:$G$2483&lt;=((EOMONTH(Budget!J$1,0))))*('Export (QBO)'!$J$2:$J$2483=$A238)*('Export (QBO)'!$I$2:$I$2483))
)</f>
        <v>0</v>
      </c>
      <c r="K238" s="30" cm="1">
        <f t="array" ref="K238">(
SUM(('Export (QBO)'!$G$2:$G$2483&gt;=Budget!K$1)*('Export (QBO)'!$G$2:$G$2483&lt;=((EOMONTH(Budget!K$1,0))))*('Export (QBO)'!$J$2:$J$2483=$A238)*('Export (QBO)'!$I$2:$I$2483))
)</f>
        <v>0</v>
      </c>
      <c r="L238" s="30" cm="1">
        <f t="array" ref="L238">(
SUM(('Export (QBO)'!$G$2:$G$2483&gt;=Budget!L$1)*('Export (QBO)'!$G$2:$G$2483&lt;=((EOMONTH(Budget!L$1,0))))*('Export (QBO)'!$J$2:$J$2483=$A238)*('Export (QBO)'!$I$2:$I$2483))
)</f>
        <v>0</v>
      </c>
      <c r="M238" s="30" cm="1">
        <f t="array" ref="M238">(
SUM(('Export (QBO)'!$G$2:$G$2483&gt;=Budget!M$1)*('Export (QBO)'!$G$2:$G$2483&lt;=((EOMONTH(Budget!M$1,0))))*('Export (QBO)'!$J$2:$J$2483=$A238)*('Export (QBO)'!$I$2:$I$2483))
)</f>
        <v>0</v>
      </c>
      <c r="N238" s="30" cm="1">
        <f t="array" ref="N238">(
SUM(('Export (QBO)'!$G$2:$G$2483&gt;=Budget!N$1)*('Export (QBO)'!$G$2:$G$2483&lt;=((EOMONTH(Budget!N$1,0))))*('Export (QBO)'!$J$2:$J$2483=$A238)*('Export (QBO)'!$I$2:$I$2483))
)</f>
        <v>0</v>
      </c>
      <c r="O238" s="30" cm="1">
        <f t="array" ref="O238">(
SUM(('Export (QBO)'!$G$2:$G$2483&gt;=Budget!O$1)*('Export (QBO)'!$G$2:$G$2483&lt;=((EOMONTH(Budget!O$1,0))))*('Export (QBO)'!$J$2:$J$2483=$A238)*('Export (QBO)'!$I$2:$I$2483))
)</f>
        <v>0</v>
      </c>
      <c r="P238" s="31">
        <f t="shared" si="59"/>
        <v>0</v>
      </c>
      <c r="Q238" s="30" cm="1">
        <f t="array" ref="Q238">(
SUM(('Export (QBO)'!$G$2:$G$6969&gt;=Budget!Q$1)*('Export (QBO)'!$G$2:$G$6969&lt;=((EOMONTH(Budget!Q$1,0))))*('Export (QBO)'!$J$2:$J$6969=$A238)*('Export (QBO)'!$I$2:$I$6969))
)</f>
        <v>0</v>
      </c>
      <c r="R238" s="30" cm="1">
        <f t="array" ref="R238">(
SUM(('Export (QBO)'!$G$2:$G$6969&gt;=Budget!R$1)*('Export (QBO)'!$G$2:$G$6969&lt;=((EOMONTH(Budget!R$1,0))))*('Export (QBO)'!$J$2:$J$6969=$A238)*('Export (QBO)'!$I$2:$I$6969))
)</f>
        <v>0</v>
      </c>
      <c r="S238" s="30" cm="1">
        <f t="array" ref="S238">(
SUM(('Export (QBO)'!$G$2:$G$6969&gt;=Budget!S$1)*('Export (QBO)'!$G$2:$G$6969&lt;=((EOMONTH(Budget!S$1,0))))*('Export (QBO)'!$J$2:$J$6969=$A238)*('Export (QBO)'!$I$2:$I$6969))
)</f>
        <v>0</v>
      </c>
      <c r="T238" s="30" cm="1">
        <f t="array" ref="T238">(
SUM(('Export (QBO)'!$G$2:$G$6969&gt;=Budget!T$1)*('Export (QBO)'!$G$2:$G$6969&lt;=((EOMONTH(Budget!T$1,0))))*('Export (QBO)'!$J$2:$J$6969=$A238)*('Export (QBO)'!$I$2:$I$6969))
)</f>
        <v>0</v>
      </c>
      <c r="U238" s="30" cm="1">
        <f t="array" ref="U238">(
SUM(('Export (QBO)'!$G$2:$G$6969&gt;=Budget!U$1)*('Export (QBO)'!$G$2:$G$6969&lt;=((EOMONTH(Budget!U$1,0))))*('Export (QBO)'!$J$2:$J$6969=$A238)*('Export (QBO)'!$I$2:$I$6969))
)</f>
        <v>0</v>
      </c>
      <c r="V238" s="30" cm="1">
        <f t="array" ref="V238">(
SUM(('Export (QBO)'!$G$2:$G$6969&gt;=Budget!V$1)*('Export (QBO)'!$G$2:$G$6969&lt;=((EOMONTH(Budget!V$1,0))))*('Export (QBO)'!$J$2:$J$6969=$A238)*('Export (QBO)'!$I$2:$I$6969))
)</f>
        <v>0</v>
      </c>
      <c r="W238" s="30" cm="1">
        <f t="array" ref="W238">(
SUM(('Export (QBO)'!$G$2:$G$6969&gt;=Budget!W$1)*('Export (QBO)'!$G$2:$G$6969&lt;=((EOMONTH(Budget!W$1,0))))*('Export (QBO)'!$J$2:$J$6969=$A238)*('Export (QBO)'!$I$2:$I$6969))
)</f>
        <v>0</v>
      </c>
      <c r="X238" s="30" cm="1">
        <f t="array" ref="X238">(
SUM(('Export (QBO)'!$G$2:$G$6969&gt;=Budget!X$1)*('Export (QBO)'!$G$2:$G$6969&lt;=((EOMONTH(Budget!X$1,0))))*('Export (QBO)'!$J$2:$J$6969=$A238)*('Export (QBO)'!$I$2:$I$6969))
)</f>
        <v>0</v>
      </c>
      <c r="Y238" s="30" cm="1">
        <f t="array" ref="Y238">(
SUM(('Export (QBO)'!$G$2:$G$6969&gt;=Budget!Y$1)*('Export (QBO)'!$G$2:$G$6969&lt;=((EOMONTH(Budget!Y$1,0))))*('Export (QBO)'!$J$2:$J$6969=$A238)*('Export (QBO)'!$I$2:$I$6969))
)</f>
        <v>0</v>
      </c>
      <c r="Z238" s="30" cm="1">
        <f t="array" ref="Z238">(
SUM(('Export (QBO)'!$G$2:$G$6969&gt;=Budget!Z$1)*('Export (QBO)'!$G$2:$G$6969&lt;=((EOMONTH(Budget!Z$1,0))))*('Export (QBO)'!$J$2:$J$6969=$A238)*('Export (QBO)'!$I$2:$I$6969))
)</f>
        <v>0</v>
      </c>
      <c r="AA238" s="30" cm="1">
        <f t="array" ref="AA238">(
SUM(('Export (QBO)'!$G$2:$G$6969&gt;=Budget!AA$1)*('Export (QBO)'!$G$2:$G$6969&lt;=((EOMONTH(Budget!AA$1,0))))*('Export (QBO)'!$J$2:$J$6969=$A238)*('Export (QBO)'!$I$2:$I$6969))
)</f>
        <v>0</v>
      </c>
      <c r="AB238" s="30" cm="1">
        <f t="array" ref="AB238">(
SUM(('Export (QBO)'!$G$2:$G$6969&gt;=Budget!AB$1)*('Export (QBO)'!$G$2:$G$6969&lt;=((EOMONTH(Budget!AB$1,0))))*('Export (QBO)'!$J$2:$J$6969=$A238)*('Export (QBO)'!$I$2:$I$6969))
)</f>
        <v>0</v>
      </c>
      <c r="AC238" s="31">
        <f t="shared" si="60"/>
        <v>0</v>
      </c>
    </row>
    <row r="239" spans="1:35">
      <c r="A239" s="54" t="s">
        <v>260</v>
      </c>
      <c r="B239" s="3" t="str">
        <f>IFERROR((VLOOKUP(A239,'GL Review'!E:G,3,FALSE)),"")</f>
        <v/>
      </c>
      <c r="D239" s="30" cm="1">
        <f t="array" ref="D239">(
SUM(('Export (QBO)'!$G$2:$G$2483&gt;=Budget!D$1)*('Export (QBO)'!$G$2:$G$2483&lt;=((EOMONTH(Budget!D$1,0))))*('Export (QBO)'!$J$2:$J$2483=$A239)*('Export (QBO)'!$I$2:$I$2483))
)</f>
        <v>0</v>
      </c>
      <c r="E239" s="30" cm="1">
        <f t="array" ref="E239">(
SUM(('Export (QBO)'!$G$2:$G$2483&gt;=Budget!E$1)*('Export (QBO)'!$G$2:$G$2483&lt;=((EOMONTH(Budget!E$1,0))))*('Export (QBO)'!$J$2:$J$2483=$A239)*('Export (QBO)'!$I$2:$I$2483))
)</f>
        <v>0</v>
      </c>
      <c r="F239" s="30" cm="1">
        <f t="array" ref="F239">(
SUM(('Export (QBO)'!$G$2:$G$2483&gt;=Budget!F$1)*('Export (QBO)'!$G$2:$G$2483&lt;=((EOMONTH(Budget!F$1,0))))*('Export (QBO)'!$J$2:$J$2483=$A239)*('Export (QBO)'!$I$2:$I$2483))
)</f>
        <v>0</v>
      </c>
      <c r="G239" s="30" cm="1">
        <f t="array" ref="G239">(
SUM(('Export (QBO)'!$G$2:$G$2483&gt;=Budget!G$1)*('Export (QBO)'!$G$2:$G$2483&lt;=((EOMONTH(Budget!G$1,0))))*('Export (QBO)'!$J$2:$J$2483=$A239)*('Export (QBO)'!$I$2:$I$2483))
)</f>
        <v>0</v>
      </c>
      <c r="H239" s="30" cm="1">
        <f t="array" ref="H239">(
SUM(('Export (QBO)'!$G$2:$G$2483&gt;=Budget!H$1)*('Export (QBO)'!$G$2:$G$2483&lt;=((EOMONTH(Budget!H$1,0))))*('Export (QBO)'!$J$2:$J$2483=$A239)*('Export (QBO)'!$I$2:$I$2483))
)</f>
        <v>0</v>
      </c>
      <c r="I239" s="30" cm="1">
        <f t="array" ref="I239">(
SUM(('Export (QBO)'!$G$2:$G$2483&gt;=Budget!I$1)*('Export (QBO)'!$G$2:$G$2483&lt;=((EOMONTH(Budget!I$1,0))))*('Export (QBO)'!$J$2:$J$2483=$A239)*('Export (QBO)'!$I$2:$I$2483))
)</f>
        <v>0</v>
      </c>
      <c r="J239" s="30" cm="1">
        <f t="array" ref="J239">(
SUM(('Export (QBO)'!$G$2:$G$2483&gt;=Budget!J$1)*('Export (QBO)'!$G$2:$G$2483&lt;=((EOMONTH(Budget!J$1,0))))*('Export (QBO)'!$J$2:$J$2483=$A239)*('Export (QBO)'!$I$2:$I$2483))
)</f>
        <v>0</v>
      </c>
      <c r="K239" s="30" cm="1">
        <f t="array" ref="K239">(
SUM(('Export (QBO)'!$G$2:$G$2483&gt;=Budget!K$1)*('Export (QBO)'!$G$2:$G$2483&lt;=((EOMONTH(Budget!K$1,0))))*('Export (QBO)'!$J$2:$J$2483=$A239)*('Export (QBO)'!$I$2:$I$2483))
)</f>
        <v>0</v>
      </c>
      <c r="L239" s="30" cm="1">
        <f t="array" ref="L239">(
SUM(('Export (QBO)'!$G$2:$G$2483&gt;=Budget!L$1)*('Export (QBO)'!$G$2:$G$2483&lt;=((EOMONTH(Budget!L$1,0))))*('Export (QBO)'!$J$2:$J$2483=$A239)*('Export (QBO)'!$I$2:$I$2483))
)</f>
        <v>0</v>
      </c>
      <c r="M239" s="30" cm="1">
        <f t="array" ref="M239">(
SUM(('Export (QBO)'!$G$2:$G$2483&gt;=Budget!M$1)*('Export (QBO)'!$G$2:$G$2483&lt;=((EOMONTH(Budget!M$1,0))))*('Export (QBO)'!$J$2:$J$2483=$A239)*('Export (QBO)'!$I$2:$I$2483))
)</f>
        <v>0</v>
      </c>
      <c r="N239" s="30" cm="1">
        <f t="array" ref="N239">(
SUM(('Export (QBO)'!$G$2:$G$2483&gt;=Budget!N$1)*('Export (QBO)'!$G$2:$G$2483&lt;=((EOMONTH(Budget!N$1,0))))*('Export (QBO)'!$J$2:$J$2483=$A239)*('Export (QBO)'!$I$2:$I$2483))
)</f>
        <v>0</v>
      </c>
      <c r="O239" s="30" cm="1">
        <f t="array" ref="O239">(
SUM(('Export (QBO)'!$G$2:$G$2483&gt;=Budget!O$1)*('Export (QBO)'!$G$2:$G$2483&lt;=((EOMONTH(Budget!O$1,0))))*('Export (QBO)'!$J$2:$J$2483=$A239)*('Export (QBO)'!$I$2:$I$2483))
)</f>
        <v>0</v>
      </c>
      <c r="P239" s="31">
        <f t="shared" si="59"/>
        <v>0</v>
      </c>
      <c r="Q239" s="30" cm="1">
        <f t="array" ref="Q239">(
SUM(('Export (QBO)'!$G$2:$G$6969&gt;=Budget!Q$1)*('Export (QBO)'!$G$2:$G$6969&lt;=((EOMONTH(Budget!Q$1,0))))*('Export (QBO)'!$J$2:$J$6969=$A239)*('Export (QBO)'!$I$2:$I$6969))
)</f>
        <v>0</v>
      </c>
      <c r="R239" s="30" cm="1">
        <f t="array" ref="R239">(
SUM(('Export (QBO)'!$G$2:$G$6969&gt;=Budget!R$1)*('Export (QBO)'!$G$2:$G$6969&lt;=((EOMONTH(Budget!R$1,0))))*('Export (QBO)'!$J$2:$J$6969=$A239)*('Export (QBO)'!$I$2:$I$6969))
)</f>
        <v>0</v>
      </c>
      <c r="S239" s="30" cm="1">
        <f t="array" ref="S239">(
SUM(('Export (QBO)'!$G$2:$G$6969&gt;=Budget!S$1)*('Export (QBO)'!$G$2:$G$6969&lt;=((EOMONTH(Budget!S$1,0))))*('Export (QBO)'!$J$2:$J$6969=$A239)*('Export (QBO)'!$I$2:$I$6969))
)</f>
        <v>0</v>
      </c>
      <c r="T239" s="30" cm="1">
        <f t="array" ref="T239">(
SUM(('Export (QBO)'!$G$2:$G$6969&gt;=Budget!T$1)*('Export (QBO)'!$G$2:$G$6969&lt;=((EOMONTH(Budget!T$1,0))))*('Export (QBO)'!$J$2:$J$6969=$A239)*('Export (QBO)'!$I$2:$I$6969))
)</f>
        <v>0</v>
      </c>
      <c r="U239" s="30" cm="1">
        <f t="array" ref="U239">(
SUM(('Export (QBO)'!$G$2:$G$6969&gt;=Budget!U$1)*('Export (QBO)'!$G$2:$G$6969&lt;=((EOMONTH(Budget!U$1,0))))*('Export (QBO)'!$J$2:$J$6969=$A239)*('Export (QBO)'!$I$2:$I$6969))
)</f>
        <v>0</v>
      </c>
      <c r="V239" s="30" cm="1">
        <f t="array" ref="V239">(
SUM(('Export (QBO)'!$G$2:$G$6969&gt;=Budget!V$1)*('Export (QBO)'!$G$2:$G$6969&lt;=((EOMONTH(Budget!V$1,0))))*('Export (QBO)'!$J$2:$J$6969=$A239)*('Export (QBO)'!$I$2:$I$6969))
)</f>
        <v>0</v>
      </c>
      <c r="W239" s="30" cm="1">
        <f t="array" ref="W239">(
SUM(('Export (QBO)'!$G$2:$G$6969&gt;=Budget!W$1)*('Export (QBO)'!$G$2:$G$6969&lt;=((EOMONTH(Budget!W$1,0))))*('Export (QBO)'!$J$2:$J$6969=$A239)*('Export (QBO)'!$I$2:$I$6969))
)</f>
        <v>0</v>
      </c>
      <c r="X239" s="30" cm="1">
        <f t="array" ref="X239">(
SUM(('Export (QBO)'!$G$2:$G$6969&gt;=Budget!X$1)*('Export (QBO)'!$G$2:$G$6969&lt;=((EOMONTH(Budget!X$1,0))))*('Export (QBO)'!$J$2:$J$6969=$A239)*('Export (QBO)'!$I$2:$I$6969))
)</f>
        <v>0</v>
      </c>
      <c r="Y239" s="30" cm="1">
        <f t="array" ref="Y239">(
SUM(('Export (QBO)'!$G$2:$G$6969&gt;=Budget!Y$1)*('Export (QBO)'!$G$2:$G$6969&lt;=((EOMONTH(Budget!Y$1,0))))*('Export (QBO)'!$J$2:$J$6969=$A239)*('Export (QBO)'!$I$2:$I$6969))
)</f>
        <v>0</v>
      </c>
      <c r="Z239" s="30" cm="1">
        <f t="array" ref="Z239">(
SUM(('Export (QBO)'!$G$2:$G$6969&gt;=Budget!Z$1)*('Export (QBO)'!$G$2:$G$6969&lt;=((EOMONTH(Budget!Z$1,0))))*('Export (QBO)'!$J$2:$J$6969=$A239)*('Export (QBO)'!$I$2:$I$6969))
)</f>
        <v>0</v>
      </c>
      <c r="AA239" s="30" cm="1">
        <f t="array" ref="AA239">(
SUM(('Export (QBO)'!$G$2:$G$6969&gt;=Budget!AA$1)*('Export (QBO)'!$G$2:$G$6969&lt;=((EOMONTH(Budget!AA$1,0))))*('Export (QBO)'!$J$2:$J$6969=$A239)*('Export (QBO)'!$I$2:$I$6969))
)</f>
        <v>0</v>
      </c>
      <c r="AB239" s="30" cm="1">
        <f t="array" ref="AB239">(
SUM(('Export (QBO)'!$G$2:$G$6969&gt;=Budget!AB$1)*('Export (QBO)'!$G$2:$G$6969&lt;=((EOMONTH(Budget!AB$1,0))))*('Export (QBO)'!$J$2:$J$6969=$A239)*('Export (QBO)'!$I$2:$I$6969))
)</f>
        <v>0</v>
      </c>
      <c r="AC239" s="31">
        <f t="shared" si="60"/>
        <v>0</v>
      </c>
    </row>
    <row r="240" spans="1:35">
      <c r="A240" s="54" t="s">
        <v>265</v>
      </c>
      <c r="B240" s="3" t="str">
        <f>IFERROR((VLOOKUP(A240,'GL Review'!E:G,3,FALSE)),"")</f>
        <v/>
      </c>
      <c r="D240" s="30" cm="1">
        <f t="array" ref="D240">(
SUM(('Export (QBO)'!$G$2:$G$2483&gt;=Budget!D$1)*('Export (QBO)'!$G$2:$G$2483&lt;=((EOMONTH(Budget!D$1,0))))*('Export (QBO)'!$J$2:$J$2483=$A240)*('Export (QBO)'!$I$2:$I$2483))
)</f>
        <v>0</v>
      </c>
      <c r="E240" s="30" cm="1">
        <f t="array" ref="E240">(
SUM(('Export (QBO)'!$G$2:$G$2483&gt;=Budget!E$1)*('Export (QBO)'!$G$2:$G$2483&lt;=((EOMONTH(Budget!E$1,0))))*('Export (QBO)'!$J$2:$J$2483=$A240)*('Export (QBO)'!$I$2:$I$2483))
)</f>
        <v>0</v>
      </c>
      <c r="F240" s="30" cm="1">
        <f t="array" ref="F240">(
SUM(('Export (QBO)'!$G$2:$G$2483&gt;=Budget!F$1)*('Export (QBO)'!$G$2:$G$2483&lt;=((EOMONTH(Budget!F$1,0))))*('Export (QBO)'!$J$2:$J$2483=$A240)*('Export (QBO)'!$I$2:$I$2483))
)</f>
        <v>0</v>
      </c>
      <c r="G240" s="30" cm="1">
        <f t="array" ref="G240">(
SUM(('Export (QBO)'!$G$2:$G$2483&gt;=Budget!G$1)*('Export (QBO)'!$G$2:$G$2483&lt;=((EOMONTH(Budget!G$1,0))))*('Export (QBO)'!$J$2:$J$2483=$A240)*('Export (QBO)'!$I$2:$I$2483))
)</f>
        <v>0</v>
      </c>
      <c r="H240" s="30" cm="1">
        <f t="array" ref="H240">(
SUM(('Export (QBO)'!$G$2:$G$2483&gt;=Budget!H$1)*('Export (QBO)'!$G$2:$G$2483&lt;=((EOMONTH(Budget!H$1,0))))*('Export (QBO)'!$J$2:$J$2483=$A240)*('Export (QBO)'!$I$2:$I$2483))
)</f>
        <v>0</v>
      </c>
      <c r="I240" s="30" cm="1">
        <f t="array" ref="I240">(
SUM(('Export (QBO)'!$G$2:$G$2483&gt;=Budget!I$1)*('Export (QBO)'!$G$2:$G$2483&lt;=((EOMONTH(Budget!I$1,0))))*('Export (QBO)'!$J$2:$J$2483=$A240)*('Export (QBO)'!$I$2:$I$2483))
)</f>
        <v>0</v>
      </c>
      <c r="J240" s="30" cm="1">
        <f t="array" ref="J240">(
SUM(('Export (QBO)'!$G$2:$G$2483&gt;=Budget!J$1)*('Export (QBO)'!$G$2:$G$2483&lt;=((EOMONTH(Budget!J$1,0))))*('Export (QBO)'!$J$2:$J$2483=$A240)*('Export (QBO)'!$I$2:$I$2483))
)</f>
        <v>0</v>
      </c>
      <c r="K240" s="30" cm="1">
        <f t="array" ref="K240">(
SUM(('Export (QBO)'!$G$2:$G$2483&gt;=Budget!K$1)*('Export (QBO)'!$G$2:$G$2483&lt;=((EOMONTH(Budget!K$1,0))))*('Export (QBO)'!$J$2:$J$2483=$A240)*('Export (QBO)'!$I$2:$I$2483))
)</f>
        <v>0</v>
      </c>
      <c r="L240" s="30" cm="1">
        <f t="array" ref="L240">(
SUM(('Export (QBO)'!$G$2:$G$2483&gt;=Budget!L$1)*('Export (QBO)'!$G$2:$G$2483&lt;=((EOMONTH(Budget!L$1,0))))*('Export (QBO)'!$J$2:$J$2483=$A240)*('Export (QBO)'!$I$2:$I$2483))
)</f>
        <v>0</v>
      </c>
      <c r="M240" s="30" cm="1">
        <f t="array" ref="M240">(
SUM(('Export (QBO)'!$G$2:$G$2483&gt;=Budget!M$1)*('Export (QBO)'!$G$2:$G$2483&lt;=((EOMONTH(Budget!M$1,0))))*('Export (QBO)'!$J$2:$J$2483=$A240)*('Export (QBO)'!$I$2:$I$2483))
)</f>
        <v>0</v>
      </c>
      <c r="N240" s="30" cm="1">
        <f t="array" ref="N240">(
SUM(('Export (QBO)'!$G$2:$G$2483&gt;=Budget!N$1)*('Export (QBO)'!$G$2:$G$2483&lt;=((EOMONTH(Budget!N$1,0))))*('Export (QBO)'!$J$2:$J$2483=$A240)*('Export (QBO)'!$I$2:$I$2483))
)</f>
        <v>0</v>
      </c>
      <c r="O240" s="30" cm="1">
        <f t="array" ref="O240">(
SUM(('Export (QBO)'!$G$2:$G$2483&gt;=Budget!O$1)*('Export (QBO)'!$G$2:$G$2483&lt;=((EOMONTH(Budget!O$1,0))))*('Export (QBO)'!$J$2:$J$2483=$A240)*('Export (QBO)'!$I$2:$I$2483))
)</f>
        <v>0</v>
      </c>
      <c r="P240" s="31">
        <f t="shared" si="59"/>
        <v>0</v>
      </c>
      <c r="Q240" s="30" cm="1">
        <f t="array" ref="Q240">(
SUM(('Export (QBO)'!$G$2:$G$6969&gt;=Budget!Q$1)*('Export (QBO)'!$G$2:$G$6969&lt;=((EOMONTH(Budget!Q$1,0))))*('Export (QBO)'!$J$2:$J$6969=$A240)*('Export (QBO)'!$I$2:$I$6969))
)</f>
        <v>0</v>
      </c>
      <c r="R240" s="30" cm="1">
        <f t="array" ref="R240">(
SUM(('Export (QBO)'!$G$2:$G$6969&gt;=Budget!R$1)*('Export (QBO)'!$G$2:$G$6969&lt;=((EOMONTH(Budget!R$1,0))))*('Export (QBO)'!$J$2:$J$6969=$A240)*('Export (QBO)'!$I$2:$I$6969))
)</f>
        <v>0</v>
      </c>
      <c r="S240" s="30" cm="1">
        <f t="array" ref="S240">(
SUM(('Export (QBO)'!$G$2:$G$6969&gt;=Budget!S$1)*('Export (QBO)'!$G$2:$G$6969&lt;=((EOMONTH(Budget!S$1,0))))*('Export (QBO)'!$J$2:$J$6969=$A240)*('Export (QBO)'!$I$2:$I$6969))
)</f>
        <v>0</v>
      </c>
      <c r="T240" s="30" cm="1">
        <f t="array" ref="T240">(
SUM(('Export (QBO)'!$G$2:$G$6969&gt;=Budget!T$1)*('Export (QBO)'!$G$2:$G$6969&lt;=((EOMONTH(Budget!T$1,0))))*('Export (QBO)'!$J$2:$J$6969=$A240)*('Export (QBO)'!$I$2:$I$6969))
)</f>
        <v>0</v>
      </c>
      <c r="U240" s="30" cm="1">
        <f t="array" ref="U240">(
SUM(('Export (QBO)'!$G$2:$G$6969&gt;=Budget!U$1)*('Export (QBO)'!$G$2:$G$6969&lt;=((EOMONTH(Budget!U$1,0))))*('Export (QBO)'!$J$2:$J$6969=$A240)*('Export (QBO)'!$I$2:$I$6969))
)</f>
        <v>0</v>
      </c>
      <c r="V240" s="30" cm="1">
        <f t="array" ref="V240">(
SUM(('Export (QBO)'!$G$2:$G$6969&gt;=Budget!V$1)*('Export (QBO)'!$G$2:$G$6969&lt;=((EOMONTH(Budget!V$1,0))))*('Export (QBO)'!$J$2:$J$6969=$A240)*('Export (QBO)'!$I$2:$I$6969))
)</f>
        <v>0</v>
      </c>
      <c r="W240" s="30" cm="1">
        <f t="array" ref="W240">(
SUM(('Export (QBO)'!$G$2:$G$6969&gt;=Budget!W$1)*('Export (QBO)'!$G$2:$G$6969&lt;=((EOMONTH(Budget!W$1,0))))*('Export (QBO)'!$J$2:$J$6969=$A240)*('Export (QBO)'!$I$2:$I$6969))
)</f>
        <v>0</v>
      </c>
      <c r="X240" s="30" cm="1">
        <f t="array" ref="X240">(
SUM(('Export (QBO)'!$G$2:$G$6969&gt;=Budget!X$1)*('Export (QBO)'!$G$2:$G$6969&lt;=((EOMONTH(Budget!X$1,0))))*('Export (QBO)'!$J$2:$J$6969=$A240)*('Export (QBO)'!$I$2:$I$6969))
)</f>
        <v>0</v>
      </c>
      <c r="Y240" s="30" cm="1">
        <f t="array" ref="Y240">(
SUM(('Export (QBO)'!$G$2:$G$6969&gt;=Budget!Y$1)*('Export (QBO)'!$G$2:$G$6969&lt;=((EOMONTH(Budget!Y$1,0))))*('Export (QBO)'!$J$2:$J$6969=$A240)*('Export (QBO)'!$I$2:$I$6969))
)</f>
        <v>0</v>
      </c>
      <c r="Z240" s="30" cm="1">
        <f t="array" ref="Z240">(
SUM(('Export (QBO)'!$G$2:$G$6969&gt;=Budget!Z$1)*('Export (QBO)'!$G$2:$G$6969&lt;=((EOMONTH(Budget!Z$1,0))))*('Export (QBO)'!$J$2:$J$6969=$A240)*('Export (QBO)'!$I$2:$I$6969))
)</f>
        <v>0</v>
      </c>
      <c r="AA240" s="30" cm="1">
        <f t="array" ref="AA240">(
SUM(('Export (QBO)'!$G$2:$G$6969&gt;=Budget!AA$1)*('Export (QBO)'!$G$2:$G$6969&lt;=((EOMONTH(Budget!AA$1,0))))*('Export (QBO)'!$J$2:$J$6969=$A240)*('Export (QBO)'!$I$2:$I$6969))
)</f>
        <v>0</v>
      </c>
      <c r="AB240" s="30" cm="1">
        <f t="array" ref="AB240">(
SUM(('Export (QBO)'!$G$2:$G$6969&gt;=Budget!AB$1)*('Export (QBO)'!$G$2:$G$6969&lt;=((EOMONTH(Budget!AB$1,0))))*('Export (QBO)'!$J$2:$J$6969=$A240)*('Export (QBO)'!$I$2:$I$6969))
)</f>
        <v>0</v>
      </c>
      <c r="AC240" s="31">
        <f t="shared" si="60"/>
        <v>0</v>
      </c>
    </row>
    <row r="241" spans="1:35">
      <c r="A241" s="54" t="s">
        <v>264</v>
      </c>
      <c r="B241" s="3" t="str">
        <f>IFERROR((VLOOKUP(A241,'GL Review'!E:G,3,FALSE)),"")</f>
        <v/>
      </c>
      <c r="D241" s="30" cm="1">
        <f t="array" ref="D241">(
SUM(('Export (QBO)'!$G$2:$G$2483&gt;=Budget!D$1)*('Export (QBO)'!$G$2:$G$2483&lt;=((EOMONTH(Budget!D$1,0))))*('Export (QBO)'!$J$2:$J$2483=$A241)*('Export (QBO)'!$I$2:$I$2483))
)</f>
        <v>0</v>
      </c>
      <c r="E241" s="30" cm="1">
        <f t="array" ref="E241">(
SUM(('Export (QBO)'!$G$2:$G$2483&gt;=Budget!E$1)*('Export (QBO)'!$G$2:$G$2483&lt;=((EOMONTH(Budget!E$1,0))))*('Export (QBO)'!$J$2:$J$2483=$A241)*('Export (QBO)'!$I$2:$I$2483))
)</f>
        <v>0</v>
      </c>
      <c r="F241" s="30" cm="1">
        <f t="array" ref="F241">(
SUM(('Export (QBO)'!$G$2:$G$2483&gt;=Budget!F$1)*('Export (QBO)'!$G$2:$G$2483&lt;=((EOMONTH(Budget!F$1,0))))*('Export (QBO)'!$J$2:$J$2483=$A241)*('Export (QBO)'!$I$2:$I$2483))
)</f>
        <v>0</v>
      </c>
      <c r="G241" s="30" cm="1">
        <f t="array" ref="G241">(
SUM(('Export (QBO)'!$G$2:$G$2483&gt;=Budget!G$1)*('Export (QBO)'!$G$2:$G$2483&lt;=((EOMONTH(Budget!G$1,0))))*('Export (QBO)'!$J$2:$J$2483=$A241)*('Export (QBO)'!$I$2:$I$2483))
)</f>
        <v>0</v>
      </c>
      <c r="H241" s="30" cm="1">
        <f t="array" ref="H241">(
SUM(('Export (QBO)'!$G$2:$G$2483&gt;=Budget!H$1)*('Export (QBO)'!$G$2:$G$2483&lt;=((EOMONTH(Budget!H$1,0))))*('Export (QBO)'!$J$2:$J$2483=$A241)*('Export (QBO)'!$I$2:$I$2483))
)</f>
        <v>0</v>
      </c>
      <c r="I241" s="30" cm="1">
        <f t="array" ref="I241">(
SUM(('Export (QBO)'!$G$2:$G$2483&gt;=Budget!I$1)*('Export (QBO)'!$G$2:$G$2483&lt;=((EOMONTH(Budget!I$1,0))))*('Export (QBO)'!$J$2:$J$2483=$A241)*('Export (QBO)'!$I$2:$I$2483))
)</f>
        <v>0</v>
      </c>
      <c r="J241" s="30" cm="1">
        <f t="array" ref="J241">(
SUM(('Export (QBO)'!$G$2:$G$2483&gt;=Budget!J$1)*('Export (QBO)'!$G$2:$G$2483&lt;=((EOMONTH(Budget!J$1,0))))*('Export (QBO)'!$J$2:$J$2483=$A241)*('Export (QBO)'!$I$2:$I$2483))
)</f>
        <v>0</v>
      </c>
      <c r="K241" s="30" cm="1">
        <f t="array" ref="K241">(
SUM(('Export (QBO)'!$G$2:$G$2483&gt;=Budget!K$1)*('Export (QBO)'!$G$2:$G$2483&lt;=((EOMONTH(Budget!K$1,0))))*('Export (QBO)'!$J$2:$J$2483=$A241)*('Export (QBO)'!$I$2:$I$2483))
)</f>
        <v>0</v>
      </c>
      <c r="L241" s="30" cm="1">
        <f t="array" ref="L241">(
SUM(('Export (QBO)'!$G$2:$G$2483&gt;=Budget!L$1)*('Export (QBO)'!$G$2:$G$2483&lt;=((EOMONTH(Budget!L$1,0))))*('Export (QBO)'!$J$2:$J$2483=$A241)*('Export (QBO)'!$I$2:$I$2483))
)</f>
        <v>0</v>
      </c>
      <c r="M241" s="30" cm="1">
        <f t="array" ref="M241">(
SUM(('Export (QBO)'!$G$2:$G$2483&gt;=Budget!M$1)*('Export (QBO)'!$G$2:$G$2483&lt;=((EOMONTH(Budget!M$1,0))))*('Export (QBO)'!$J$2:$J$2483=$A241)*('Export (QBO)'!$I$2:$I$2483))
)</f>
        <v>0</v>
      </c>
      <c r="N241" s="30" cm="1">
        <f t="array" ref="N241">(
SUM(('Export (QBO)'!$G$2:$G$2483&gt;=Budget!N$1)*('Export (QBO)'!$G$2:$G$2483&lt;=((EOMONTH(Budget!N$1,0))))*('Export (QBO)'!$J$2:$J$2483=$A241)*('Export (QBO)'!$I$2:$I$2483))
)</f>
        <v>0</v>
      </c>
      <c r="O241" s="30" cm="1">
        <f t="array" ref="O241">(
SUM(('Export (QBO)'!$G$2:$G$2483&gt;=Budget!O$1)*('Export (QBO)'!$G$2:$G$2483&lt;=((EOMONTH(Budget!O$1,0))))*('Export (QBO)'!$J$2:$J$2483=$A241)*('Export (QBO)'!$I$2:$I$2483))
)</f>
        <v>0</v>
      </c>
      <c r="P241" s="31">
        <f t="shared" si="59"/>
        <v>0</v>
      </c>
      <c r="Q241" s="30" cm="1">
        <f t="array" ref="Q241">(
SUM(('Export (QBO)'!$G$2:$G$6969&gt;=Budget!Q$1)*('Export (QBO)'!$G$2:$G$6969&lt;=((EOMONTH(Budget!Q$1,0))))*('Export (QBO)'!$J$2:$J$6969=$A241)*('Export (QBO)'!$I$2:$I$6969))
)</f>
        <v>0</v>
      </c>
      <c r="R241" s="30" cm="1">
        <f t="array" ref="R241">(
SUM(('Export (QBO)'!$G$2:$G$6969&gt;=Budget!R$1)*('Export (QBO)'!$G$2:$G$6969&lt;=((EOMONTH(Budget!R$1,0))))*('Export (QBO)'!$J$2:$J$6969=$A241)*('Export (QBO)'!$I$2:$I$6969))
)</f>
        <v>0</v>
      </c>
      <c r="S241" s="30" cm="1">
        <f t="array" ref="S241">(
SUM(('Export (QBO)'!$G$2:$G$6969&gt;=Budget!S$1)*('Export (QBO)'!$G$2:$G$6969&lt;=((EOMONTH(Budget!S$1,0))))*('Export (QBO)'!$J$2:$J$6969=$A241)*('Export (QBO)'!$I$2:$I$6969))
)</f>
        <v>0</v>
      </c>
      <c r="T241" s="30" cm="1">
        <f t="array" ref="T241">(
SUM(('Export (QBO)'!$G$2:$G$6969&gt;=Budget!T$1)*('Export (QBO)'!$G$2:$G$6969&lt;=((EOMONTH(Budget!T$1,0))))*('Export (QBO)'!$J$2:$J$6969=$A241)*('Export (QBO)'!$I$2:$I$6969))
)</f>
        <v>0</v>
      </c>
      <c r="U241" s="30" cm="1">
        <f t="array" ref="U241">(
SUM(('Export (QBO)'!$G$2:$G$6969&gt;=Budget!U$1)*('Export (QBO)'!$G$2:$G$6969&lt;=((EOMONTH(Budget!U$1,0))))*('Export (QBO)'!$J$2:$J$6969=$A241)*('Export (QBO)'!$I$2:$I$6969))
)</f>
        <v>0</v>
      </c>
      <c r="V241" s="30" cm="1">
        <f t="array" ref="V241">(
SUM(('Export (QBO)'!$G$2:$G$6969&gt;=Budget!V$1)*('Export (QBO)'!$G$2:$G$6969&lt;=((EOMONTH(Budget!V$1,0))))*('Export (QBO)'!$J$2:$J$6969=$A241)*('Export (QBO)'!$I$2:$I$6969))
)</f>
        <v>0</v>
      </c>
      <c r="W241" s="30" cm="1">
        <f t="array" ref="W241">(
SUM(('Export (QBO)'!$G$2:$G$6969&gt;=Budget!W$1)*('Export (QBO)'!$G$2:$G$6969&lt;=((EOMONTH(Budget!W$1,0))))*('Export (QBO)'!$J$2:$J$6969=$A241)*('Export (QBO)'!$I$2:$I$6969))
)</f>
        <v>0</v>
      </c>
      <c r="X241" s="30" cm="1">
        <f t="array" ref="X241">(
SUM(('Export (QBO)'!$G$2:$G$6969&gt;=Budget!X$1)*('Export (QBO)'!$G$2:$G$6969&lt;=((EOMONTH(Budget!X$1,0))))*('Export (QBO)'!$J$2:$J$6969=$A241)*('Export (QBO)'!$I$2:$I$6969))
)</f>
        <v>0</v>
      </c>
      <c r="Y241" s="30" cm="1">
        <f t="array" ref="Y241">(
SUM(('Export (QBO)'!$G$2:$G$6969&gt;=Budget!Y$1)*('Export (QBO)'!$G$2:$G$6969&lt;=((EOMONTH(Budget!Y$1,0))))*('Export (QBO)'!$J$2:$J$6969=$A241)*('Export (QBO)'!$I$2:$I$6969))
)</f>
        <v>0</v>
      </c>
      <c r="Z241" s="30" cm="1">
        <f t="array" ref="Z241">(
SUM(('Export (QBO)'!$G$2:$G$6969&gt;=Budget!Z$1)*('Export (QBO)'!$G$2:$G$6969&lt;=((EOMONTH(Budget!Z$1,0))))*('Export (QBO)'!$J$2:$J$6969=$A241)*('Export (QBO)'!$I$2:$I$6969))
)</f>
        <v>0</v>
      </c>
      <c r="AA241" s="30" cm="1">
        <f t="array" ref="AA241">(
SUM(('Export (QBO)'!$G$2:$G$6969&gt;=Budget!AA$1)*('Export (QBO)'!$G$2:$G$6969&lt;=((EOMONTH(Budget!AA$1,0))))*('Export (QBO)'!$J$2:$J$6969=$A241)*('Export (QBO)'!$I$2:$I$6969))
)</f>
        <v>0</v>
      </c>
      <c r="AB241" s="30" cm="1">
        <f t="array" ref="AB241">(
SUM(('Export (QBO)'!$G$2:$G$6969&gt;=Budget!AB$1)*('Export (QBO)'!$G$2:$G$6969&lt;=((EOMONTH(Budget!AB$1,0))))*('Export (QBO)'!$J$2:$J$6969=$A241)*('Export (QBO)'!$I$2:$I$6969))
)</f>
        <v>0</v>
      </c>
      <c r="AC241" s="31">
        <f t="shared" si="60"/>
        <v>0</v>
      </c>
    </row>
    <row r="242" spans="1:35">
      <c r="A242" s="54" t="s">
        <v>268</v>
      </c>
      <c r="B242" s="3" t="str">
        <f>IFERROR((VLOOKUP(A242,'GL Review'!E:G,3,FALSE)),"")</f>
        <v/>
      </c>
      <c r="D242" s="30" cm="1">
        <f t="array" ref="D242">(
SUM(('Export (QBO)'!$G$2:$G$2483&gt;=Budget!D$1)*('Export (QBO)'!$G$2:$G$2483&lt;=((EOMONTH(Budget!D$1,0))))*('Export (QBO)'!$J$2:$J$2483=$A242)*('Export (QBO)'!$I$2:$I$2483))
)</f>
        <v>0</v>
      </c>
      <c r="E242" s="30" cm="1">
        <f t="array" ref="E242">(
SUM(('Export (QBO)'!$G$2:$G$2483&gt;=Budget!E$1)*('Export (QBO)'!$G$2:$G$2483&lt;=((EOMONTH(Budget!E$1,0))))*('Export (QBO)'!$J$2:$J$2483=$A242)*('Export (QBO)'!$I$2:$I$2483))
)</f>
        <v>0</v>
      </c>
      <c r="F242" s="30" cm="1">
        <f t="array" ref="F242">(
SUM(('Export (QBO)'!$G$2:$G$2483&gt;=Budget!F$1)*('Export (QBO)'!$G$2:$G$2483&lt;=((EOMONTH(Budget!F$1,0))))*('Export (QBO)'!$J$2:$J$2483=$A242)*('Export (QBO)'!$I$2:$I$2483))
)</f>
        <v>0</v>
      </c>
      <c r="G242" s="30" cm="1">
        <f t="array" ref="G242">(
SUM(('Export (QBO)'!$G$2:$G$2483&gt;=Budget!G$1)*('Export (QBO)'!$G$2:$G$2483&lt;=((EOMONTH(Budget!G$1,0))))*('Export (QBO)'!$J$2:$J$2483=$A242)*('Export (QBO)'!$I$2:$I$2483))
)</f>
        <v>0</v>
      </c>
      <c r="H242" s="30" cm="1">
        <f t="array" ref="H242">(
SUM(('Export (QBO)'!$G$2:$G$2483&gt;=Budget!H$1)*('Export (QBO)'!$G$2:$G$2483&lt;=((EOMONTH(Budget!H$1,0))))*('Export (QBO)'!$J$2:$J$2483=$A242)*('Export (QBO)'!$I$2:$I$2483))
)</f>
        <v>0</v>
      </c>
      <c r="I242" s="30" cm="1">
        <f t="array" ref="I242">(
SUM(('Export (QBO)'!$G$2:$G$2483&gt;=Budget!I$1)*('Export (QBO)'!$G$2:$G$2483&lt;=((EOMONTH(Budget!I$1,0))))*('Export (QBO)'!$J$2:$J$2483=$A242)*('Export (QBO)'!$I$2:$I$2483))
)</f>
        <v>0</v>
      </c>
      <c r="J242" s="30" cm="1">
        <f t="array" ref="J242">(
SUM(('Export (QBO)'!$G$2:$G$2483&gt;=Budget!J$1)*('Export (QBO)'!$G$2:$G$2483&lt;=((EOMONTH(Budget!J$1,0))))*('Export (QBO)'!$J$2:$J$2483=$A242)*('Export (QBO)'!$I$2:$I$2483))
)</f>
        <v>0</v>
      </c>
      <c r="K242" s="30" cm="1">
        <f t="array" ref="K242">(
SUM(('Export (QBO)'!$G$2:$G$2483&gt;=Budget!K$1)*('Export (QBO)'!$G$2:$G$2483&lt;=((EOMONTH(Budget!K$1,0))))*('Export (QBO)'!$J$2:$J$2483=$A242)*('Export (QBO)'!$I$2:$I$2483))
)</f>
        <v>0</v>
      </c>
      <c r="L242" s="30" cm="1">
        <f t="array" ref="L242">(
SUM(('Export (QBO)'!$G$2:$G$2483&gt;=Budget!L$1)*('Export (QBO)'!$G$2:$G$2483&lt;=((EOMONTH(Budget!L$1,0))))*('Export (QBO)'!$J$2:$J$2483=$A242)*('Export (QBO)'!$I$2:$I$2483))
)</f>
        <v>0</v>
      </c>
      <c r="M242" s="30" cm="1">
        <f t="array" ref="M242">(
SUM(('Export (QBO)'!$G$2:$G$2483&gt;=Budget!M$1)*('Export (QBO)'!$G$2:$G$2483&lt;=((EOMONTH(Budget!M$1,0))))*('Export (QBO)'!$J$2:$J$2483=$A242)*('Export (QBO)'!$I$2:$I$2483))
)</f>
        <v>0</v>
      </c>
      <c r="N242" s="30" cm="1">
        <f t="array" ref="N242">(
SUM(('Export (QBO)'!$G$2:$G$2483&gt;=Budget!N$1)*('Export (QBO)'!$G$2:$G$2483&lt;=((EOMONTH(Budget!N$1,0))))*('Export (QBO)'!$J$2:$J$2483=$A242)*('Export (QBO)'!$I$2:$I$2483))
)</f>
        <v>0</v>
      </c>
      <c r="O242" s="30" cm="1">
        <f t="array" ref="O242">(
SUM(('Export (QBO)'!$G$2:$G$2483&gt;=Budget!O$1)*('Export (QBO)'!$G$2:$G$2483&lt;=((EOMONTH(Budget!O$1,0))))*('Export (QBO)'!$J$2:$J$2483=$A242)*('Export (QBO)'!$I$2:$I$2483))
)</f>
        <v>0</v>
      </c>
      <c r="P242" s="31">
        <f t="shared" si="59"/>
        <v>0</v>
      </c>
      <c r="Q242" s="30" cm="1">
        <f t="array" ref="Q242">(
SUM(('Export (QBO)'!$G$2:$G$6969&gt;=Budget!Q$1)*('Export (QBO)'!$G$2:$G$6969&lt;=((EOMONTH(Budget!Q$1,0))))*('Export (QBO)'!$J$2:$J$6969=$A242)*('Export (QBO)'!$I$2:$I$6969))
)</f>
        <v>0</v>
      </c>
      <c r="R242" s="30" cm="1">
        <f t="array" ref="R242">(
SUM(('Export (QBO)'!$G$2:$G$6969&gt;=Budget!R$1)*('Export (QBO)'!$G$2:$G$6969&lt;=((EOMONTH(Budget!R$1,0))))*('Export (QBO)'!$J$2:$J$6969=$A242)*('Export (QBO)'!$I$2:$I$6969))
)</f>
        <v>0</v>
      </c>
      <c r="S242" s="30" cm="1">
        <f t="array" ref="S242">(
SUM(('Export (QBO)'!$G$2:$G$6969&gt;=Budget!S$1)*('Export (QBO)'!$G$2:$G$6969&lt;=((EOMONTH(Budget!S$1,0))))*('Export (QBO)'!$J$2:$J$6969=$A242)*('Export (QBO)'!$I$2:$I$6969))
)</f>
        <v>0</v>
      </c>
      <c r="T242" s="30" cm="1">
        <f t="array" ref="T242">(
SUM(('Export (QBO)'!$G$2:$G$6969&gt;=Budget!T$1)*('Export (QBO)'!$G$2:$G$6969&lt;=((EOMONTH(Budget!T$1,0))))*('Export (QBO)'!$J$2:$J$6969=$A242)*('Export (QBO)'!$I$2:$I$6969))
)</f>
        <v>0</v>
      </c>
      <c r="U242" s="30" cm="1">
        <f t="array" ref="U242">(
SUM(('Export (QBO)'!$G$2:$G$6969&gt;=Budget!U$1)*('Export (QBO)'!$G$2:$G$6969&lt;=((EOMONTH(Budget!U$1,0))))*('Export (QBO)'!$J$2:$J$6969=$A242)*('Export (QBO)'!$I$2:$I$6969))
)</f>
        <v>0</v>
      </c>
      <c r="V242" s="30" cm="1">
        <f t="array" ref="V242">(
SUM(('Export (QBO)'!$G$2:$G$6969&gt;=Budget!V$1)*('Export (QBO)'!$G$2:$G$6969&lt;=((EOMONTH(Budget!V$1,0))))*('Export (QBO)'!$J$2:$J$6969=$A242)*('Export (QBO)'!$I$2:$I$6969))
)</f>
        <v>0</v>
      </c>
      <c r="W242" s="30" cm="1">
        <f t="array" ref="W242">(
SUM(('Export (QBO)'!$G$2:$G$6969&gt;=Budget!W$1)*('Export (QBO)'!$G$2:$G$6969&lt;=((EOMONTH(Budget!W$1,0))))*('Export (QBO)'!$J$2:$J$6969=$A242)*('Export (QBO)'!$I$2:$I$6969))
)</f>
        <v>0</v>
      </c>
      <c r="X242" s="30" cm="1">
        <f t="array" ref="X242">(
SUM(('Export (QBO)'!$G$2:$G$6969&gt;=Budget!X$1)*('Export (QBO)'!$G$2:$G$6969&lt;=((EOMONTH(Budget!X$1,0))))*('Export (QBO)'!$J$2:$J$6969=$A242)*('Export (QBO)'!$I$2:$I$6969))
)</f>
        <v>0</v>
      </c>
      <c r="Y242" s="30" cm="1">
        <f t="array" ref="Y242">(
SUM(('Export (QBO)'!$G$2:$G$6969&gt;=Budget!Y$1)*('Export (QBO)'!$G$2:$G$6969&lt;=((EOMONTH(Budget!Y$1,0))))*('Export (QBO)'!$J$2:$J$6969=$A242)*('Export (QBO)'!$I$2:$I$6969))
)</f>
        <v>0</v>
      </c>
      <c r="Z242" s="30" cm="1">
        <f t="array" ref="Z242">(
SUM(('Export (QBO)'!$G$2:$G$6969&gt;=Budget!Z$1)*('Export (QBO)'!$G$2:$G$6969&lt;=((EOMONTH(Budget!Z$1,0))))*('Export (QBO)'!$J$2:$J$6969=$A242)*('Export (QBO)'!$I$2:$I$6969))
)</f>
        <v>0</v>
      </c>
      <c r="AA242" s="30" cm="1">
        <f t="array" ref="AA242">(
SUM(('Export (QBO)'!$G$2:$G$6969&gt;=Budget!AA$1)*('Export (QBO)'!$G$2:$G$6969&lt;=((EOMONTH(Budget!AA$1,0))))*('Export (QBO)'!$J$2:$J$6969=$A242)*('Export (QBO)'!$I$2:$I$6969))
)</f>
        <v>0</v>
      </c>
      <c r="AB242" s="30" cm="1">
        <f t="array" ref="AB242">(
SUM(('Export (QBO)'!$G$2:$G$6969&gt;=Budget!AB$1)*('Export (QBO)'!$G$2:$G$6969&lt;=((EOMONTH(Budget!AB$1,0))))*('Export (QBO)'!$J$2:$J$6969=$A242)*('Export (QBO)'!$I$2:$I$6969))
)</f>
        <v>0</v>
      </c>
      <c r="AC242" s="31">
        <f t="shared" si="60"/>
        <v>0</v>
      </c>
    </row>
    <row r="243" spans="1:35">
      <c r="A243" s="54" t="s">
        <v>336</v>
      </c>
      <c r="B243" s="3" t="str">
        <f>IFERROR((VLOOKUP(A243,'GL Review'!E:G,3,FALSE)),"")</f>
        <v/>
      </c>
      <c r="D243" s="30" cm="1">
        <f t="array" ref="D243">(
SUM(('Export (QBO)'!$G$2:$G$2483&gt;=Budget!D$1)*('Export (QBO)'!$G$2:$G$2483&lt;=((EOMONTH(Budget!D$1,0))))*('Export (QBO)'!$J$2:$J$2483=$A243)*('Export (QBO)'!$I$2:$I$2483))
)</f>
        <v>0</v>
      </c>
      <c r="E243" s="30" cm="1">
        <f t="array" ref="E243">(
SUM(('Export (QBO)'!$G$2:$G$2483&gt;=Budget!E$1)*('Export (QBO)'!$G$2:$G$2483&lt;=((EOMONTH(Budget!E$1,0))))*('Export (QBO)'!$J$2:$J$2483=$A243)*('Export (QBO)'!$I$2:$I$2483))
)</f>
        <v>0</v>
      </c>
      <c r="F243" s="30" cm="1">
        <f t="array" ref="F243">(
SUM(('Export (QBO)'!$G$2:$G$2483&gt;=Budget!F$1)*('Export (QBO)'!$G$2:$G$2483&lt;=((EOMONTH(Budget!F$1,0))))*('Export (QBO)'!$J$2:$J$2483=$A243)*('Export (QBO)'!$I$2:$I$2483))
)</f>
        <v>0</v>
      </c>
      <c r="G243" s="30" cm="1">
        <f t="array" ref="G243">(
SUM(('Export (QBO)'!$G$2:$G$2483&gt;=Budget!G$1)*('Export (QBO)'!$G$2:$G$2483&lt;=((EOMONTH(Budget!G$1,0))))*('Export (QBO)'!$J$2:$J$2483=$A243)*('Export (QBO)'!$I$2:$I$2483))
)</f>
        <v>0</v>
      </c>
      <c r="H243" s="30" cm="1">
        <f t="array" ref="H243">(
SUM(('Export (QBO)'!$G$2:$G$2483&gt;=Budget!H$1)*('Export (QBO)'!$G$2:$G$2483&lt;=((EOMONTH(Budget!H$1,0))))*('Export (QBO)'!$J$2:$J$2483=$A243)*('Export (QBO)'!$I$2:$I$2483))
)</f>
        <v>0</v>
      </c>
      <c r="I243" s="30" cm="1">
        <f t="array" ref="I243">(
SUM(('Export (QBO)'!$G$2:$G$2483&gt;=Budget!I$1)*('Export (QBO)'!$G$2:$G$2483&lt;=((EOMONTH(Budget!I$1,0))))*('Export (QBO)'!$J$2:$J$2483=$A243)*('Export (QBO)'!$I$2:$I$2483))
)</f>
        <v>0</v>
      </c>
      <c r="J243" s="30" cm="1">
        <f t="array" ref="J243">(
SUM(('Export (QBO)'!$G$2:$G$2483&gt;=Budget!J$1)*('Export (QBO)'!$G$2:$G$2483&lt;=((EOMONTH(Budget!J$1,0))))*('Export (QBO)'!$J$2:$J$2483=$A243)*('Export (QBO)'!$I$2:$I$2483))
)</f>
        <v>0</v>
      </c>
      <c r="K243" s="30" cm="1">
        <f t="array" ref="K243">(
SUM(('Export (QBO)'!$G$2:$G$2483&gt;=Budget!K$1)*('Export (QBO)'!$G$2:$G$2483&lt;=((EOMONTH(Budget!K$1,0))))*('Export (QBO)'!$J$2:$J$2483=$A243)*('Export (QBO)'!$I$2:$I$2483))
)</f>
        <v>0</v>
      </c>
      <c r="L243" s="30" cm="1">
        <f t="array" ref="L243">(
SUM(('Export (QBO)'!$G$2:$G$2483&gt;=Budget!L$1)*('Export (QBO)'!$G$2:$G$2483&lt;=((EOMONTH(Budget!L$1,0))))*('Export (QBO)'!$J$2:$J$2483=$A243)*('Export (QBO)'!$I$2:$I$2483))
)</f>
        <v>0</v>
      </c>
      <c r="M243" s="30" cm="1">
        <f t="array" ref="M243">(
SUM(('Export (QBO)'!$G$2:$G$2483&gt;=Budget!M$1)*('Export (QBO)'!$G$2:$G$2483&lt;=((EOMONTH(Budget!M$1,0))))*('Export (QBO)'!$J$2:$J$2483=$A243)*('Export (QBO)'!$I$2:$I$2483))
)</f>
        <v>0</v>
      </c>
      <c r="N243" s="30" cm="1">
        <f t="array" ref="N243">(
SUM(('Export (QBO)'!$G$2:$G$2483&gt;=Budget!N$1)*('Export (QBO)'!$G$2:$G$2483&lt;=((EOMONTH(Budget!N$1,0))))*('Export (QBO)'!$J$2:$J$2483=$A243)*('Export (QBO)'!$I$2:$I$2483))
)</f>
        <v>0</v>
      </c>
      <c r="O243" s="30" cm="1">
        <f t="array" ref="O243">(
SUM(('Export (QBO)'!$G$2:$G$2483&gt;=Budget!O$1)*('Export (QBO)'!$G$2:$G$2483&lt;=((EOMONTH(Budget!O$1,0))))*('Export (QBO)'!$J$2:$J$2483=$A243)*('Export (QBO)'!$I$2:$I$2483))
)</f>
        <v>0</v>
      </c>
      <c r="P243" s="31">
        <f t="shared" si="59"/>
        <v>0</v>
      </c>
      <c r="Q243" s="30" cm="1">
        <f t="array" ref="Q243">(
SUM(('Export (QBO)'!$G$2:$G$6969&gt;=Budget!Q$1)*('Export (QBO)'!$G$2:$G$6969&lt;=((EOMONTH(Budget!Q$1,0))))*('Export (QBO)'!$J$2:$J$6969=$A243)*('Export (QBO)'!$I$2:$I$6969))
)</f>
        <v>-101000</v>
      </c>
      <c r="R243" s="30" cm="1">
        <f t="array" ref="R243">(
SUM(('Export (QBO)'!$G$2:$G$6969&gt;=Budget!R$1)*('Export (QBO)'!$G$2:$G$6969&lt;=((EOMONTH(Budget!R$1,0))))*('Export (QBO)'!$J$2:$J$6969=$A243)*('Export (QBO)'!$I$2:$I$6969))
)</f>
        <v>0</v>
      </c>
      <c r="S243" s="30" cm="1">
        <f t="array" ref="S243">(
SUM(('Export (QBO)'!$G$2:$G$6969&gt;=Budget!S$1)*('Export (QBO)'!$G$2:$G$6969&lt;=((EOMONTH(Budget!S$1,0))))*('Export (QBO)'!$J$2:$J$6969=$A243)*('Export (QBO)'!$I$2:$I$6969))
)</f>
        <v>0</v>
      </c>
      <c r="T243" s="30" cm="1">
        <f t="array" ref="T243">(
SUM(('Export (QBO)'!$G$2:$G$6969&gt;=Budget!T$1)*('Export (QBO)'!$G$2:$G$6969&lt;=((EOMONTH(Budget!T$1,0))))*('Export (QBO)'!$J$2:$J$6969=$A243)*('Export (QBO)'!$I$2:$I$6969))
)</f>
        <v>0</v>
      </c>
      <c r="U243" s="30" cm="1">
        <f t="array" ref="U243">(
SUM(('Export (QBO)'!$G$2:$G$6969&gt;=Budget!U$1)*('Export (QBO)'!$G$2:$G$6969&lt;=((EOMONTH(Budget!U$1,0))))*('Export (QBO)'!$J$2:$J$6969=$A243)*('Export (QBO)'!$I$2:$I$6969))
)</f>
        <v>0</v>
      </c>
      <c r="V243" s="30" cm="1">
        <f t="array" ref="V243">(
SUM(('Export (QBO)'!$G$2:$G$6969&gt;=Budget!V$1)*('Export (QBO)'!$G$2:$G$6969&lt;=((EOMONTH(Budget!V$1,0))))*('Export (QBO)'!$J$2:$J$6969=$A243)*('Export (QBO)'!$I$2:$I$6969))
)</f>
        <v>0</v>
      </c>
      <c r="W243" s="30" cm="1">
        <f t="array" ref="W243">(
SUM(('Export (QBO)'!$G$2:$G$6969&gt;=Budget!W$1)*('Export (QBO)'!$G$2:$G$6969&lt;=((EOMONTH(Budget!W$1,0))))*('Export (QBO)'!$J$2:$J$6969=$A243)*('Export (QBO)'!$I$2:$I$6969))
)</f>
        <v>0</v>
      </c>
      <c r="X243" s="30" cm="1">
        <f t="array" ref="X243">(
SUM(('Export (QBO)'!$G$2:$G$6969&gt;=Budget!X$1)*('Export (QBO)'!$G$2:$G$6969&lt;=((EOMONTH(Budget!X$1,0))))*('Export (QBO)'!$J$2:$J$6969=$A243)*('Export (QBO)'!$I$2:$I$6969))
)</f>
        <v>0</v>
      </c>
      <c r="Y243" s="30" cm="1">
        <f t="array" ref="Y243">(
SUM(('Export (QBO)'!$G$2:$G$6969&gt;=Budget!Y$1)*('Export (QBO)'!$G$2:$G$6969&lt;=((EOMONTH(Budget!Y$1,0))))*('Export (QBO)'!$J$2:$J$6969=$A243)*('Export (QBO)'!$I$2:$I$6969))
)</f>
        <v>0</v>
      </c>
      <c r="Z243" s="30" cm="1">
        <f t="array" ref="Z243">(
SUM(('Export (QBO)'!$G$2:$G$6969&gt;=Budget!Z$1)*('Export (QBO)'!$G$2:$G$6969&lt;=((EOMONTH(Budget!Z$1,0))))*('Export (QBO)'!$J$2:$J$6969=$A243)*('Export (QBO)'!$I$2:$I$6969))
)</f>
        <v>0</v>
      </c>
      <c r="AA243" s="30" cm="1">
        <f t="array" ref="AA243">(
SUM(('Export (QBO)'!$G$2:$G$6969&gt;=Budget!AA$1)*('Export (QBO)'!$G$2:$G$6969&lt;=((EOMONTH(Budget!AA$1,0))))*('Export (QBO)'!$J$2:$J$6969=$A243)*('Export (QBO)'!$I$2:$I$6969))
)</f>
        <v>0</v>
      </c>
      <c r="AB243" s="30" cm="1">
        <f t="array" ref="AB243">(
SUM(('Export (QBO)'!$G$2:$G$6969&gt;=Budget!AB$1)*('Export (QBO)'!$G$2:$G$6969&lt;=((EOMONTH(Budget!AB$1,0))))*('Export (QBO)'!$J$2:$J$6969=$A243)*('Export (QBO)'!$I$2:$I$6969))
)</f>
        <v>0</v>
      </c>
      <c r="AC243" s="31">
        <f t="shared" si="60"/>
        <v>-101000</v>
      </c>
    </row>
    <row r="244" spans="1:35">
      <c r="A244" s="54" t="s">
        <v>341</v>
      </c>
      <c r="B244" s="3" t="str">
        <f>IFERROR((VLOOKUP(A244,'GL Review'!E:G,3,FALSE)),"")</f>
        <v/>
      </c>
      <c r="D244" s="30" cm="1">
        <f t="array" ref="D244">(
SUM(('Export (QBO)'!$G$2:$G$2483&gt;=Budget!D$1)*('Export (QBO)'!$G$2:$G$2483&lt;=((EOMONTH(Budget!D$1,0))))*('Export (QBO)'!$J$2:$J$2483=$A244)*('Export (QBO)'!$I$2:$I$2483))
)</f>
        <v>0</v>
      </c>
      <c r="E244" s="30" cm="1">
        <f t="array" ref="E244">(
SUM(('Export (QBO)'!$G$2:$G$2483&gt;=Budget!E$1)*('Export (QBO)'!$G$2:$G$2483&lt;=((EOMONTH(Budget!E$1,0))))*('Export (QBO)'!$J$2:$J$2483=$A244)*('Export (QBO)'!$I$2:$I$2483))
)</f>
        <v>0</v>
      </c>
      <c r="F244" s="30" cm="1">
        <f t="array" ref="F244">(
SUM(('Export (QBO)'!$G$2:$G$2483&gt;=Budget!F$1)*('Export (QBO)'!$G$2:$G$2483&lt;=((EOMONTH(Budget!F$1,0))))*('Export (QBO)'!$J$2:$J$2483=$A244)*('Export (QBO)'!$I$2:$I$2483))
)</f>
        <v>0</v>
      </c>
      <c r="G244" s="30" cm="1">
        <f t="array" ref="G244">(
SUM(('Export (QBO)'!$G$2:$G$2483&gt;=Budget!G$1)*('Export (QBO)'!$G$2:$G$2483&lt;=((EOMONTH(Budget!G$1,0))))*('Export (QBO)'!$J$2:$J$2483=$A244)*('Export (QBO)'!$I$2:$I$2483))
)</f>
        <v>0</v>
      </c>
      <c r="H244" s="30" cm="1">
        <f t="array" ref="H244">(
SUM(('Export (QBO)'!$G$2:$G$2483&gt;=Budget!H$1)*('Export (QBO)'!$G$2:$G$2483&lt;=((EOMONTH(Budget!H$1,0))))*('Export (QBO)'!$J$2:$J$2483=$A244)*('Export (QBO)'!$I$2:$I$2483))
)</f>
        <v>0</v>
      </c>
      <c r="I244" s="30" cm="1">
        <f t="array" ref="I244">(
SUM(('Export (QBO)'!$G$2:$G$2483&gt;=Budget!I$1)*('Export (QBO)'!$G$2:$G$2483&lt;=((EOMONTH(Budget!I$1,0))))*('Export (QBO)'!$J$2:$J$2483=$A244)*('Export (QBO)'!$I$2:$I$2483))
)</f>
        <v>0</v>
      </c>
      <c r="J244" s="30" cm="1">
        <f t="array" ref="J244">(
SUM(('Export (QBO)'!$G$2:$G$2483&gt;=Budget!J$1)*('Export (QBO)'!$G$2:$G$2483&lt;=((EOMONTH(Budget!J$1,0))))*('Export (QBO)'!$J$2:$J$2483=$A244)*('Export (QBO)'!$I$2:$I$2483))
)</f>
        <v>0</v>
      </c>
      <c r="K244" s="30" cm="1">
        <f t="array" ref="K244">(
SUM(('Export (QBO)'!$G$2:$G$2483&gt;=Budget!K$1)*('Export (QBO)'!$G$2:$G$2483&lt;=((EOMONTH(Budget!K$1,0))))*('Export (QBO)'!$J$2:$J$2483=$A244)*('Export (QBO)'!$I$2:$I$2483))
)</f>
        <v>0</v>
      </c>
      <c r="L244" s="30" cm="1">
        <f t="array" ref="L244">(
SUM(('Export (QBO)'!$G$2:$G$2483&gt;=Budget!L$1)*('Export (QBO)'!$G$2:$G$2483&lt;=((EOMONTH(Budget!L$1,0))))*('Export (QBO)'!$J$2:$J$2483=$A244)*('Export (QBO)'!$I$2:$I$2483))
)</f>
        <v>0</v>
      </c>
      <c r="M244" s="30" cm="1">
        <f t="array" ref="M244">(
SUM(('Export (QBO)'!$G$2:$G$2483&gt;=Budget!M$1)*('Export (QBO)'!$G$2:$G$2483&lt;=((EOMONTH(Budget!M$1,0))))*('Export (QBO)'!$J$2:$J$2483=$A244)*('Export (QBO)'!$I$2:$I$2483))
)</f>
        <v>0</v>
      </c>
      <c r="N244" s="30" cm="1">
        <f t="array" ref="N244">(
SUM(('Export (QBO)'!$G$2:$G$2483&gt;=Budget!N$1)*('Export (QBO)'!$G$2:$G$2483&lt;=((EOMONTH(Budget!N$1,0))))*('Export (QBO)'!$J$2:$J$2483=$A244)*('Export (QBO)'!$I$2:$I$2483))
)</f>
        <v>0</v>
      </c>
      <c r="O244" s="30" cm="1">
        <f t="array" ref="O244">(
SUM(('Export (QBO)'!$G$2:$G$2483&gt;=Budget!O$1)*('Export (QBO)'!$G$2:$G$2483&lt;=((EOMONTH(Budget!O$1,0))))*('Export (QBO)'!$J$2:$J$2483=$A244)*('Export (QBO)'!$I$2:$I$2483))
)</f>
        <v>0</v>
      </c>
      <c r="P244" s="31">
        <f t="shared" si="59"/>
        <v>0</v>
      </c>
      <c r="Q244" s="30" cm="1">
        <f t="array" ref="Q244">(
SUM(('Export (QBO)'!$G$2:$G$6969&gt;=Budget!Q$1)*('Export (QBO)'!$G$2:$G$6969&lt;=((EOMONTH(Budget!Q$1,0))))*('Export (QBO)'!$J$2:$J$6969=$A244)*('Export (QBO)'!$I$2:$I$6969))
)</f>
        <v>0</v>
      </c>
      <c r="R244" s="30" cm="1">
        <f t="array" ref="R244">(
SUM(('Export (QBO)'!$G$2:$G$6969&gt;=Budget!R$1)*('Export (QBO)'!$G$2:$G$6969&lt;=((EOMONTH(Budget!R$1,0))))*('Export (QBO)'!$J$2:$J$6969=$A244)*('Export (QBO)'!$I$2:$I$6969))
)</f>
        <v>0</v>
      </c>
      <c r="S244" s="30" cm="1">
        <f t="array" ref="S244">(
SUM(('Export (QBO)'!$G$2:$G$6969&gt;=Budget!S$1)*('Export (QBO)'!$G$2:$G$6969&lt;=((EOMONTH(Budget!S$1,0))))*('Export (QBO)'!$J$2:$J$6969=$A244)*('Export (QBO)'!$I$2:$I$6969))
)</f>
        <v>0</v>
      </c>
      <c r="T244" s="30" cm="1">
        <f t="array" ref="T244">(
SUM(('Export (QBO)'!$G$2:$G$6969&gt;=Budget!T$1)*('Export (QBO)'!$G$2:$G$6969&lt;=((EOMONTH(Budget!T$1,0))))*('Export (QBO)'!$J$2:$J$6969=$A244)*('Export (QBO)'!$I$2:$I$6969))
)</f>
        <v>0</v>
      </c>
      <c r="U244" s="30" cm="1">
        <f t="array" ref="U244">(
SUM(('Export (QBO)'!$G$2:$G$6969&gt;=Budget!U$1)*('Export (QBO)'!$G$2:$G$6969&lt;=((EOMONTH(Budget!U$1,0))))*('Export (QBO)'!$J$2:$J$6969=$A244)*('Export (QBO)'!$I$2:$I$6969))
)</f>
        <v>0</v>
      </c>
      <c r="V244" s="30" cm="1">
        <f t="array" ref="V244">(
SUM(('Export (QBO)'!$G$2:$G$6969&gt;=Budget!V$1)*('Export (QBO)'!$G$2:$G$6969&lt;=((EOMONTH(Budget!V$1,0))))*('Export (QBO)'!$J$2:$J$6969=$A244)*('Export (QBO)'!$I$2:$I$6969))
)</f>
        <v>0</v>
      </c>
      <c r="W244" s="30" cm="1">
        <f t="array" ref="W244">(
SUM(('Export (QBO)'!$G$2:$G$6969&gt;=Budget!W$1)*('Export (QBO)'!$G$2:$G$6969&lt;=((EOMONTH(Budget!W$1,0))))*('Export (QBO)'!$J$2:$J$6969=$A244)*('Export (QBO)'!$I$2:$I$6969))
)</f>
        <v>0</v>
      </c>
      <c r="X244" s="30" cm="1">
        <f t="array" ref="X244">(
SUM(('Export (QBO)'!$G$2:$G$6969&gt;=Budget!X$1)*('Export (QBO)'!$G$2:$G$6969&lt;=((EOMONTH(Budget!X$1,0))))*('Export (QBO)'!$J$2:$J$6969=$A244)*('Export (QBO)'!$I$2:$I$6969))
)</f>
        <v>0</v>
      </c>
      <c r="Y244" s="30" cm="1">
        <f t="array" ref="Y244">(
SUM(('Export (QBO)'!$G$2:$G$6969&gt;=Budget!Y$1)*('Export (QBO)'!$G$2:$G$6969&lt;=((EOMONTH(Budget!Y$1,0))))*('Export (QBO)'!$J$2:$J$6969=$A244)*('Export (QBO)'!$I$2:$I$6969))
)</f>
        <v>0</v>
      </c>
      <c r="Z244" s="30" cm="1">
        <f t="array" ref="Z244">(
SUM(('Export (QBO)'!$G$2:$G$6969&gt;=Budget!Z$1)*('Export (QBO)'!$G$2:$G$6969&lt;=((EOMONTH(Budget!Z$1,0))))*('Export (QBO)'!$J$2:$J$6969=$A244)*('Export (QBO)'!$I$2:$I$6969))
)</f>
        <v>0</v>
      </c>
      <c r="AA244" s="30" cm="1">
        <f t="array" ref="AA244">(
SUM(('Export (QBO)'!$G$2:$G$6969&gt;=Budget!AA$1)*('Export (QBO)'!$G$2:$G$6969&lt;=((EOMONTH(Budget!AA$1,0))))*('Export (QBO)'!$J$2:$J$6969=$A244)*('Export (QBO)'!$I$2:$I$6969))
)</f>
        <v>0</v>
      </c>
      <c r="AB244" s="30" cm="1">
        <f t="array" ref="AB244">(
SUM(('Export (QBO)'!$G$2:$G$6969&gt;=Budget!AB$1)*('Export (QBO)'!$G$2:$G$6969&lt;=((EOMONTH(Budget!AB$1,0))))*('Export (QBO)'!$J$2:$J$6969=$A244)*('Export (QBO)'!$I$2:$I$6969))
)</f>
        <v>0</v>
      </c>
      <c r="AC244" s="31">
        <f t="shared" si="60"/>
        <v>0</v>
      </c>
    </row>
    <row r="245" spans="1:35">
      <c r="A245" s="54" t="s">
        <v>351</v>
      </c>
      <c r="B245" s="3" t="str">
        <f>IFERROR((VLOOKUP(A245,'GL Review'!E:G,3,FALSE)),"")</f>
        <v/>
      </c>
      <c r="D245" s="30" cm="1">
        <f t="array" ref="D245">(
SUM(('Export (QBO)'!$G$2:$G$2483&gt;=Budget!D$1)*('Export (QBO)'!$G$2:$G$2483&lt;=((EOMONTH(Budget!D$1,0))))*('Export (QBO)'!$J$2:$J$2483=$A245)*('Export (QBO)'!$I$2:$I$2483))
)</f>
        <v>0</v>
      </c>
      <c r="E245" s="30" cm="1">
        <f t="array" ref="E245">(
SUM(('Export (QBO)'!$G$2:$G$2483&gt;=Budget!E$1)*('Export (QBO)'!$G$2:$G$2483&lt;=((EOMONTH(Budget!E$1,0))))*('Export (QBO)'!$J$2:$J$2483=$A245)*('Export (QBO)'!$I$2:$I$2483))
)</f>
        <v>0</v>
      </c>
      <c r="F245" s="30" cm="1">
        <f t="array" ref="F245">(
SUM(('Export (QBO)'!$G$2:$G$2483&gt;=Budget!F$1)*('Export (QBO)'!$G$2:$G$2483&lt;=((EOMONTH(Budget!F$1,0))))*('Export (QBO)'!$J$2:$J$2483=$A245)*('Export (QBO)'!$I$2:$I$2483))
)</f>
        <v>0</v>
      </c>
      <c r="G245" s="30" cm="1">
        <f t="array" ref="G245">(
SUM(('Export (QBO)'!$G$2:$G$2483&gt;=Budget!G$1)*('Export (QBO)'!$G$2:$G$2483&lt;=((EOMONTH(Budget!G$1,0))))*('Export (QBO)'!$J$2:$J$2483=$A245)*('Export (QBO)'!$I$2:$I$2483))
)</f>
        <v>0</v>
      </c>
      <c r="H245" s="30" cm="1">
        <f t="array" ref="H245">(
SUM(('Export (QBO)'!$G$2:$G$2483&gt;=Budget!H$1)*('Export (QBO)'!$G$2:$G$2483&lt;=((EOMONTH(Budget!H$1,0))))*('Export (QBO)'!$J$2:$J$2483=$A245)*('Export (QBO)'!$I$2:$I$2483))
)</f>
        <v>0</v>
      </c>
      <c r="I245" s="30" cm="1">
        <f t="array" ref="I245">(
SUM(('Export (QBO)'!$G$2:$G$2483&gt;=Budget!I$1)*('Export (QBO)'!$G$2:$G$2483&lt;=((EOMONTH(Budget!I$1,0))))*('Export (QBO)'!$J$2:$J$2483=$A245)*('Export (QBO)'!$I$2:$I$2483))
)</f>
        <v>0</v>
      </c>
      <c r="J245" s="30" cm="1">
        <f t="array" ref="J245">(
SUM(('Export (QBO)'!$G$2:$G$2483&gt;=Budget!J$1)*('Export (QBO)'!$G$2:$G$2483&lt;=((EOMONTH(Budget!J$1,0))))*('Export (QBO)'!$J$2:$J$2483=$A245)*('Export (QBO)'!$I$2:$I$2483))
)</f>
        <v>0</v>
      </c>
      <c r="K245" s="30" cm="1">
        <f t="array" ref="K245">(
SUM(('Export (QBO)'!$G$2:$G$2483&gt;=Budget!K$1)*('Export (QBO)'!$G$2:$G$2483&lt;=((EOMONTH(Budget!K$1,0))))*('Export (QBO)'!$J$2:$J$2483=$A245)*('Export (QBO)'!$I$2:$I$2483))
)</f>
        <v>0</v>
      </c>
      <c r="L245" s="30" cm="1">
        <f t="array" ref="L245">(
SUM(('Export (QBO)'!$G$2:$G$2483&gt;=Budget!L$1)*('Export (QBO)'!$G$2:$G$2483&lt;=((EOMONTH(Budget!L$1,0))))*('Export (QBO)'!$J$2:$J$2483=$A245)*('Export (QBO)'!$I$2:$I$2483))
)</f>
        <v>0</v>
      </c>
      <c r="M245" s="30" cm="1">
        <f t="array" ref="M245">(
SUM(('Export (QBO)'!$G$2:$G$2483&gt;=Budget!M$1)*('Export (QBO)'!$G$2:$G$2483&lt;=((EOMONTH(Budget!M$1,0))))*('Export (QBO)'!$J$2:$J$2483=$A245)*('Export (QBO)'!$I$2:$I$2483))
)</f>
        <v>0</v>
      </c>
      <c r="N245" s="30" cm="1">
        <f t="array" ref="N245">(
SUM(('Export (QBO)'!$G$2:$G$2483&gt;=Budget!N$1)*('Export (QBO)'!$G$2:$G$2483&lt;=((EOMONTH(Budget!N$1,0))))*('Export (QBO)'!$J$2:$J$2483=$A245)*('Export (QBO)'!$I$2:$I$2483))
)</f>
        <v>0</v>
      </c>
      <c r="O245" s="30" cm="1">
        <f t="array" ref="O245">(
SUM(('Export (QBO)'!$G$2:$G$2483&gt;=Budget!O$1)*('Export (QBO)'!$G$2:$G$2483&lt;=((EOMONTH(Budget!O$1,0))))*('Export (QBO)'!$J$2:$J$2483=$A245)*('Export (QBO)'!$I$2:$I$2483))
)</f>
        <v>0</v>
      </c>
      <c r="P245" s="31">
        <f t="shared" si="59"/>
        <v>0</v>
      </c>
      <c r="Q245" s="30" cm="1">
        <f t="array" ref="Q245">(
SUM(('Export (QBO)'!$G$2:$G$6969&gt;=Budget!Q$1)*('Export (QBO)'!$G$2:$G$6969&lt;=((EOMONTH(Budget!Q$1,0))))*('Export (QBO)'!$J$2:$J$6969=$A245)*('Export (QBO)'!$I$2:$I$6969))
)</f>
        <v>0</v>
      </c>
      <c r="R245" s="30" cm="1">
        <f t="array" ref="R245">(
SUM(('Export (QBO)'!$G$2:$G$6969&gt;=Budget!R$1)*('Export (QBO)'!$G$2:$G$6969&lt;=((EOMONTH(Budget!R$1,0))))*('Export (QBO)'!$J$2:$J$6969=$A245)*('Export (QBO)'!$I$2:$I$6969))
)</f>
        <v>0</v>
      </c>
      <c r="S245" s="30" cm="1">
        <f t="array" ref="S245">(
SUM(('Export (QBO)'!$G$2:$G$6969&gt;=Budget!S$1)*('Export (QBO)'!$G$2:$G$6969&lt;=((EOMONTH(Budget!S$1,0))))*('Export (QBO)'!$J$2:$J$6969=$A245)*('Export (QBO)'!$I$2:$I$6969))
)</f>
        <v>0</v>
      </c>
      <c r="T245" s="30" cm="1">
        <f t="array" ref="T245">(
SUM(('Export (QBO)'!$G$2:$G$6969&gt;=Budget!T$1)*('Export (QBO)'!$G$2:$G$6969&lt;=((EOMONTH(Budget!T$1,0))))*('Export (QBO)'!$J$2:$J$6969=$A245)*('Export (QBO)'!$I$2:$I$6969))
)</f>
        <v>0</v>
      </c>
      <c r="U245" s="30" cm="1">
        <f t="array" ref="U245">(
SUM(('Export (QBO)'!$G$2:$G$6969&gt;=Budget!U$1)*('Export (QBO)'!$G$2:$G$6969&lt;=((EOMONTH(Budget!U$1,0))))*('Export (QBO)'!$J$2:$J$6969=$A245)*('Export (QBO)'!$I$2:$I$6969))
)</f>
        <v>0</v>
      </c>
      <c r="V245" s="30" cm="1">
        <f t="array" ref="V245">(
SUM(('Export (QBO)'!$G$2:$G$6969&gt;=Budget!V$1)*('Export (QBO)'!$G$2:$G$6969&lt;=((EOMONTH(Budget!V$1,0))))*('Export (QBO)'!$J$2:$J$6969=$A245)*('Export (QBO)'!$I$2:$I$6969))
)</f>
        <v>0</v>
      </c>
      <c r="W245" s="30" cm="1">
        <f t="array" ref="W245">(
SUM(('Export (QBO)'!$G$2:$G$6969&gt;=Budget!W$1)*('Export (QBO)'!$G$2:$G$6969&lt;=((EOMONTH(Budget!W$1,0))))*('Export (QBO)'!$J$2:$J$6969=$A245)*('Export (QBO)'!$I$2:$I$6969))
)</f>
        <v>0</v>
      </c>
      <c r="X245" s="30" cm="1">
        <f t="array" ref="X245">(
SUM(('Export (QBO)'!$G$2:$G$6969&gt;=Budget!X$1)*('Export (QBO)'!$G$2:$G$6969&lt;=((EOMONTH(Budget!X$1,0))))*('Export (QBO)'!$J$2:$J$6969=$A245)*('Export (QBO)'!$I$2:$I$6969))
)</f>
        <v>0</v>
      </c>
      <c r="Y245" s="30" cm="1">
        <f t="array" ref="Y245">(
SUM(('Export (QBO)'!$G$2:$G$6969&gt;=Budget!Y$1)*('Export (QBO)'!$G$2:$G$6969&lt;=((EOMONTH(Budget!Y$1,0))))*('Export (QBO)'!$J$2:$J$6969=$A245)*('Export (QBO)'!$I$2:$I$6969))
)</f>
        <v>0</v>
      </c>
      <c r="Z245" s="30" cm="1">
        <f t="array" ref="Z245">(
SUM(('Export (QBO)'!$G$2:$G$6969&gt;=Budget!Z$1)*('Export (QBO)'!$G$2:$G$6969&lt;=((EOMONTH(Budget!Z$1,0))))*('Export (QBO)'!$J$2:$J$6969=$A245)*('Export (QBO)'!$I$2:$I$6969))
)</f>
        <v>0</v>
      </c>
      <c r="AA245" s="30" cm="1">
        <f t="array" ref="AA245">(
SUM(('Export (QBO)'!$G$2:$G$6969&gt;=Budget!AA$1)*('Export (QBO)'!$G$2:$G$6969&lt;=((EOMONTH(Budget!AA$1,0))))*('Export (QBO)'!$J$2:$J$6969=$A245)*('Export (QBO)'!$I$2:$I$6969))
)</f>
        <v>0</v>
      </c>
      <c r="AB245" s="30" cm="1">
        <f t="array" ref="AB245">(
SUM(('Export (QBO)'!$G$2:$G$6969&gt;=Budget!AB$1)*('Export (QBO)'!$G$2:$G$6969&lt;=((EOMONTH(Budget!AB$1,0))))*('Export (QBO)'!$J$2:$J$6969=$A245)*('Export (QBO)'!$I$2:$I$6969))
)</f>
        <v>0</v>
      </c>
      <c r="AC245" s="31">
        <f t="shared" si="60"/>
        <v>0</v>
      </c>
    </row>
    <row r="246" spans="1:35">
      <c r="A246" s="54" t="s">
        <v>240</v>
      </c>
      <c r="B246" s="3" t="str">
        <f>IFERROR((VLOOKUP(A246,'GL Review'!E:G,3,FALSE)),"")</f>
        <v/>
      </c>
      <c r="D246" s="30" cm="1">
        <f t="array" ref="D246">(
SUM(('Export (QBO)'!$G$2:$G$2483&gt;=Budget!D$1)*('Export (QBO)'!$G$2:$G$2483&lt;=((EOMONTH(Budget!D$1,0))))*('Export (QBO)'!$J$2:$J$2483=$A246)*('Export (QBO)'!$I$2:$I$2483))
)</f>
        <v>0</v>
      </c>
      <c r="E246" s="30" cm="1">
        <f t="array" ref="E246">(
SUM(('Export (QBO)'!$G$2:$G$2483&gt;=Budget!E$1)*('Export (QBO)'!$G$2:$G$2483&lt;=((EOMONTH(Budget!E$1,0))))*('Export (QBO)'!$J$2:$J$2483=$A246)*('Export (QBO)'!$I$2:$I$2483))
)</f>
        <v>0</v>
      </c>
      <c r="F246" s="30" cm="1">
        <f t="array" ref="F246">(
SUM(('Export (QBO)'!$G$2:$G$2483&gt;=Budget!F$1)*('Export (QBO)'!$G$2:$G$2483&lt;=((EOMONTH(Budget!F$1,0))))*('Export (QBO)'!$J$2:$J$2483=$A246)*('Export (QBO)'!$I$2:$I$2483))
)</f>
        <v>0</v>
      </c>
      <c r="G246" s="30" cm="1">
        <f t="array" ref="G246">(
SUM(('Export (QBO)'!$G$2:$G$2483&gt;=Budget!G$1)*('Export (QBO)'!$G$2:$G$2483&lt;=((EOMONTH(Budget!G$1,0))))*('Export (QBO)'!$J$2:$J$2483=$A246)*('Export (QBO)'!$I$2:$I$2483))
)</f>
        <v>0</v>
      </c>
      <c r="H246" s="30" cm="1">
        <f t="array" ref="H246">(
SUM(('Export (QBO)'!$G$2:$G$2483&gt;=Budget!H$1)*('Export (QBO)'!$G$2:$G$2483&lt;=((EOMONTH(Budget!H$1,0))))*('Export (QBO)'!$J$2:$J$2483=$A246)*('Export (QBO)'!$I$2:$I$2483))
)</f>
        <v>0</v>
      </c>
      <c r="I246" s="30" cm="1">
        <f t="array" ref="I246">(
SUM(('Export (QBO)'!$G$2:$G$2483&gt;=Budget!I$1)*('Export (QBO)'!$G$2:$G$2483&lt;=((EOMONTH(Budget!I$1,0))))*('Export (QBO)'!$J$2:$J$2483=$A246)*('Export (QBO)'!$I$2:$I$2483))
)</f>
        <v>0</v>
      </c>
      <c r="J246" s="30" cm="1">
        <f t="array" ref="J246">(
SUM(('Export (QBO)'!$G$2:$G$2483&gt;=Budget!J$1)*('Export (QBO)'!$G$2:$G$2483&lt;=((EOMONTH(Budget!J$1,0))))*('Export (QBO)'!$J$2:$J$2483=$A246)*('Export (QBO)'!$I$2:$I$2483))
)</f>
        <v>0</v>
      </c>
      <c r="K246" s="30" cm="1">
        <f t="array" ref="K246">(
SUM(('Export (QBO)'!$G$2:$G$2483&gt;=Budget!K$1)*('Export (QBO)'!$G$2:$G$2483&lt;=((EOMONTH(Budget!K$1,0))))*('Export (QBO)'!$J$2:$J$2483=$A246)*('Export (QBO)'!$I$2:$I$2483))
)</f>
        <v>0</v>
      </c>
      <c r="L246" s="30" cm="1">
        <f t="array" ref="L246">(
SUM(('Export (QBO)'!$G$2:$G$2483&gt;=Budget!L$1)*('Export (QBO)'!$G$2:$G$2483&lt;=((EOMONTH(Budget!L$1,0))))*('Export (QBO)'!$J$2:$J$2483=$A246)*('Export (QBO)'!$I$2:$I$2483))
)</f>
        <v>0</v>
      </c>
      <c r="M246" s="30" cm="1">
        <f t="array" ref="M246">(
SUM(('Export (QBO)'!$G$2:$G$2483&gt;=Budget!M$1)*('Export (QBO)'!$G$2:$G$2483&lt;=((EOMONTH(Budget!M$1,0))))*('Export (QBO)'!$J$2:$J$2483=$A246)*('Export (QBO)'!$I$2:$I$2483))
)</f>
        <v>0</v>
      </c>
      <c r="N246" s="30" cm="1">
        <f t="array" ref="N246">(
SUM(('Export (QBO)'!$G$2:$G$2483&gt;=Budget!N$1)*('Export (QBO)'!$G$2:$G$2483&lt;=((EOMONTH(Budget!N$1,0))))*('Export (QBO)'!$J$2:$J$2483=$A246)*('Export (QBO)'!$I$2:$I$2483))
)</f>
        <v>0</v>
      </c>
      <c r="O246" s="30" cm="1">
        <f t="array" ref="O246">(
SUM(('Export (QBO)'!$G$2:$G$2483&gt;=Budget!O$1)*('Export (QBO)'!$G$2:$G$2483&lt;=((EOMONTH(Budget!O$1,0))))*('Export (QBO)'!$J$2:$J$2483=$A246)*('Export (QBO)'!$I$2:$I$2483))
)</f>
        <v>0</v>
      </c>
      <c r="P246" s="31">
        <f t="shared" si="59"/>
        <v>0</v>
      </c>
      <c r="Q246" s="30" cm="1">
        <f t="array" ref="Q246">(
SUM(('Export (QBO)'!$G$2:$G$6969&gt;=Budget!Q$1)*('Export (QBO)'!$G$2:$G$6969&lt;=((EOMONTH(Budget!Q$1,0))))*('Export (QBO)'!$J$2:$J$6969=$A246)*('Export (QBO)'!$I$2:$I$6969))
)</f>
        <v>0</v>
      </c>
      <c r="R246" s="30" cm="1">
        <f t="array" ref="R246">(
SUM(('Export (QBO)'!$G$2:$G$6969&gt;=Budget!R$1)*('Export (QBO)'!$G$2:$G$6969&lt;=((EOMONTH(Budget!R$1,0))))*('Export (QBO)'!$J$2:$J$6969=$A246)*('Export (QBO)'!$I$2:$I$6969))
)</f>
        <v>0</v>
      </c>
      <c r="S246" s="30" cm="1">
        <f t="array" ref="S246">(
SUM(('Export (QBO)'!$G$2:$G$6969&gt;=Budget!S$1)*('Export (QBO)'!$G$2:$G$6969&lt;=((EOMONTH(Budget!S$1,0))))*('Export (QBO)'!$J$2:$J$6969=$A246)*('Export (QBO)'!$I$2:$I$6969))
)</f>
        <v>0</v>
      </c>
      <c r="T246" s="30" cm="1">
        <f t="array" ref="T246">(
SUM(('Export (QBO)'!$G$2:$G$6969&gt;=Budget!T$1)*('Export (QBO)'!$G$2:$G$6969&lt;=((EOMONTH(Budget!T$1,0))))*('Export (QBO)'!$J$2:$J$6969=$A246)*('Export (QBO)'!$I$2:$I$6969))
)</f>
        <v>0</v>
      </c>
      <c r="U246" s="30" cm="1">
        <f t="array" ref="U246">(
SUM(('Export (QBO)'!$G$2:$G$6969&gt;=Budget!U$1)*('Export (QBO)'!$G$2:$G$6969&lt;=((EOMONTH(Budget!U$1,0))))*('Export (QBO)'!$J$2:$J$6969=$A246)*('Export (QBO)'!$I$2:$I$6969))
)</f>
        <v>0</v>
      </c>
      <c r="V246" s="30" cm="1">
        <f t="array" ref="V246">(
SUM(('Export (QBO)'!$G$2:$G$6969&gt;=Budget!V$1)*('Export (QBO)'!$G$2:$G$6969&lt;=((EOMONTH(Budget!V$1,0))))*('Export (QBO)'!$J$2:$J$6969=$A246)*('Export (QBO)'!$I$2:$I$6969))
)</f>
        <v>0</v>
      </c>
      <c r="W246" s="30" cm="1">
        <f t="array" ref="W246">(
SUM(('Export (QBO)'!$G$2:$G$6969&gt;=Budget!W$1)*('Export (QBO)'!$G$2:$G$6969&lt;=((EOMONTH(Budget!W$1,0))))*('Export (QBO)'!$J$2:$J$6969=$A246)*('Export (QBO)'!$I$2:$I$6969))
)</f>
        <v>0</v>
      </c>
      <c r="X246" s="30" cm="1">
        <f t="array" ref="X246">(
SUM(('Export (QBO)'!$G$2:$G$6969&gt;=Budget!X$1)*('Export (QBO)'!$G$2:$G$6969&lt;=((EOMONTH(Budget!X$1,0))))*('Export (QBO)'!$J$2:$J$6969=$A246)*('Export (QBO)'!$I$2:$I$6969))
)</f>
        <v>0</v>
      </c>
      <c r="Y246" s="30" cm="1">
        <f t="array" ref="Y246">(
SUM(('Export (QBO)'!$G$2:$G$6969&gt;=Budget!Y$1)*('Export (QBO)'!$G$2:$G$6969&lt;=((EOMONTH(Budget!Y$1,0))))*('Export (QBO)'!$J$2:$J$6969=$A246)*('Export (QBO)'!$I$2:$I$6969))
)</f>
        <v>0</v>
      </c>
      <c r="Z246" s="30" cm="1">
        <f t="array" ref="Z246">(
SUM(('Export (QBO)'!$G$2:$G$6969&gt;=Budget!Z$1)*('Export (QBO)'!$G$2:$G$6969&lt;=((EOMONTH(Budget!Z$1,0))))*('Export (QBO)'!$J$2:$J$6969=$A246)*('Export (QBO)'!$I$2:$I$6969))
)</f>
        <v>0</v>
      </c>
      <c r="AA246" s="30" cm="1">
        <f t="array" ref="AA246">(
SUM(('Export (QBO)'!$G$2:$G$6969&gt;=Budget!AA$1)*('Export (QBO)'!$G$2:$G$6969&lt;=((EOMONTH(Budget!AA$1,0))))*('Export (QBO)'!$J$2:$J$6969=$A246)*('Export (QBO)'!$I$2:$I$6969))
)</f>
        <v>0</v>
      </c>
      <c r="AB246" s="30" cm="1">
        <f t="array" ref="AB246">(
SUM(('Export (QBO)'!$G$2:$G$6969&gt;=Budget!AB$1)*('Export (QBO)'!$G$2:$G$6969&lt;=((EOMONTH(Budget!AB$1,0))))*('Export (QBO)'!$J$2:$J$6969=$A246)*('Export (QBO)'!$I$2:$I$6969))
)</f>
        <v>0</v>
      </c>
      <c r="AC246" s="31">
        <f t="shared" si="60"/>
        <v>0</v>
      </c>
    </row>
    <row r="247" spans="1:35">
      <c r="A247" s="54" t="s">
        <v>236</v>
      </c>
      <c r="B247" s="3" t="str">
        <f>IFERROR((VLOOKUP(A247,'GL Review'!E:G,3,FALSE)),"")</f>
        <v/>
      </c>
      <c r="D247" s="30" cm="1">
        <f t="array" ref="D247">(
SUM(('Export (QBO)'!$G$2:$G$2483&gt;=Budget!D$1)*('Export (QBO)'!$G$2:$G$2483&lt;=((EOMONTH(Budget!D$1,0))))*('Export (QBO)'!$J$2:$J$2483=$A247)*('Export (QBO)'!$I$2:$I$2483))
)</f>
        <v>0</v>
      </c>
      <c r="E247" s="30" cm="1">
        <f t="array" ref="E247">(
SUM(('Export (QBO)'!$G$2:$G$2483&gt;=Budget!E$1)*('Export (QBO)'!$G$2:$G$2483&lt;=((EOMONTH(Budget!E$1,0))))*('Export (QBO)'!$J$2:$J$2483=$A247)*('Export (QBO)'!$I$2:$I$2483))
)</f>
        <v>0</v>
      </c>
      <c r="F247" s="30" cm="1">
        <f t="array" ref="F247">(
SUM(('Export (QBO)'!$G$2:$G$2483&gt;=Budget!F$1)*('Export (QBO)'!$G$2:$G$2483&lt;=((EOMONTH(Budget!F$1,0))))*('Export (QBO)'!$J$2:$J$2483=$A247)*('Export (QBO)'!$I$2:$I$2483))
)</f>
        <v>0</v>
      </c>
      <c r="G247" s="30" cm="1">
        <f t="array" ref="G247">(
SUM(('Export (QBO)'!$G$2:$G$2483&gt;=Budget!G$1)*('Export (QBO)'!$G$2:$G$2483&lt;=((EOMONTH(Budget!G$1,0))))*('Export (QBO)'!$J$2:$J$2483=$A247)*('Export (QBO)'!$I$2:$I$2483))
)</f>
        <v>0</v>
      </c>
      <c r="H247" s="30" cm="1">
        <f t="array" ref="H247">(
SUM(('Export (QBO)'!$G$2:$G$2483&gt;=Budget!H$1)*('Export (QBO)'!$G$2:$G$2483&lt;=((EOMONTH(Budget!H$1,0))))*('Export (QBO)'!$J$2:$J$2483=$A247)*('Export (QBO)'!$I$2:$I$2483))
)</f>
        <v>0</v>
      </c>
      <c r="I247" s="30" cm="1">
        <f t="array" ref="I247">(
SUM(('Export (QBO)'!$G$2:$G$2483&gt;=Budget!I$1)*('Export (QBO)'!$G$2:$G$2483&lt;=((EOMONTH(Budget!I$1,0))))*('Export (QBO)'!$J$2:$J$2483=$A247)*('Export (QBO)'!$I$2:$I$2483))
)</f>
        <v>0</v>
      </c>
      <c r="J247" s="30" cm="1">
        <f t="array" ref="J247">(
SUM(('Export (QBO)'!$G$2:$G$2483&gt;=Budget!J$1)*('Export (QBO)'!$G$2:$G$2483&lt;=((EOMONTH(Budget!J$1,0))))*('Export (QBO)'!$J$2:$J$2483=$A247)*('Export (QBO)'!$I$2:$I$2483))
)</f>
        <v>0</v>
      </c>
      <c r="K247" s="30" cm="1">
        <f t="array" ref="K247">(
SUM(('Export (QBO)'!$G$2:$G$2483&gt;=Budget!K$1)*('Export (QBO)'!$G$2:$G$2483&lt;=((EOMONTH(Budget!K$1,0))))*('Export (QBO)'!$J$2:$J$2483=$A247)*('Export (QBO)'!$I$2:$I$2483))
)</f>
        <v>0</v>
      </c>
      <c r="L247" s="30" cm="1">
        <f t="array" ref="L247">(
SUM(('Export (QBO)'!$G$2:$G$2483&gt;=Budget!L$1)*('Export (QBO)'!$G$2:$G$2483&lt;=((EOMONTH(Budget!L$1,0))))*('Export (QBO)'!$J$2:$J$2483=$A247)*('Export (QBO)'!$I$2:$I$2483))
)</f>
        <v>0</v>
      </c>
      <c r="M247" s="30" cm="1">
        <f t="array" ref="M247">(
SUM(('Export (QBO)'!$G$2:$G$2483&gt;=Budget!M$1)*('Export (QBO)'!$G$2:$G$2483&lt;=((EOMONTH(Budget!M$1,0))))*('Export (QBO)'!$J$2:$J$2483=$A247)*('Export (QBO)'!$I$2:$I$2483))
)</f>
        <v>0</v>
      </c>
      <c r="N247" s="30" cm="1">
        <f t="array" ref="N247">(
SUM(('Export (QBO)'!$G$2:$G$2483&gt;=Budget!N$1)*('Export (QBO)'!$G$2:$G$2483&lt;=((EOMONTH(Budget!N$1,0))))*('Export (QBO)'!$J$2:$J$2483=$A247)*('Export (QBO)'!$I$2:$I$2483))
)</f>
        <v>0</v>
      </c>
      <c r="O247" s="30" cm="1">
        <f t="array" ref="O247">(
SUM(('Export (QBO)'!$G$2:$G$2483&gt;=Budget!O$1)*('Export (QBO)'!$G$2:$G$2483&lt;=((EOMONTH(Budget!O$1,0))))*('Export (QBO)'!$J$2:$J$2483=$A247)*('Export (QBO)'!$I$2:$I$2483))
)</f>
        <v>0</v>
      </c>
      <c r="P247" s="31">
        <f t="shared" si="59"/>
        <v>0</v>
      </c>
      <c r="Q247" s="30" cm="1">
        <f t="array" ref="Q247">(
SUM(('Export (QBO)'!$G$2:$G$6969&gt;=Budget!Q$1)*('Export (QBO)'!$G$2:$G$6969&lt;=((EOMONTH(Budget!Q$1,0))))*('Export (QBO)'!$J$2:$J$6969=$A247)*('Export (QBO)'!$I$2:$I$6969))
)</f>
        <v>0</v>
      </c>
      <c r="R247" s="30" cm="1">
        <f t="array" ref="R247">(
SUM(('Export (QBO)'!$G$2:$G$6969&gt;=Budget!R$1)*('Export (QBO)'!$G$2:$G$6969&lt;=((EOMONTH(Budget!R$1,0))))*('Export (QBO)'!$J$2:$J$6969=$A247)*('Export (QBO)'!$I$2:$I$6969))
)</f>
        <v>0</v>
      </c>
      <c r="S247" s="30" cm="1">
        <f t="array" ref="S247">(
SUM(('Export (QBO)'!$G$2:$G$6969&gt;=Budget!S$1)*('Export (QBO)'!$G$2:$G$6969&lt;=((EOMONTH(Budget!S$1,0))))*('Export (QBO)'!$J$2:$J$6969=$A247)*('Export (QBO)'!$I$2:$I$6969))
)</f>
        <v>0</v>
      </c>
      <c r="T247" s="30" cm="1">
        <f t="array" ref="T247">(
SUM(('Export (QBO)'!$G$2:$G$6969&gt;=Budget!T$1)*('Export (QBO)'!$G$2:$G$6969&lt;=((EOMONTH(Budget!T$1,0))))*('Export (QBO)'!$J$2:$J$6969=$A247)*('Export (QBO)'!$I$2:$I$6969))
)</f>
        <v>0</v>
      </c>
      <c r="U247" s="30" cm="1">
        <f t="array" ref="U247">(
SUM(('Export (QBO)'!$G$2:$G$6969&gt;=Budget!U$1)*('Export (QBO)'!$G$2:$G$6969&lt;=((EOMONTH(Budget!U$1,0))))*('Export (QBO)'!$J$2:$J$6969=$A247)*('Export (QBO)'!$I$2:$I$6969))
)</f>
        <v>0</v>
      </c>
      <c r="V247" s="30" cm="1">
        <f t="array" ref="V247">(
SUM(('Export (QBO)'!$G$2:$G$6969&gt;=Budget!V$1)*('Export (QBO)'!$G$2:$G$6969&lt;=((EOMONTH(Budget!V$1,0))))*('Export (QBO)'!$J$2:$J$6969=$A247)*('Export (QBO)'!$I$2:$I$6969))
)</f>
        <v>0</v>
      </c>
      <c r="W247" s="30" cm="1">
        <f t="array" ref="W247">(
SUM(('Export (QBO)'!$G$2:$G$6969&gt;=Budget!W$1)*('Export (QBO)'!$G$2:$G$6969&lt;=((EOMONTH(Budget!W$1,0))))*('Export (QBO)'!$J$2:$J$6969=$A247)*('Export (QBO)'!$I$2:$I$6969))
)</f>
        <v>0</v>
      </c>
      <c r="X247" s="30" cm="1">
        <f t="array" ref="X247">(
SUM(('Export (QBO)'!$G$2:$G$6969&gt;=Budget!X$1)*('Export (QBO)'!$G$2:$G$6969&lt;=((EOMONTH(Budget!X$1,0))))*('Export (QBO)'!$J$2:$J$6969=$A247)*('Export (QBO)'!$I$2:$I$6969))
)</f>
        <v>0</v>
      </c>
      <c r="Y247" s="30" cm="1">
        <f t="array" ref="Y247">(
SUM(('Export (QBO)'!$G$2:$G$6969&gt;=Budget!Y$1)*('Export (QBO)'!$G$2:$G$6969&lt;=((EOMONTH(Budget!Y$1,0))))*('Export (QBO)'!$J$2:$J$6969=$A247)*('Export (QBO)'!$I$2:$I$6969))
)</f>
        <v>0</v>
      </c>
      <c r="Z247" s="30" cm="1">
        <f t="array" ref="Z247">(
SUM(('Export (QBO)'!$G$2:$G$6969&gt;=Budget!Z$1)*('Export (QBO)'!$G$2:$G$6969&lt;=((EOMONTH(Budget!Z$1,0))))*('Export (QBO)'!$J$2:$J$6969=$A247)*('Export (QBO)'!$I$2:$I$6969))
)</f>
        <v>0</v>
      </c>
      <c r="AA247" s="30" cm="1">
        <f t="array" ref="AA247">(
SUM(('Export (QBO)'!$G$2:$G$6969&gt;=Budget!AA$1)*('Export (QBO)'!$G$2:$G$6969&lt;=((EOMONTH(Budget!AA$1,0))))*('Export (QBO)'!$J$2:$J$6969=$A247)*('Export (QBO)'!$I$2:$I$6969))
)</f>
        <v>0</v>
      </c>
      <c r="AB247" s="30" cm="1">
        <f t="array" ref="AB247">(
SUM(('Export (QBO)'!$G$2:$G$6969&gt;=Budget!AB$1)*('Export (QBO)'!$G$2:$G$6969&lt;=((EOMONTH(Budget!AB$1,0))))*('Export (QBO)'!$J$2:$J$6969=$A247)*('Export (QBO)'!$I$2:$I$6969))
)</f>
        <v>0</v>
      </c>
      <c r="AC247" s="31">
        <f t="shared" si="60"/>
        <v>0</v>
      </c>
    </row>
    <row r="248" spans="1:35">
      <c r="A248" s="54" t="s">
        <v>339</v>
      </c>
      <c r="B248" s="3" t="str">
        <f>IFERROR((VLOOKUP(A248,'GL Review'!E:G,3,FALSE)),"")</f>
        <v/>
      </c>
      <c r="D248" s="30" cm="1">
        <f t="array" ref="D248">(
SUM(('Export (QBO)'!$G$2:$G$2483&gt;=Budget!D$1)*('Export (QBO)'!$G$2:$G$2483&lt;=((EOMONTH(Budget!D$1,0))))*('Export (QBO)'!$J$2:$J$2483=$A248)*('Export (QBO)'!$I$2:$I$2483))
)</f>
        <v>0</v>
      </c>
      <c r="E248" s="30" cm="1">
        <f t="array" ref="E248">(
SUM(('Export (QBO)'!$G$2:$G$2483&gt;=Budget!E$1)*('Export (QBO)'!$G$2:$G$2483&lt;=((EOMONTH(Budget!E$1,0))))*('Export (QBO)'!$J$2:$J$2483=$A248)*('Export (QBO)'!$I$2:$I$2483))
)</f>
        <v>0</v>
      </c>
      <c r="F248" s="30" cm="1">
        <f t="array" ref="F248">(
SUM(('Export (QBO)'!$G$2:$G$2483&gt;=Budget!F$1)*('Export (QBO)'!$G$2:$G$2483&lt;=((EOMONTH(Budget!F$1,0))))*('Export (QBO)'!$J$2:$J$2483=$A248)*('Export (QBO)'!$I$2:$I$2483))
)</f>
        <v>0</v>
      </c>
      <c r="G248" s="30" cm="1">
        <f t="array" ref="G248">(
SUM(('Export (QBO)'!$G$2:$G$2483&gt;=Budget!G$1)*('Export (QBO)'!$G$2:$G$2483&lt;=((EOMONTH(Budget!G$1,0))))*('Export (QBO)'!$J$2:$J$2483=$A248)*('Export (QBO)'!$I$2:$I$2483))
)</f>
        <v>0</v>
      </c>
      <c r="H248" s="30" cm="1">
        <f t="array" ref="H248">(
SUM(('Export (QBO)'!$G$2:$G$2483&gt;=Budget!H$1)*('Export (QBO)'!$G$2:$G$2483&lt;=((EOMONTH(Budget!H$1,0))))*('Export (QBO)'!$J$2:$J$2483=$A248)*('Export (QBO)'!$I$2:$I$2483))
)</f>
        <v>0</v>
      </c>
      <c r="I248" s="30" cm="1">
        <f t="array" ref="I248">(
SUM(('Export (QBO)'!$G$2:$G$2483&gt;=Budget!I$1)*('Export (QBO)'!$G$2:$G$2483&lt;=((EOMONTH(Budget!I$1,0))))*('Export (QBO)'!$J$2:$J$2483=$A248)*('Export (QBO)'!$I$2:$I$2483))
)</f>
        <v>0</v>
      </c>
      <c r="J248" s="30" cm="1">
        <f t="array" ref="J248">(
SUM(('Export (QBO)'!$G$2:$G$2483&gt;=Budget!J$1)*('Export (QBO)'!$G$2:$G$2483&lt;=((EOMONTH(Budget!J$1,0))))*('Export (QBO)'!$J$2:$J$2483=$A248)*('Export (QBO)'!$I$2:$I$2483))
)</f>
        <v>0</v>
      </c>
      <c r="K248" s="30" cm="1">
        <f t="array" ref="K248">(
SUM(('Export (QBO)'!$G$2:$G$2483&gt;=Budget!K$1)*('Export (QBO)'!$G$2:$G$2483&lt;=((EOMONTH(Budget!K$1,0))))*('Export (QBO)'!$J$2:$J$2483=$A248)*('Export (QBO)'!$I$2:$I$2483))
)</f>
        <v>0</v>
      </c>
      <c r="L248" s="30" cm="1">
        <f t="array" ref="L248">(
SUM(('Export (QBO)'!$G$2:$G$2483&gt;=Budget!L$1)*('Export (QBO)'!$G$2:$G$2483&lt;=((EOMONTH(Budget!L$1,0))))*('Export (QBO)'!$J$2:$J$2483=$A248)*('Export (QBO)'!$I$2:$I$2483))
)</f>
        <v>0</v>
      </c>
      <c r="M248" s="30" cm="1">
        <f t="array" ref="M248">(
SUM(('Export (QBO)'!$G$2:$G$2483&gt;=Budget!M$1)*('Export (QBO)'!$G$2:$G$2483&lt;=((EOMONTH(Budget!M$1,0))))*('Export (QBO)'!$J$2:$J$2483=$A248)*('Export (QBO)'!$I$2:$I$2483))
)</f>
        <v>0</v>
      </c>
      <c r="N248" s="30" cm="1">
        <f t="array" ref="N248">(
SUM(('Export (QBO)'!$G$2:$G$2483&gt;=Budget!N$1)*('Export (QBO)'!$G$2:$G$2483&lt;=((EOMONTH(Budget!N$1,0))))*('Export (QBO)'!$J$2:$J$2483=$A248)*('Export (QBO)'!$I$2:$I$2483))
)</f>
        <v>0</v>
      </c>
      <c r="O248" s="30" cm="1">
        <f t="array" ref="O248">(
SUM(('Export (QBO)'!$G$2:$G$2483&gt;=Budget!O$1)*('Export (QBO)'!$G$2:$G$2483&lt;=((EOMONTH(Budget!O$1,0))))*('Export (QBO)'!$J$2:$J$2483=$A248)*('Export (QBO)'!$I$2:$I$2483))
)</f>
        <v>0</v>
      </c>
      <c r="P248" s="31">
        <f t="shared" si="59"/>
        <v>0</v>
      </c>
      <c r="Q248" s="30" cm="1">
        <f t="array" ref="Q248">(
SUM(('Export (QBO)'!$G$2:$G$6969&gt;=Budget!Q$1)*('Export (QBO)'!$G$2:$G$6969&lt;=((EOMONTH(Budget!Q$1,0))))*('Export (QBO)'!$J$2:$J$6969=$A248)*('Export (QBO)'!$I$2:$I$6969))
)</f>
        <v>0</v>
      </c>
      <c r="R248" s="30" cm="1">
        <f t="array" ref="R248">(
SUM(('Export (QBO)'!$G$2:$G$6969&gt;=Budget!R$1)*('Export (QBO)'!$G$2:$G$6969&lt;=((EOMONTH(Budget!R$1,0))))*('Export (QBO)'!$J$2:$J$6969=$A248)*('Export (QBO)'!$I$2:$I$6969))
)</f>
        <v>0</v>
      </c>
      <c r="S248" s="30" cm="1">
        <f t="array" ref="S248">(
SUM(('Export (QBO)'!$G$2:$G$6969&gt;=Budget!S$1)*('Export (QBO)'!$G$2:$G$6969&lt;=((EOMONTH(Budget!S$1,0))))*('Export (QBO)'!$J$2:$J$6969=$A248)*('Export (QBO)'!$I$2:$I$6969))
)</f>
        <v>0</v>
      </c>
      <c r="T248" s="30" cm="1">
        <f t="array" ref="T248">(
SUM(('Export (QBO)'!$G$2:$G$6969&gt;=Budget!T$1)*('Export (QBO)'!$G$2:$G$6969&lt;=((EOMONTH(Budget!T$1,0))))*('Export (QBO)'!$J$2:$J$6969=$A248)*('Export (QBO)'!$I$2:$I$6969))
)</f>
        <v>0</v>
      </c>
      <c r="U248" s="30" cm="1">
        <f t="array" ref="U248">(
SUM(('Export (QBO)'!$G$2:$G$6969&gt;=Budget!U$1)*('Export (QBO)'!$G$2:$G$6969&lt;=((EOMONTH(Budget!U$1,0))))*('Export (QBO)'!$J$2:$J$6969=$A248)*('Export (QBO)'!$I$2:$I$6969))
)</f>
        <v>0</v>
      </c>
      <c r="V248" s="30" cm="1">
        <f t="array" ref="V248">(
SUM(('Export (QBO)'!$G$2:$G$6969&gt;=Budget!V$1)*('Export (QBO)'!$G$2:$G$6969&lt;=((EOMONTH(Budget!V$1,0))))*('Export (QBO)'!$J$2:$J$6969=$A248)*('Export (QBO)'!$I$2:$I$6969))
)</f>
        <v>0</v>
      </c>
      <c r="W248" s="30" cm="1">
        <f t="array" ref="W248">(
SUM(('Export (QBO)'!$G$2:$G$6969&gt;=Budget!W$1)*('Export (QBO)'!$G$2:$G$6969&lt;=((EOMONTH(Budget!W$1,0))))*('Export (QBO)'!$J$2:$J$6969=$A248)*('Export (QBO)'!$I$2:$I$6969))
)</f>
        <v>0</v>
      </c>
      <c r="X248" s="30" cm="1">
        <f t="array" ref="X248">(
SUM(('Export (QBO)'!$G$2:$G$6969&gt;=Budget!X$1)*('Export (QBO)'!$G$2:$G$6969&lt;=((EOMONTH(Budget!X$1,0))))*('Export (QBO)'!$J$2:$J$6969=$A248)*('Export (QBO)'!$I$2:$I$6969))
)</f>
        <v>0</v>
      </c>
      <c r="Y248" s="30" cm="1">
        <f t="array" ref="Y248">(
SUM(('Export (QBO)'!$G$2:$G$6969&gt;=Budget!Y$1)*('Export (QBO)'!$G$2:$G$6969&lt;=((EOMONTH(Budget!Y$1,0))))*('Export (QBO)'!$J$2:$J$6969=$A248)*('Export (QBO)'!$I$2:$I$6969))
)</f>
        <v>0</v>
      </c>
      <c r="Z248" s="30" cm="1">
        <f t="array" ref="Z248">(
SUM(('Export (QBO)'!$G$2:$G$6969&gt;=Budget!Z$1)*('Export (QBO)'!$G$2:$G$6969&lt;=((EOMONTH(Budget!Z$1,0))))*('Export (QBO)'!$J$2:$J$6969=$A248)*('Export (QBO)'!$I$2:$I$6969))
)</f>
        <v>0</v>
      </c>
      <c r="AA248" s="30" cm="1">
        <f t="array" ref="AA248">(
SUM(('Export (QBO)'!$G$2:$G$6969&gt;=Budget!AA$1)*('Export (QBO)'!$G$2:$G$6969&lt;=((EOMONTH(Budget!AA$1,0))))*('Export (QBO)'!$J$2:$J$6969=$A248)*('Export (QBO)'!$I$2:$I$6969))
)</f>
        <v>0</v>
      </c>
      <c r="AB248" s="30" cm="1">
        <f t="array" ref="AB248">(
SUM(('Export (QBO)'!$G$2:$G$6969&gt;=Budget!AB$1)*('Export (QBO)'!$G$2:$G$6969&lt;=((EOMONTH(Budget!AB$1,0))))*('Export (QBO)'!$J$2:$J$6969=$A248)*('Export (QBO)'!$I$2:$I$6969))
)</f>
        <v>0</v>
      </c>
      <c r="AC248" s="31">
        <f t="shared" si="60"/>
        <v>0</v>
      </c>
    </row>
    <row r="249" spans="1:35">
      <c r="A249" s="54" t="s">
        <v>251</v>
      </c>
      <c r="B249" s="3" t="str">
        <f>IFERROR((VLOOKUP(A249,'GL Review'!E:G,3,FALSE)),"")</f>
        <v/>
      </c>
      <c r="D249" s="30" cm="1">
        <f t="array" ref="D249">(
SUM(('Export (QBO)'!$G$2:$G$2483&gt;=Budget!D$1)*('Export (QBO)'!$G$2:$G$2483&lt;=((EOMONTH(Budget!D$1,0))))*('Export (QBO)'!$J$2:$J$2483=$A249)*('Export (QBO)'!$I$2:$I$2483))
)</f>
        <v>0</v>
      </c>
      <c r="E249" s="30" cm="1">
        <f t="array" ref="E249">(
SUM(('Export (QBO)'!$G$2:$G$2483&gt;=Budget!E$1)*('Export (QBO)'!$G$2:$G$2483&lt;=((EOMONTH(Budget!E$1,0))))*('Export (QBO)'!$J$2:$J$2483=$A249)*('Export (QBO)'!$I$2:$I$2483))
)</f>
        <v>0</v>
      </c>
      <c r="F249" s="30" cm="1">
        <f t="array" ref="F249">(
SUM(('Export (QBO)'!$G$2:$G$2483&gt;=Budget!F$1)*('Export (QBO)'!$G$2:$G$2483&lt;=((EOMONTH(Budget!F$1,0))))*('Export (QBO)'!$J$2:$J$2483=$A249)*('Export (QBO)'!$I$2:$I$2483))
)</f>
        <v>0</v>
      </c>
      <c r="G249" s="30" cm="1">
        <f t="array" ref="G249">(
SUM(('Export (QBO)'!$G$2:$G$2483&gt;=Budget!G$1)*('Export (QBO)'!$G$2:$G$2483&lt;=((EOMONTH(Budget!G$1,0))))*('Export (QBO)'!$J$2:$J$2483=$A249)*('Export (QBO)'!$I$2:$I$2483))
)</f>
        <v>0</v>
      </c>
      <c r="H249" s="30" cm="1">
        <f t="array" ref="H249">(
SUM(('Export (QBO)'!$G$2:$G$2483&gt;=Budget!H$1)*('Export (QBO)'!$G$2:$G$2483&lt;=((EOMONTH(Budget!H$1,0))))*('Export (QBO)'!$J$2:$J$2483=$A249)*('Export (QBO)'!$I$2:$I$2483))
)</f>
        <v>0</v>
      </c>
      <c r="I249" s="30" cm="1">
        <f t="array" ref="I249">(
SUM(('Export (QBO)'!$G$2:$G$2483&gt;=Budget!I$1)*('Export (QBO)'!$G$2:$G$2483&lt;=((EOMONTH(Budget!I$1,0))))*('Export (QBO)'!$J$2:$J$2483=$A249)*('Export (QBO)'!$I$2:$I$2483))
)</f>
        <v>0</v>
      </c>
      <c r="J249" s="30" cm="1">
        <f t="array" ref="J249">(
SUM(('Export (QBO)'!$G$2:$G$2483&gt;=Budget!J$1)*('Export (QBO)'!$G$2:$G$2483&lt;=((EOMONTH(Budget!J$1,0))))*('Export (QBO)'!$J$2:$J$2483=$A249)*('Export (QBO)'!$I$2:$I$2483))
)</f>
        <v>0</v>
      </c>
      <c r="K249" s="30" cm="1">
        <f t="array" ref="K249">(
SUM(('Export (QBO)'!$G$2:$G$2483&gt;=Budget!K$1)*('Export (QBO)'!$G$2:$G$2483&lt;=((EOMONTH(Budget!K$1,0))))*('Export (QBO)'!$J$2:$J$2483=$A249)*('Export (QBO)'!$I$2:$I$2483))
)</f>
        <v>0</v>
      </c>
      <c r="L249" s="30" cm="1">
        <f t="array" ref="L249">(
SUM(('Export (QBO)'!$G$2:$G$2483&gt;=Budget!L$1)*('Export (QBO)'!$G$2:$G$2483&lt;=((EOMONTH(Budget!L$1,0))))*('Export (QBO)'!$J$2:$J$2483=$A249)*('Export (QBO)'!$I$2:$I$2483))
)</f>
        <v>0</v>
      </c>
      <c r="M249" s="30" cm="1">
        <f t="array" ref="M249">(
SUM(('Export (QBO)'!$G$2:$G$2483&gt;=Budget!M$1)*('Export (QBO)'!$G$2:$G$2483&lt;=((EOMONTH(Budget!M$1,0))))*('Export (QBO)'!$J$2:$J$2483=$A249)*('Export (QBO)'!$I$2:$I$2483))
)</f>
        <v>0</v>
      </c>
      <c r="N249" s="30" cm="1">
        <f t="array" ref="N249">(
SUM(('Export (QBO)'!$G$2:$G$2483&gt;=Budget!N$1)*('Export (QBO)'!$G$2:$G$2483&lt;=((EOMONTH(Budget!N$1,0))))*('Export (QBO)'!$J$2:$J$2483=$A249)*('Export (QBO)'!$I$2:$I$2483))
)</f>
        <v>0</v>
      </c>
      <c r="O249" s="30" cm="1">
        <f t="array" ref="O249">(
SUM(('Export (QBO)'!$G$2:$G$2483&gt;=Budget!O$1)*('Export (QBO)'!$G$2:$G$2483&lt;=((EOMONTH(Budget!O$1,0))))*('Export (QBO)'!$J$2:$J$2483=$A249)*('Export (QBO)'!$I$2:$I$2483))
)</f>
        <v>0</v>
      </c>
      <c r="P249" s="31">
        <f t="shared" si="59"/>
        <v>0</v>
      </c>
      <c r="Q249" s="30" cm="1">
        <f t="array" ref="Q249">(
SUM(('Export (QBO)'!$G$2:$G$6969&gt;=Budget!Q$1)*('Export (QBO)'!$G$2:$G$6969&lt;=((EOMONTH(Budget!Q$1,0))))*('Export (QBO)'!$J$2:$J$6969=$A249)*('Export (QBO)'!$I$2:$I$6969))
)</f>
        <v>0</v>
      </c>
      <c r="R249" s="30" cm="1">
        <f t="array" ref="R249">(
SUM(('Export (QBO)'!$G$2:$G$6969&gt;=Budget!R$1)*('Export (QBO)'!$G$2:$G$6969&lt;=((EOMONTH(Budget!R$1,0))))*('Export (QBO)'!$J$2:$J$6969=$A249)*('Export (QBO)'!$I$2:$I$6969))
)</f>
        <v>0</v>
      </c>
      <c r="S249" s="30" cm="1">
        <f t="array" ref="S249">(
SUM(('Export (QBO)'!$G$2:$G$6969&gt;=Budget!S$1)*('Export (QBO)'!$G$2:$G$6969&lt;=((EOMONTH(Budget!S$1,0))))*('Export (QBO)'!$J$2:$J$6969=$A249)*('Export (QBO)'!$I$2:$I$6969))
)</f>
        <v>0</v>
      </c>
      <c r="T249" s="30" cm="1">
        <f t="array" ref="T249">(
SUM(('Export (QBO)'!$G$2:$G$6969&gt;=Budget!T$1)*('Export (QBO)'!$G$2:$G$6969&lt;=((EOMONTH(Budget!T$1,0))))*('Export (QBO)'!$J$2:$J$6969=$A249)*('Export (QBO)'!$I$2:$I$6969))
)</f>
        <v>0</v>
      </c>
      <c r="U249" s="30" cm="1">
        <f t="array" ref="U249">(
SUM(('Export (QBO)'!$G$2:$G$6969&gt;=Budget!U$1)*('Export (QBO)'!$G$2:$G$6969&lt;=((EOMONTH(Budget!U$1,0))))*('Export (QBO)'!$J$2:$J$6969=$A249)*('Export (QBO)'!$I$2:$I$6969))
)</f>
        <v>0</v>
      </c>
      <c r="V249" s="30" cm="1">
        <f t="array" ref="V249">(
SUM(('Export (QBO)'!$G$2:$G$6969&gt;=Budget!V$1)*('Export (QBO)'!$G$2:$G$6969&lt;=((EOMONTH(Budget!V$1,0))))*('Export (QBO)'!$J$2:$J$6969=$A249)*('Export (QBO)'!$I$2:$I$6969))
)</f>
        <v>0</v>
      </c>
      <c r="W249" s="30" cm="1">
        <f t="array" ref="W249">(
SUM(('Export (QBO)'!$G$2:$G$6969&gt;=Budget!W$1)*('Export (QBO)'!$G$2:$G$6969&lt;=((EOMONTH(Budget!W$1,0))))*('Export (QBO)'!$J$2:$J$6969=$A249)*('Export (QBO)'!$I$2:$I$6969))
)</f>
        <v>0</v>
      </c>
      <c r="X249" s="30" cm="1">
        <f t="array" ref="X249">(
SUM(('Export (QBO)'!$G$2:$G$6969&gt;=Budget!X$1)*('Export (QBO)'!$G$2:$G$6969&lt;=((EOMONTH(Budget!X$1,0))))*('Export (QBO)'!$J$2:$J$6969=$A249)*('Export (QBO)'!$I$2:$I$6969))
)</f>
        <v>0</v>
      </c>
      <c r="Y249" s="30" cm="1">
        <f t="array" ref="Y249">(
SUM(('Export (QBO)'!$G$2:$G$6969&gt;=Budget!Y$1)*('Export (QBO)'!$G$2:$G$6969&lt;=((EOMONTH(Budget!Y$1,0))))*('Export (QBO)'!$J$2:$J$6969=$A249)*('Export (QBO)'!$I$2:$I$6969))
)</f>
        <v>0</v>
      </c>
      <c r="Z249" s="30" cm="1">
        <f t="array" ref="Z249">(
SUM(('Export (QBO)'!$G$2:$G$6969&gt;=Budget!Z$1)*('Export (QBO)'!$G$2:$G$6969&lt;=((EOMONTH(Budget!Z$1,0))))*('Export (QBO)'!$J$2:$J$6969=$A249)*('Export (QBO)'!$I$2:$I$6969))
)</f>
        <v>0</v>
      </c>
      <c r="AA249" s="30" cm="1">
        <f t="array" ref="AA249">(
SUM(('Export (QBO)'!$G$2:$G$6969&gt;=Budget!AA$1)*('Export (QBO)'!$G$2:$G$6969&lt;=((EOMONTH(Budget!AA$1,0))))*('Export (QBO)'!$J$2:$J$6969=$A249)*('Export (QBO)'!$I$2:$I$6969))
)</f>
        <v>0</v>
      </c>
      <c r="AB249" s="30" cm="1">
        <f t="array" ref="AB249">(
SUM(('Export (QBO)'!$G$2:$G$6969&gt;=Budget!AB$1)*('Export (QBO)'!$G$2:$G$6969&lt;=((EOMONTH(Budget!AB$1,0))))*('Export (QBO)'!$J$2:$J$6969=$A249)*('Export (QBO)'!$I$2:$I$6969))
)</f>
        <v>0</v>
      </c>
      <c r="AC249" s="31">
        <f t="shared" si="60"/>
        <v>0</v>
      </c>
    </row>
    <row r="250" spans="1:35">
      <c r="A250" s="54" t="s">
        <v>269</v>
      </c>
      <c r="B250" s="3" t="str">
        <f>IFERROR((VLOOKUP(A250,'GL Review'!E:G,3,FALSE)),"")</f>
        <v/>
      </c>
      <c r="D250" s="30" cm="1">
        <f t="array" ref="D250">(
SUM(('Export (QBO)'!$G$2:$G$2483&gt;=Budget!D$1)*('Export (QBO)'!$G$2:$G$2483&lt;=((EOMONTH(Budget!D$1,0))))*('Export (QBO)'!$J$2:$J$2483=$A250)*('Export (QBO)'!$I$2:$I$2483))
)</f>
        <v>0</v>
      </c>
      <c r="E250" s="30" cm="1">
        <f t="array" ref="E250">(
SUM(('Export (QBO)'!$G$2:$G$2483&gt;=Budget!E$1)*('Export (QBO)'!$G$2:$G$2483&lt;=((EOMONTH(Budget!E$1,0))))*('Export (QBO)'!$J$2:$J$2483=$A250)*('Export (QBO)'!$I$2:$I$2483))
)</f>
        <v>0</v>
      </c>
      <c r="F250" s="30" cm="1">
        <f t="array" ref="F250">(
SUM(('Export (QBO)'!$G$2:$G$2483&gt;=Budget!F$1)*('Export (QBO)'!$G$2:$G$2483&lt;=((EOMONTH(Budget!F$1,0))))*('Export (QBO)'!$J$2:$J$2483=$A250)*('Export (QBO)'!$I$2:$I$2483))
)</f>
        <v>0</v>
      </c>
      <c r="G250" s="30" cm="1">
        <f t="array" ref="G250">(
SUM(('Export (QBO)'!$G$2:$G$2483&gt;=Budget!G$1)*('Export (QBO)'!$G$2:$G$2483&lt;=((EOMONTH(Budget!G$1,0))))*('Export (QBO)'!$J$2:$J$2483=$A250)*('Export (QBO)'!$I$2:$I$2483))
)</f>
        <v>0</v>
      </c>
      <c r="H250" s="30" cm="1">
        <f t="array" ref="H250">(
SUM(('Export (QBO)'!$G$2:$G$2483&gt;=Budget!H$1)*('Export (QBO)'!$G$2:$G$2483&lt;=((EOMONTH(Budget!H$1,0))))*('Export (QBO)'!$J$2:$J$2483=$A250)*('Export (QBO)'!$I$2:$I$2483))
)</f>
        <v>0</v>
      </c>
      <c r="I250" s="30" cm="1">
        <f t="array" ref="I250">(
SUM(('Export (QBO)'!$G$2:$G$2483&gt;=Budget!I$1)*('Export (QBO)'!$G$2:$G$2483&lt;=((EOMONTH(Budget!I$1,0))))*('Export (QBO)'!$J$2:$J$2483=$A250)*('Export (QBO)'!$I$2:$I$2483))
)</f>
        <v>0</v>
      </c>
      <c r="J250" s="30" cm="1">
        <f t="array" ref="J250">(
SUM(('Export (QBO)'!$G$2:$G$2483&gt;=Budget!J$1)*('Export (QBO)'!$G$2:$G$2483&lt;=((EOMONTH(Budget!J$1,0))))*('Export (QBO)'!$J$2:$J$2483=$A250)*('Export (QBO)'!$I$2:$I$2483))
)</f>
        <v>0</v>
      </c>
      <c r="K250" s="30" cm="1">
        <f t="array" ref="K250">(
SUM(('Export (QBO)'!$G$2:$G$2483&gt;=Budget!K$1)*('Export (QBO)'!$G$2:$G$2483&lt;=((EOMONTH(Budget!K$1,0))))*('Export (QBO)'!$J$2:$J$2483=$A250)*('Export (QBO)'!$I$2:$I$2483))
)</f>
        <v>0</v>
      </c>
      <c r="L250" s="30" cm="1">
        <f t="array" ref="L250">(
SUM(('Export (QBO)'!$G$2:$G$2483&gt;=Budget!L$1)*('Export (QBO)'!$G$2:$G$2483&lt;=((EOMONTH(Budget!L$1,0))))*('Export (QBO)'!$J$2:$J$2483=$A250)*('Export (QBO)'!$I$2:$I$2483))
)</f>
        <v>0</v>
      </c>
      <c r="M250" s="30" cm="1">
        <f t="array" ref="M250">(
SUM(('Export (QBO)'!$G$2:$G$2483&gt;=Budget!M$1)*('Export (QBO)'!$G$2:$G$2483&lt;=((EOMONTH(Budget!M$1,0))))*('Export (QBO)'!$J$2:$J$2483=$A250)*('Export (QBO)'!$I$2:$I$2483))
)</f>
        <v>0</v>
      </c>
      <c r="N250" s="30" cm="1">
        <f t="array" ref="N250">(
SUM(('Export (QBO)'!$G$2:$G$2483&gt;=Budget!N$1)*('Export (QBO)'!$G$2:$G$2483&lt;=((EOMONTH(Budget!N$1,0))))*('Export (QBO)'!$J$2:$J$2483=$A250)*('Export (QBO)'!$I$2:$I$2483))
)</f>
        <v>0</v>
      </c>
      <c r="O250" s="30" cm="1">
        <f t="array" ref="O250">(
SUM(('Export (QBO)'!$G$2:$G$2483&gt;=Budget!O$1)*('Export (QBO)'!$G$2:$G$2483&lt;=((EOMONTH(Budget!O$1,0))))*('Export (QBO)'!$J$2:$J$2483=$A250)*('Export (QBO)'!$I$2:$I$2483))
)</f>
        <v>0</v>
      </c>
      <c r="P250" s="31">
        <f t="shared" si="59"/>
        <v>0</v>
      </c>
      <c r="Q250" s="30" cm="1">
        <f t="array" ref="Q250">(
SUM(('Export (QBO)'!$G$2:$G$6969&gt;=Budget!Q$1)*('Export (QBO)'!$G$2:$G$6969&lt;=((EOMONTH(Budget!Q$1,0))))*('Export (QBO)'!$J$2:$J$6969=$A250)*('Export (QBO)'!$I$2:$I$6969))
)</f>
        <v>0</v>
      </c>
      <c r="R250" s="30" cm="1">
        <f t="array" ref="R250">(
SUM(('Export (QBO)'!$G$2:$G$6969&gt;=Budget!R$1)*('Export (QBO)'!$G$2:$G$6969&lt;=((EOMONTH(Budget!R$1,0))))*('Export (QBO)'!$J$2:$J$6969=$A250)*('Export (QBO)'!$I$2:$I$6969))
)</f>
        <v>0</v>
      </c>
      <c r="S250" s="30" cm="1">
        <f t="array" ref="S250">(
SUM(('Export (QBO)'!$G$2:$G$6969&gt;=Budget!S$1)*('Export (QBO)'!$G$2:$G$6969&lt;=((EOMONTH(Budget!S$1,0))))*('Export (QBO)'!$J$2:$J$6969=$A250)*('Export (QBO)'!$I$2:$I$6969))
)</f>
        <v>0</v>
      </c>
      <c r="T250" s="30" cm="1">
        <f t="array" ref="T250">(
SUM(('Export (QBO)'!$G$2:$G$6969&gt;=Budget!T$1)*('Export (QBO)'!$G$2:$G$6969&lt;=((EOMONTH(Budget!T$1,0))))*('Export (QBO)'!$J$2:$J$6969=$A250)*('Export (QBO)'!$I$2:$I$6969))
)</f>
        <v>0</v>
      </c>
      <c r="U250" s="30" cm="1">
        <f t="array" ref="U250">(
SUM(('Export (QBO)'!$G$2:$G$6969&gt;=Budget!U$1)*('Export (QBO)'!$G$2:$G$6969&lt;=((EOMONTH(Budget!U$1,0))))*('Export (QBO)'!$J$2:$J$6969=$A250)*('Export (QBO)'!$I$2:$I$6969))
)</f>
        <v>0</v>
      </c>
      <c r="V250" s="30" cm="1">
        <f t="array" ref="V250">(
SUM(('Export (QBO)'!$G$2:$G$6969&gt;=Budget!V$1)*('Export (QBO)'!$G$2:$G$6969&lt;=((EOMONTH(Budget!V$1,0))))*('Export (QBO)'!$J$2:$J$6969=$A250)*('Export (QBO)'!$I$2:$I$6969))
)</f>
        <v>0</v>
      </c>
      <c r="W250" s="30" cm="1">
        <f t="array" ref="W250">(
SUM(('Export (QBO)'!$G$2:$G$6969&gt;=Budget!W$1)*('Export (QBO)'!$G$2:$G$6969&lt;=((EOMONTH(Budget!W$1,0))))*('Export (QBO)'!$J$2:$J$6969=$A250)*('Export (QBO)'!$I$2:$I$6969))
)</f>
        <v>0</v>
      </c>
      <c r="X250" s="30" cm="1">
        <f t="array" ref="X250">(
SUM(('Export (QBO)'!$G$2:$G$6969&gt;=Budget!X$1)*('Export (QBO)'!$G$2:$G$6969&lt;=((EOMONTH(Budget!X$1,0))))*('Export (QBO)'!$J$2:$J$6969=$A250)*('Export (QBO)'!$I$2:$I$6969))
)</f>
        <v>0</v>
      </c>
      <c r="Y250" s="30" cm="1">
        <f t="array" ref="Y250">(
SUM(('Export (QBO)'!$G$2:$G$6969&gt;=Budget!Y$1)*('Export (QBO)'!$G$2:$G$6969&lt;=((EOMONTH(Budget!Y$1,0))))*('Export (QBO)'!$J$2:$J$6969=$A250)*('Export (QBO)'!$I$2:$I$6969))
)</f>
        <v>0</v>
      </c>
      <c r="Z250" s="30" cm="1">
        <f t="array" ref="Z250">(
SUM(('Export (QBO)'!$G$2:$G$6969&gt;=Budget!Z$1)*('Export (QBO)'!$G$2:$G$6969&lt;=((EOMONTH(Budget!Z$1,0))))*('Export (QBO)'!$J$2:$J$6969=$A250)*('Export (QBO)'!$I$2:$I$6969))
)</f>
        <v>0</v>
      </c>
      <c r="AA250" s="30" cm="1">
        <f t="array" ref="AA250">(
SUM(('Export (QBO)'!$G$2:$G$6969&gt;=Budget!AA$1)*('Export (QBO)'!$G$2:$G$6969&lt;=((EOMONTH(Budget!AA$1,0))))*('Export (QBO)'!$J$2:$J$6969=$A250)*('Export (QBO)'!$I$2:$I$6969))
)</f>
        <v>0</v>
      </c>
      <c r="AB250" s="30" cm="1">
        <f t="array" ref="AB250">(
SUM(('Export (QBO)'!$G$2:$G$6969&gt;=Budget!AB$1)*('Export (QBO)'!$G$2:$G$6969&lt;=((EOMONTH(Budget!AB$1,0))))*('Export (QBO)'!$J$2:$J$6969=$A250)*('Export (QBO)'!$I$2:$I$6969))
)</f>
        <v>0</v>
      </c>
      <c r="AC250" s="31">
        <f t="shared" si="60"/>
        <v>0</v>
      </c>
    </row>
    <row r="251" spans="1:35">
      <c r="A251" s="54" t="s">
        <v>249</v>
      </c>
      <c r="B251" s="3" t="str">
        <f>IFERROR((VLOOKUP(A251,'GL Review'!E:G,3,FALSE)),"")</f>
        <v/>
      </c>
      <c r="D251" s="30" cm="1">
        <f t="array" ref="D251">(
SUM(('Export (QBO)'!$G$2:$G$2483&gt;=Budget!D$1)*('Export (QBO)'!$G$2:$G$2483&lt;=((EOMONTH(Budget!D$1,0))))*('Export (QBO)'!$J$2:$J$2483=$A251)*('Export (QBO)'!$I$2:$I$2483))
)</f>
        <v>0</v>
      </c>
      <c r="E251" s="30" cm="1">
        <f t="array" ref="E251">(
SUM(('Export (QBO)'!$G$2:$G$2483&gt;=Budget!E$1)*('Export (QBO)'!$G$2:$G$2483&lt;=((EOMONTH(Budget!E$1,0))))*('Export (QBO)'!$J$2:$J$2483=$A251)*('Export (QBO)'!$I$2:$I$2483))
)</f>
        <v>0</v>
      </c>
      <c r="F251" s="30" cm="1">
        <f t="array" ref="F251">(
SUM(('Export (QBO)'!$G$2:$G$2483&gt;=Budget!F$1)*('Export (QBO)'!$G$2:$G$2483&lt;=((EOMONTH(Budget!F$1,0))))*('Export (QBO)'!$J$2:$J$2483=$A251)*('Export (QBO)'!$I$2:$I$2483))
)</f>
        <v>0</v>
      </c>
      <c r="G251" s="30" cm="1">
        <f t="array" ref="G251">(
SUM(('Export (QBO)'!$G$2:$G$2483&gt;=Budget!G$1)*('Export (QBO)'!$G$2:$G$2483&lt;=((EOMONTH(Budget!G$1,0))))*('Export (QBO)'!$J$2:$J$2483=$A251)*('Export (QBO)'!$I$2:$I$2483))
)</f>
        <v>0</v>
      </c>
      <c r="H251" s="30" cm="1">
        <f t="array" ref="H251">(
SUM(('Export (QBO)'!$G$2:$G$2483&gt;=Budget!H$1)*('Export (QBO)'!$G$2:$G$2483&lt;=((EOMONTH(Budget!H$1,0))))*('Export (QBO)'!$J$2:$J$2483=$A251)*('Export (QBO)'!$I$2:$I$2483))
)</f>
        <v>0</v>
      </c>
      <c r="I251" s="30" cm="1">
        <f t="array" ref="I251">(
SUM(('Export (QBO)'!$G$2:$G$2483&gt;=Budget!I$1)*('Export (QBO)'!$G$2:$G$2483&lt;=((EOMONTH(Budget!I$1,0))))*('Export (QBO)'!$J$2:$J$2483=$A251)*('Export (QBO)'!$I$2:$I$2483))
)</f>
        <v>0</v>
      </c>
      <c r="J251" s="30" cm="1">
        <f t="array" ref="J251">(
SUM(('Export (QBO)'!$G$2:$G$2483&gt;=Budget!J$1)*('Export (QBO)'!$G$2:$G$2483&lt;=((EOMONTH(Budget!J$1,0))))*('Export (QBO)'!$J$2:$J$2483=$A251)*('Export (QBO)'!$I$2:$I$2483))
)</f>
        <v>0</v>
      </c>
      <c r="K251" s="30" cm="1">
        <f t="array" ref="K251">(
SUM(('Export (QBO)'!$G$2:$G$2483&gt;=Budget!K$1)*('Export (QBO)'!$G$2:$G$2483&lt;=((EOMONTH(Budget!K$1,0))))*('Export (QBO)'!$J$2:$J$2483=$A251)*('Export (QBO)'!$I$2:$I$2483))
)</f>
        <v>0</v>
      </c>
      <c r="L251" s="30" cm="1">
        <f t="array" ref="L251">(
SUM(('Export (QBO)'!$G$2:$G$2483&gt;=Budget!L$1)*('Export (QBO)'!$G$2:$G$2483&lt;=((EOMONTH(Budget!L$1,0))))*('Export (QBO)'!$J$2:$J$2483=$A251)*('Export (QBO)'!$I$2:$I$2483))
)</f>
        <v>0</v>
      </c>
      <c r="M251" s="30" cm="1">
        <f t="array" ref="M251">(
SUM(('Export (QBO)'!$G$2:$G$2483&gt;=Budget!M$1)*('Export (QBO)'!$G$2:$G$2483&lt;=((EOMONTH(Budget!M$1,0))))*('Export (QBO)'!$J$2:$J$2483=$A251)*('Export (QBO)'!$I$2:$I$2483))
)</f>
        <v>0</v>
      </c>
      <c r="N251" s="30" cm="1">
        <f t="array" ref="N251">(
SUM(('Export (QBO)'!$G$2:$G$2483&gt;=Budget!N$1)*('Export (QBO)'!$G$2:$G$2483&lt;=((EOMONTH(Budget!N$1,0))))*('Export (QBO)'!$J$2:$J$2483=$A251)*('Export (QBO)'!$I$2:$I$2483))
)</f>
        <v>0</v>
      </c>
      <c r="O251" s="30" cm="1">
        <f t="array" ref="O251">(
SUM(('Export (QBO)'!$G$2:$G$2483&gt;=Budget!O$1)*('Export (QBO)'!$G$2:$G$2483&lt;=((EOMONTH(Budget!O$1,0))))*('Export (QBO)'!$J$2:$J$2483=$A251)*('Export (QBO)'!$I$2:$I$2483))
)</f>
        <v>0</v>
      </c>
      <c r="P251" s="31">
        <f t="shared" si="59"/>
        <v>0</v>
      </c>
      <c r="Q251" s="30" cm="1">
        <f t="array" ref="Q251">(
SUM(('Export (QBO)'!$G$2:$G$6969&gt;=Budget!Q$1)*('Export (QBO)'!$G$2:$G$6969&lt;=((EOMONTH(Budget!Q$1,0))))*('Export (QBO)'!$J$2:$J$6969=$A251)*('Export (QBO)'!$I$2:$I$6969))
)</f>
        <v>-6420</v>
      </c>
      <c r="R251" s="30" cm="1">
        <f t="array" ref="R251">(
SUM(('Export (QBO)'!$G$2:$G$6969&gt;=Budget!R$1)*('Export (QBO)'!$G$2:$G$6969&lt;=((EOMONTH(Budget!R$1,0))))*('Export (QBO)'!$J$2:$J$6969=$A251)*('Export (QBO)'!$I$2:$I$6969))
)</f>
        <v>0</v>
      </c>
      <c r="S251" s="30" cm="1">
        <f t="array" ref="S251">(
SUM(('Export (QBO)'!$G$2:$G$6969&gt;=Budget!S$1)*('Export (QBO)'!$G$2:$G$6969&lt;=((EOMONTH(Budget!S$1,0))))*('Export (QBO)'!$J$2:$J$6969=$A251)*('Export (QBO)'!$I$2:$I$6969))
)</f>
        <v>0</v>
      </c>
      <c r="T251" s="30" cm="1">
        <f t="array" ref="T251">(
SUM(('Export (QBO)'!$G$2:$G$6969&gt;=Budget!T$1)*('Export (QBO)'!$G$2:$G$6969&lt;=((EOMONTH(Budget!T$1,0))))*('Export (QBO)'!$J$2:$J$6969=$A251)*('Export (QBO)'!$I$2:$I$6969))
)</f>
        <v>0</v>
      </c>
      <c r="U251" s="30" cm="1">
        <f t="array" ref="U251">(
SUM(('Export (QBO)'!$G$2:$G$6969&gt;=Budget!U$1)*('Export (QBO)'!$G$2:$G$6969&lt;=((EOMONTH(Budget!U$1,0))))*('Export (QBO)'!$J$2:$J$6969=$A251)*('Export (QBO)'!$I$2:$I$6969))
)</f>
        <v>0</v>
      </c>
      <c r="V251" s="30" cm="1">
        <f t="array" ref="V251">(
SUM(('Export (QBO)'!$G$2:$G$6969&gt;=Budget!V$1)*('Export (QBO)'!$G$2:$G$6969&lt;=((EOMONTH(Budget!V$1,0))))*('Export (QBO)'!$J$2:$J$6969=$A251)*('Export (QBO)'!$I$2:$I$6969))
)</f>
        <v>13444.619999999999</v>
      </c>
      <c r="W251" s="30" cm="1">
        <f t="array" ref="W251">(
SUM(('Export (QBO)'!$G$2:$G$6969&gt;=Budget!W$1)*('Export (QBO)'!$G$2:$G$6969&lt;=((EOMONTH(Budget!W$1,0))))*('Export (QBO)'!$J$2:$J$6969=$A251)*('Export (QBO)'!$I$2:$I$6969))
)</f>
        <v>0</v>
      </c>
      <c r="X251" s="30" cm="1">
        <f t="array" ref="X251">(
SUM(('Export (QBO)'!$G$2:$G$6969&gt;=Budget!X$1)*('Export (QBO)'!$G$2:$G$6969&lt;=((EOMONTH(Budget!X$1,0))))*('Export (QBO)'!$J$2:$J$6969=$A251)*('Export (QBO)'!$I$2:$I$6969))
)</f>
        <v>0</v>
      </c>
      <c r="Y251" s="30" cm="1">
        <f t="array" ref="Y251">(
SUM(('Export (QBO)'!$G$2:$G$6969&gt;=Budget!Y$1)*('Export (QBO)'!$G$2:$G$6969&lt;=((EOMONTH(Budget!Y$1,0))))*('Export (QBO)'!$J$2:$J$6969=$A251)*('Export (QBO)'!$I$2:$I$6969))
)</f>
        <v>-13000</v>
      </c>
      <c r="Z251" s="30" cm="1">
        <f t="array" ref="Z251">(
SUM(('Export (QBO)'!$G$2:$G$6969&gt;=Budget!Z$1)*('Export (QBO)'!$G$2:$G$6969&lt;=((EOMONTH(Budget!Z$1,0))))*('Export (QBO)'!$J$2:$J$6969=$A251)*('Export (QBO)'!$I$2:$I$6969))
)</f>
        <v>0</v>
      </c>
      <c r="AA251" s="30" cm="1">
        <f t="array" ref="AA251">(
SUM(('Export (QBO)'!$G$2:$G$6969&gt;=Budget!AA$1)*('Export (QBO)'!$G$2:$G$6969&lt;=((EOMONTH(Budget!AA$1,0))))*('Export (QBO)'!$J$2:$J$6969=$A251)*('Export (QBO)'!$I$2:$I$6969))
)</f>
        <v>0</v>
      </c>
      <c r="AB251" s="30" cm="1">
        <f t="array" ref="AB251">(
SUM(('Export (QBO)'!$G$2:$G$6969&gt;=Budget!AB$1)*('Export (QBO)'!$G$2:$G$6969&lt;=((EOMONTH(Budget!AB$1,0))))*('Export (QBO)'!$J$2:$J$6969=$A251)*('Export (QBO)'!$I$2:$I$6969))
)</f>
        <v>0</v>
      </c>
      <c r="AC251" s="31">
        <f t="shared" si="60"/>
        <v>-5975.380000000001</v>
      </c>
    </row>
    <row r="252" spans="1:35">
      <c r="A252" s="54" t="s">
        <v>243</v>
      </c>
      <c r="B252" s="3" t="str">
        <f>IFERROR((VLOOKUP(A252,'GL Review'!E:G,3,FALSE)),"")</f>
        <v/>
      </c>
      <c r="D252" s="30" cm="1">
        <f t="array" ref="D252">(
SUM(('Export (QBO)'!$G$2:$G$2483&gt;=Budget!D$1)*('Export (QBO)'!$G$2:$G$2483&lt;=((EOMONTH(Budget!D$1,0))))*('Export (QBO)'!$J$2:$J$2483=$A252)*('Export (QBO)'!$I$2:$I$2483))
)</f>
        <v>0</v>
      </c>
      <c r="E252" s="30" cm="1">
        <f t="array" ref="E252">(
SUM(('Export (QBO)'!$G$2:$G$2483&gt;=Budget!E$1)*('Export (QBO)'!$G$2:$G$2483&lt;=((EOMONTH(Budget!E$1,0))))*('Export (QBO)'!$J$2:$J$2483=$A252)*('Export (QBO)'!$I$2:$I$2483))
)</f>
        <v>0</v>
      </c>
      <c r="F252" s="30" cm="1">
        <f t="array" ref="F252">(
SUM(('Export (QBO)'!$G$2:$G$2483&gt;=Budget!F$1)*('Export (QBO)'!$G$2:$G$2483&lt;=((EOMONTH(Budget!F$1,0))))*('Export (QBO)'!$J$2:$J$2483=$A252)*('Export (QBO)'!$I$2:$I$2483))
)</f>
        <v>0</v>
      </c>
      <c r="G252" s="30" cm="1">
        <f t="array" ref="G252">(
SUM(('Export (QBO)'!$G$2:$G$2483&gt;=Budget!G$1)*('Export (QBO)'!$G$2:$G$2483&lt;=((EOMONTH(Budget!G$1,0))))*('Export (QBO)'!$J$2:$J$2483=$A252)*('Export (QBO)'!$I$2:$I$2483))
)</f>
        <v>0</v>
      </c>
      <c r="H252" s="30" cm="1">
        <f t="array" ref="H252">(
SUM(('Export (QBO)'!$G$2:$G$2483&gt;=Budget!H$1)*('Export (QBO)'!$G$2:$G$2483&lt;=((EOMONTH(Budget!H$1,0))))*('Export (QBO)'!$J$2:$J$2483=$A252)*('Export (QBO)'!$I$2:$I$2483))
)</f>
        <v>0</v>
      </c>
      <c r="I252" s="30" cm="1">
        <f t="array" ref="I252">(
SUM(('Export (QBO)'!$G$2:$G$2483&gt;=Budget!I$1)*('Export (QBO)'!$G$2:$G$2483&lt;=((EOMONTH(Budget!I$1,0))))*('Export (QBO)'!$J$2:$J$2483=$A252)*('Export (QBO)'!$I$2:$I$2483))
)</f>
        <v>0</v>
      </c>
      <c r="J252" s="30" cm="1">
        <f t="array" ref="J252">(
SUM(('Export (QBO)'!$G$2:$G$2483&gt;=Budget!J$1)*('Export (QBO)'!$G$2:$G$2483&lt;=((EOMONTH(Budget!J$1,0))))*('Export (QBO)'!$J$2:$J$2483=$A252)*('Export (QBO)'!$I$2:$I$2483))
)</f>
        <v>0</v>
      </c>
      <c r="K252" s="30" cm="1">
        <f t="array" ref="K252">(
SUM(('Export (QBO)'!$G$2:$G$2483&gt;=Budget!K$1)*('Export (QBO)'!$G$2:$G$2483&lt;=((EOMONTH(Budget!K$1,0))))*('Export (QBO)'!$J$2:$J$2483=$A252)*('Export (QBO)'!$I$2:$I$2483))
)</f>
        <v>0</v>
      </c>
      <c r="L252" s="30" cm="1">
        <f t="array" ref="L252">(
SUM(('Export (QBO)'!$G$2:$G$2483&gt;=Budget!L$1)*('Export (QBO)'!$G$2:$G$2483&lt;=((EOMONTH(Budget!L$1,0))))*('Export (QBO)'!$J$2:$J$2483=$A252)*('Export (QBO)'!$I$2:$I$2483))
)</f>
        <v>0</v>
      </c>
      <c r="M252" s="30" cm="1">
        <f t="array" ref="M252">(
SUM(('Export (QBO)'!$G$2:$G$2483&gt;=Budget!M$1)*('Export (QBO)'!$G$2:$G$2483&lt;=((EOMONTH(Budget!M$1,0))))*('Export (QBO)'!$J$2:$J$2483=$A252)*('Export (QBO)'!$I$2:$I$2483))
)</f>
        <v>0</v>
      </c>
      <c r="N252" s="30" cm="1">
        <f t="array" ref="N252">(
SUM(('Export (QBO)'!$G$2:$G$2483&gt;=Budget!N$1)*('Export (QBO)'!$G$2:$G$2483&lt;=((EOMONTH(Budget!N$1,0))))*('Export (QBO)'!$J$2:$J$2483=$A252)*('Export (QBO)'!$I$2:$I$2483))
)</f>
        <v>0</v>
      </c>
      <c r="O252" s="30" cm="1">
        <f t="array" ref="O252">(
SUM(('Export (QBO)'!$G$2:$G$2483&gt;=Budget!O$1)*('Export (QBO)'!$G$2:$G$2483&lt;=((EOMONTH(Budget!O$1,0))))*('Export (QBO)'!$J$2:$J$2483=$A252)*('Export (QBO)'!$I$2:$I$2483))
)</f>
        <v>0</v>
      </c>
      <c r="P252" s="31">
        <f t="shared" si="59"/>
        <v>0</v>
      </c>
      <c r="Q252" s="30" cm="1">
        <f t="array" ref="Q252">(
SUM(('Export (QBO)'!$G$2:$G$6969&gt;=Budget!Q$1)*('Export (QBO)'!$G$2:$G$6969&lt;=((EOMONTH(Budget!Q$1,0))))*('Export (QBO)'!$J$2:$J$6969=$A252)*('Export (QBO)'!$I$2:$I$6969))
)</f>
        <v>0</v>
      </c>
      <c r="R252" s="30" cm="1">
        <f t="array" ref="R252">(
SUM(('Export (QBO)'!$G$2:$G$6969&gt;=Budget!R$1)*('Export (QBO)'!$G$2:$G$6969&lt;=((EOMONTH(Budget!R$1,0))))*('Export (QBO)'!$J$2:$J$6969=$A252)*('Export (QBO)'!$I$2:$I$6969))
)</f>
        <v>0</v>
      </c>
      <c r="S252" s="30" cm="1">
        <f t="array" ref="S252">(
SUM(('Export (QBO)'!$G$2:$G$6969&gt;=Budget!S$1)*('Export (QBO)'!$G$2:$G$6969&lt;=((EOMONTH(Budget!S$1,0))))*('Export (QBO)'!$J$2:$J$6969=$A252)*('Export (QBO)'!$I$2:$I$6969))
)</f>
        <v>0</v>
      </c>
      <c r="T252" s="30" cm="1">
        <f t="array" ref="T252">(
SUM(('Export (QBO)'!$G$2:$G$6969&gt;=Budget!T$1)*('Export (QBO)'!$G$2:$G$6969&lt;=((EOMONTH(Budget!T$1,0))))*('Export (QBO)'!$J$2:$J$6969=$A252)*('Export (QBO)'!$I$2:$I$6969))
)</f>
        <v>0</v>
      </c>
      <c r="U252" s="30" cm="1">
        <f t="array" ref="U252">(
SUM(('Export (QBO)'!$G$2:$G$6969&gt;=Budget!U$1)*('Export (QBO)'!$G$2:$G$6969&lt;=((EOMONTH(Budget!U$1,0))))*('Export (QBO)'!$J$2:$J$6969=$A252)*('Export (QBO)'!$I$2:$I$6969))
)</f>
        <v>0</v>
      </c>
      <c r="V252" s="30" cm="1">
        <f t="array" ref="V252">(
SUM(('Export (QBO)'!$G$2:$G$6969&gt;=Budget!V$1)*('Export (QBO)'!$G$2:$G$6969&lt;=((EOMONTH(Budget!V$1,0))))*('Export (QBO)'!$J$2:$J$6969=$A252)*('Export (QBO)'!$I$2:$I$6969))
)</f>
        <v>0</v>
      </c>
      <c r="W252" s="30" cm="1">
        <f t="array" ref="W252">(
SUM(('Export (QBO)'!$G$2:$G$6969&gt;=Budget!W$1)*('Export (QBO)'!$G$2:$G$6969&lt;=((EOMONTH(Budget!W$1,0))))*('Export (QBO)'!$J$2:$J$6969=$A252)*('Export (QBO)'!$I$2:$I$6969))
)</f>
        <v>0</v>
      </c>
      <c r="X252" s="30" cm="1">
        <f t="array" ref="X252">(
SUM(('Export (QBO)'!$G$2:$G$6969&gt;=Budget!X$1)*('Export (QBO)'!$G$2:$G$6969&lt;=((EOMONTH(Budget!X$1,0))))*('Export (QBO)'!$J$2:$J$6969=$A252)*('Export (QBO)'!$I$2:$I$6969))
)</f>
        <v>0</v>
      </c>
      <c r="Y252" s="30" cm="1">
        <f t="array" ref="Y252">(
SUM(('Export (QBO)'!$G$2:$G$6969&gt;=Budget!Y$1)*('Export (QBO)'!$G$2:$G$6969&lt;=((EOMONTH(Budget!Y$1,0))))*('Export (QBO)'!$J$2:$J$6969=$A252)*('Export (QBO)'!$I$2:$I$6969))
)</f>
        <v>0</v>
      </c>
      <c r="Z252" s="30" cm="1">
        <f t="array" ref="Z252">(
SUM(('Export (QBO)'!$G$2:$G$6969&gt;=Budget!Z$1)*('Export (QBO)'!$G$2:$G$6969&lt;=((EOMONTH(Budget!Z$1,0))))*('Export (QBO)'!$J$2:$J$6969=$A252)*('Export (QBO)'!$I$2:$I$6969))
)</f>
        <v>0</v>
      </c>
      <c r="AA252" s="30" cm="1">
        <f t="array" ref="AA252">(
SUM(('Export (QBO)'!$G$2:$G$6969&gt;=Budget!AA$1)*('Export (QBO)'!$G$2:$G$6969&lt;=((EOMONTH(Budget!AA$1,0))))*('Export (QBO)'!$J$2:$J$6969=$A252)*('Export (QBO)'!$I$2:$I$6969))
)</f>
        <v>0</v>
      </c>
      <c r="AB252" s="30" cm="1">
        <f t="array" ref="AB252">(
SUM(('Export (QBO)'!$G$2:$G$6969&gt;=Budget!AB$1)*('Export (QBO)'!$G$2:$G$6969&lt;=((EOMONTH(Budget!AB$1,0))))*('Export (QBO)'!$J$2:$J$6969=$A252)*('Export (QBO)'!$I$2:$I$6969))
)</f>
        <v>0</v>
      </c>
      <c r="AC252" s="31">
        <f t="shared" si="60"/>
        <v>0</v>
      </c>
    </row>
    <row r="253" spans="1:35">
      <c r="A253" s="54" t="s">
        <v>637</v>
      </c>
      <c r="B253" s="3" t="str">
        <f>IFERROR((VLOOKUP(A253,'GL Review'!E:G,3,FALSE)),"")</f>
        <v/>
      </c>
      <c r="D253" s="30" cm="1">
        <f t="array" ref="D253">(
SUM(('Export (QBO)'!$G$2:$G$2483&gt;=Budget!D$1)*('Export (QBO)'!$G$2:$G$2483&lt;=((EOMONTH(Budget!D$1,0))))*('Export (QBO)'!$J$2:$J$2483=$A253)*('Export (QBO)'!$I$2:$I$2483))
)</f>
        <v>0</v>
      </c>
      <c r="E253" s="30" cm="1">
        <f t="array" ref="E253">(
SUM(('Export (QBO)'!$G$2:$G$2483&gt;=Budget!E$1)*('Export (QBO)'!$G$2:$G$2483&lt;=((EOMONTH(Budget!E$1,0))))*('Export (QBO)'!$J$2:$J$2483=$A253)*('Export (QBO)'!$I$2:$I$2483))
)</f>
        <v>0</v>
      </c>
      <c r="F253" s="30" cm="1">
        <f t="array" ref="F253">(
SUM(('Export (QBO)'!$G$2:$G$2483&gt;=Budget!F$1)*('Export (QBO)'!$G$2:$G$2483&lt;=((EOMONTH(Budget!F$1,0))))*('Export (QBO)'!$J$2:$J$2483=$A253)*('Export (QBO)'!$I$2:$I$2483))
)</f>
        <v>0</v>
      </c>
      <c r="G253" s="30" cm="1">
        <f t="array" ref="G253">(
SUM(('Export (QBO)'!$G$2:$G$2483&gt;=Budget!G$1)*('Export (QBO)'!$G$2:$G$2483&lt;=((EOMONTH(Budget!G$1,0))))*('Export (QBO)'!$J$2:$J$2483=$A253)*('Export (QBO)'!$I$2:$I$2483))
)</f>
        <v>0</v>
      </c>
      <c r="H253" s="30" cm="1">
        <f t="array" ref="H253">(
SUM(('Export (QBO)'!$G$2:$G$2483&gt;=Budget!H$1)*('Export (QBO)'!$G$2:$G$2483&lt;=((EOMONTH(Budget!H$1,0))))*('Export (QBO)'!$J$2:$J$2483=$A253)*('Export (QBO)'!$I$2:$I$2483))
)</f>
        <v>0</v>
      </c>
      <c r="I253" s="30" cm="1">
        <f t="array" ref="I253">(
SUM(('Export (QBO)'!$G$2:$G$2483&gt;=Budget!I$1)*('Export (QBO)'!$G$2:$G$2483&lt;=((EOMONTH(Budget!I$1,0))))*('Export (QBO)'!$J$2:$J$2483=$A253)*('Export (QBO)'!$I$2:$I$2483))
)</f>
        <v>0</v>
      </c>
      <c r="J253" s="30" cm="1">
        <f t="array" ref="J253">(
SUM(('Export (QBO)'!$G$2:$G$2483&gt;=Budget!J$1)*('Export (QBO)'!$G$2:$G$2483&lt;=((EOMONTH(Budget!J$1,0))))*('Export (QBO)'!$J$2:$J$2483=$A253)*('Export (QBO)'!$I$2:$I$2483))
)</f>
        <v>0</v>
      </c>
      <c r="K253" s="30" cm="1">
        <f t="array" ref="K253">(
SUM(('Export (QBO)'!$G$2:$G$2483&gt;=Budget!K$1)*('Export (QBO)'!$G$2:$G$2483&lt;=((EOMONTH(Budget!K$1,0))))*('Export (QBO)'!$J$2:$J$2483=$A253)*('Export (QBO)'!$I$2:$I$2483))
)</f>
        <v>0</v>
      </c>
      <c r="L253" s="30" cm="1">
        <f t="array" ref="L253">(
SUM(('Export (QBO)'!$G$2:$G$2483&gt;=Budget!L$1)*('Export (QBO)'!$G$2:$G$2483&lt;=((EOMONTH(Budget!L$1,0))))*('Export (QBO)'!$J$2:$J$2483=$A253)*('Export (QBO)'!$I$2:$I$2483))
)</f>
        <v>0</v>
      </c>
      <c r="M253" s="30" cm="1">
        <f t="array" ref="M253">(
SUM(('Export (QBO)'!$G$2:$G$2483&gt;=Budget!M$1)*('Export (QBO)'!$G$2:$G$2483&lt;=((EOMONTH(Budget!M$1,0))))*('Export (QBO)'!$J$2:$J$2483=$A253)*('Export (QBO)'!$I$2:$I$2483))
)</f>
        <v>0</v>
      </c>
      <c r="N253" s="30" cm="1">
        <f t="array" ref="N253">(
SUM(('Export (QBO)'!$G$2:$G$2483&gt;=Budget!N$1)*('Export (QBO)'!$G$2:$G$2483&lt;=((EOMONTH(Budget!N$1,0))))*('Export (QBO)'!$J$2:$J$2483=$A253)*('Export (QBO)'!$I$2:$I$2483))
)</f>
        <v>0</v>
      </c>
      <c r="O253" s="30" cm="1">
        <f t="array" ref="O253">(
SUM(('Export (QBO)'!$G$2:$G$2483&gt;=Budget!O$1)*('Export (QBO)'!$G$2:$G$2483&lt;=((EOMONTH(Budget!O$1,0))))*('Export (QBO)'!$J$2:$J$2483=$A253)*('Export (QBO)'!$I$2:$I$2483))
)</f>
        <v>0</v>
      </c>
      <c r="P253" s="31">
        <f t="shared" si="59"/>
        <v>0</v>
      </c>
      <c r="Q253" s="30" cm="1">
        <f t="array" ref="Q253">(
SUM(('Export (QBO)'!$G$2:$G$6969&gt;=Budget!Q$1)*('Export (QBO)'!$G$2:$G$6969&lt;=((EOMONTH(Budget!Q$1,0))))*('Export (QBO)'!$J$2:$J$6969=$A253)*('Export (QBO)'!$I$2:$I$6969))
)</f>
        <v>0</v>
      </c>
      <c r="R253" s="30" cm="1">
        <f t="array" ref="R253">(
SUM(('Export (QBO)'!$G$2:$G$6969&gt;=Budget!R$1)*('Export (QBO)'!$G$2:$G$6969&lt;=((EOMONTH(Budget!R$1,0))))*('Export (QBO)'!$J$2:$J$6969=$A253)*('Export (QBO)'!$I$2:$I$6969))
)</f>
        <v>0</v>
      </c>
      <c r="S253" s="30" cm="1">
        <f t="array" ref="S253">(
SUM(('Export (QBO)'!$G$2:$G$6969&gt;=Budget!S$1)*('Export (QBO)'!$G$2:$G$6969&lt;=((EOMONTH(Budget!S$1,0))))*('Export (QBO)'!$J$2:$J$6969=$A253)*('Export (QBO)'!$I$2:$I$6969))
)</f>
        <v>0</v>
      </c>
      <c r="T253" s="30" cm="1">
        <f t="array" ref="T253">(
SUM(('Export (QBO)'!$G$2:$G$6969&gt;=Budget!T$1)*('Export (QBO)'!$G$2:$G$6969&lt;=((EOMONTH(Budget!T$1,0))))*('Export (QBO)'!$J$2:$J$6969=$A253)*('Export (QBO)'!$I$2:$I$6969))
)</f>
        <v>0</v>
      </c>
      <c r="U253" s="30" cm="1">
        <f t="array" ref="U253">(
SUM(('Export (QBO)'!$G$2:$G$6969&gt;=Budget!U$1)*('Export (QBO)'!$G$2:$G$6969&lt;=((EOMONTH(Budget!U$1,0))))*('Export (QBO)'!$J$2:$J$6969=$A253)*('Export (QBO)'!$I$2:$I$6969))
)</f>
        <v>0</v>
      </c>
      <c r="V253" s="30" cm="1">
        <f t="array" ref="V253">(
SUM(('Export (QBO)'!$G$2:$G$6969&gt;=Budget!V$1)*('Export (QBO)'!$G$2:$G$6969&lt;=((EOMONTH(Budget!V$1,0))))*('Export (QBO)'!$J$2:$J$6969=$A253)*('Export (QBO)'!$I$2:$I$6969))
)</f>
        <v>0</v>
      </c>
      <c r="W253" s="30" cm="1">
        <f t="array" ref="W253">(
SUM(('Export (QBO)'!$G$2:$G$6969&gt;=Budget!W$1)*('Export (QBO)'!$G$2:$G$6969&lt;=((EOMONTH(Budget!W$1,0))))*('Export (QBO)'!$J$2:$J$6969=$A253)*('Export (QBO)'!$I$2:$I$6969))
)</f>
        <v>0</v>
      </c>
      <c r="X253" s="30" cm="1">
        <f t="array" ref="X253">(
SUM(('Export (QBO)'!$G$2:$G$6969&gt;=Budget!X$1)*('Export (QBO)'!$G$2:$G$6969&lt;=((EOMONTH(Budget!X$1,0))))*('Export (QBO)'!$J$2:$J$6969=$A253)*('Export (QBO)'!$I$2:$I$6969))
)</f>
        <v>0</v>
      </c>
      <c r="Y253" s="30" cm="1">
        <f t="array" ref="Y253">(
SUM(('Export (QBO)'!$G$2:$G$6969&gt;=Budget!Y$1)*('Export (QBO)'!$G$2:$G$6969&lt;=((EOMONTH(Budget!Y$1,0))))*('Export (QBO)'!$J$2:$J$6969=$A253)*('Export (QBO)'!$I$2:$I$6969))
)</f>
        <v>0</v>
      </c>
      <c r="Z253" s="30" cm="1">
        <f t="array" ref="Z253">(
SUM(('Export (QBO)'!$G$2:$G$6969&gt;=Budget!Z$1)*('Export (QBO)'!$G$2:$G$6969&lt;=((EOMONTH(Budget!Z$1,0))))*('Export (QBO)'!$J$2:$J$6969=$A253)*('Export (QBO)'!$I$2:$I$6969))
)</f>
        <v>0</v>
      </c>
      <c r="AA253" s="30" cm="1">
        <f t="array" ref="AA253">(
SUM(('Export (QBO)'!$G$2:$G$6969&gt;=Budget!AA$1)*('Export (QBO)'!$G$2:$G$6969&lt;=((EOMONTH(Budget!AA$1,0))))*('Export (QBO)'!$J$2:$J$6969=$A253)*('Export (QBO)'!$I$2:$I$6969))
)</f>
        <v>0</v>
      </c>
      <c r="AB253" s="30" cm="1">
        <f t="array" ref="AB253">(
SUM(('Export (QBO)'!$G$2:$G$6969&gt;=Budget!AB$1)*('Export (QBO)'!$G$2:$G$6969&lt;=((EOMONTH(Budget!AB$1,0))))*('Export (QBO)'!$J$2:$J$6969=$A253)*('Export (QBO)'!$I$2:$I$6969))
)</f>
        <v>0</v>
      </c>
      <c r="AC253" s="31">
        <f t="shared" si="60"/>
        <v>0</v>
      </c>
    </row>
    <row r="254" spans="1:35">
      <c r="A254" s="54" t="s">
        <v>338</v>
      </c>
      <c r="B254" s="3" t="str">
        <f>IFERROR((VLOOKUP(A254,'GL Review'!E:G,3,FALSE)),"")</f>
        <v/>
      </c>
      <c r="D254" s="30" cm="1">
        <f t="array" ref="D254">(
SUM(('Export (QBO)'!$G$2:$G$2483&gt;=Budget!D$1)*('Export (QBO)'!$G$2:$G$2483&lt;=((EOMONTH(Budget!D$1,0))))*('Export (QBO)'!$J$2:$J$2483=$A254)*('Export (QBO)'!$I$2:$I$2483))
)</f>
        <v>0</v>
      </c>
      <c r="E254" s="30" cm="1">
        <f t="array" ref="E254">(
SUM(('Export (QBO)'!$G$2:$G$2483&gt;=Budget!E$1)*('Export (QBO)'!$G$2:$G$2483&lt;=((EOMONTH(Budget!E$1,0))))*('Export (QBO)'!$J$2:$J$2483=$A254)*('Export (QBO)'!$I$2:$I$2483))
)</f>
        <v>0</v>
      </c>
      <c r="F254" s="30" cm="1">
        <f t="array" ref="F254">(
SUM(('Export (QBO)'!$G$2:$G$2483&gt;=Budget!F$1)*('Export (QBO)'!$G$2:$G$2483&lt;=((EOMONTH(Budget!F$1,0))))*('Export (QBO)'!$J$2:$J$2483=$A254)*('Export (QBO)'!$I$2:$I$2483))
)</f>
        <v>0</v>
      </c>
      <c r="G254" s="30" cm="1">
        <f t="array" ref="G254">(
SUM(('Export (QBO)'!$G$2:$G$2483&gt;=Budget!G$1)*('Export (QBO)'!$G$2:$G$2483&lt;=((EOMONTH(Budget!G$1,0))))*('Export (QBO)'!$J$2:$J$2483=$A254)*('Export (QBO)'!$I$2:$I$2483))
)</f>
        <v>0</v>
      </c>
      <c r="H254" s="30" cm="1">
        <f t="array" ref="H254">(
SUM(('Export (QBO)'!$G$2:$G$2483&gt;=Budget!H$1)*('Export (QBO)'!$G$2:$G$2483&lt;=((EOMONTH(Budget!H$1,0))))*('Export (QBO)'!$J$2:$J$2483=$A254)*('Export (QBO)'!$I$2:$I$2483))
)</f>
        <v>0</v>
      </c>
      <c r="I254" s="30" cm="1">
        <f t="array" ref="I254">(
SUM(('Export (QBO)'!$G$2:$G$2483&gt;=Budget!I$1)*('Export (QBO)'!$G$2:$G$2483&lt;=((EOMONTH(Budget!I$1,0))))*('Export (QBO)'!$J$2:$J$2483=$A254)*('Export (QBO)'!$I$2:$I$2483))
)</f>
        <v>0</v>
      </c>
      <c r="J254" s="30" cm="1">
        <f t="array" ref="J254">(
SUM(('Export (QBO)'!$G$2:$G$2483&gt;=Budget!J$1)*('Export (QBO)'!$G$2:$G$2483&lt;=((EOMONTH(Budget!J$1,0))))*('Export (QBO)'!$J$2:$J$2483=$A254)*('Export (QBO)'!$I$2:$I$2483))
)</f>
        <v>0</v>
      </c>
      <c r="K254" s="30" cm="1">
        <f t="array" ref="K254">(
SUM(('Export (QBO)'!$G$2:$G$2483&gt;=Budget!K$1)*('Export (QBO)'!$G$2:$G$2483&lt;=((EOMONTH(Budget!K$1,0))))*('Export (QBO)'!$J$2:$J$2483=$A254)*('Export (QBO)'!$I$2:$I$2483))
)</f>
        <v>0</v>
      </c>
      <c r="L254" s="30" cm="1">
        <f t="array" ref="L254">(
SUM(('Export (QBO)'!$G$2:$G$2483&gt;=Budget!L$1)*('Export (QBO)'!$G$2:$G$2483&lt;=((EOMONTH(Budget!L$1,0))))*('Export (QBO)'!$J$2:$J$2483=$A254)*('Export (QBO)'!$I$2:$I$2483))
)</f>
        <v>0</v>
      </c>
      <c r="M254" s="30" cm="1">
        <f t="array" ref="M254">(
SUM(('Export (QBO)'!$G$2:$G$2483&gt;=Budget!M$1)*('Export (QBO)'!$G$2:$G$2483&lt;=((EOMONTH(Budget!M$1,0))))*('Export (QBO)'!$J$2:$J$2483=$A254)*('Export (QBO)'!$I$2:$I$2483))
)</f>
        <v>0</v>
      </c>
      <c r="N254" s="30" cm="1">
        <f t="array" ref="N254">(
SUM(('Export (QBO)'!$G$2:$G$2483&gt;=Budget!N$1)*('Export (QBO)'!$G$2:$G$2483&lt;=((EOMONTH(Budget!N$1,0))))*('Export (QBO)'!$J$2:$J$2483=$A254)*('Export (QBO)'!$I$2:$I$2483))
)</f>
        <v>0</v>
      </c>
      <c r="O254" s="30" cm="1">
        <f t="array" ref="O254">(
SUM(('Export (QBO)'!$G$2:$G$2483&gt;=Budget!O$1)*('Export (QBO)'!$G$2:$G$2483&lt;=((EOMONTH(Budget!O$1,0))))*('Export (QBO)'!$J$2:$J$2483=$A254)*('Export (QBO)'!$I$2:$I$2483))
)</f>
        <v>0</v>
      </c>
      <c r="P254" s="31">
        <f t="shared" si="59"/>
        <v>0</v>
      </c>
      <c r="Q254" s="30" cm="1">
        <f t="array" ref="Q254">(
SUM(('Export (QBO)'!$G$2:$G$6969&gt;=Budget!Q$1)*('Export (QBO)'!$G$2:$G$6969&lt;=((EOMONTH(Budget!Q$1,0))))*('Export (QBO)'!$J$2:$J$6969=$A254)*('Export (QBO)'!$I$2:$I$6969))
)</f>
        <v>0</v>
      </c>
      <c r="R254" s="30" cm="1">
        <f t="array" ref="R254">(
SUM(('Export (QBO)'!$G$2:$G$6969&gt;=Budget!R$1)*('Export (QBO)'!$G$2:$G$6969&lt;=((EOMONTH(Budget!R$1,0))))*('Export (QBO)'!$J$2:$J$6969=$A254)*('Export (QBO)'!$I$2:$I$6969))
)</f>
        <v>0</v>
      </c>
      <c r="S254" s="30" cm="1">
        <f t="array" ref="S254">(
SUM(('Export (QBO)'!$G$2:$G$6969&gt;=Budget!S$1)*('Export (QBO)'!$G$2:$G$6969&lt;=((EOMONTH(Budget!S$1,0))))*('Export (QBO)'!$J$2:$J$6969=$A254)*('Export (QBO)'!$I$2:$I$6969))
)</f>
        <v>0</v>
      </c>
      <c r="T254" s="30" cm="1">
        <f t="array" ref="T254">(
SUM(('Export (QBO)'!$G$2:$G$6969&gt;=Budget!T$1)*('Export (QBO)'!$G$2:$G$6969&lt;=((EOMONTH(Budget!T$1,0))))*('Export (QBO)'!$J$2:$J$6969=$A254)*('Export (QBO)'!$I$2:$I$6969))
)</f>
        <v>0</v>
      </c>
      <c r="U254" s="30" cm="1">
        <f t="array" ref="U254">(
SUM(('Export (QBO)'!$G$2:$G$6969&gt;=Budget!U$1)*('Export (QBO)'!$G$2:$G$6969&lt;=((EOMONTH(Budget!U$1,0))))*('Export (QBO)'!$J$2:$J$6969=$A254)*('Export (QBO)'!$I$2:$I$6969))
)</f>
        <v>0</v>
      </c>
      <c r="V254" s="67" cm="1">
        <f t="array" ref="V254">(
SUM(('Export (QBO)'!$G$2:$G$6969&gt;=Budget!V$1)*('Export (QBO)'!$G$2:$G$6969&lt;=((EOMONTH(Budget!V$1,0))))*('Export (QBO)'!$J$2:$J$6969=$A254)*('Export (QBO)'!$I$2:$I$6969))
)</f>
        <v>0</v>
      </c>
      <c r="W254" s="67" cm="1">
        <f t="array" ref="W254">(
SUM(('Export (QBO)'!$G$2:$G$6969&gt;=Budget!W$1)*('Export (QBO)'!$G$2:$G$6969&lt;=((EOMONTH(Budget!W$1,0))))*('Export (QBO)'!$J$2:$J$6969=$A254)*('Export (QBO)'!$I$2:$I$6969))
)</f>
        <v>0</v>
      </c>
      <c r="X254" s="67" cm="1">
        <f t="array" ref="X254">(
SUM(('Export (QBO)'!$G$2:$G$6969&gt;=Budget!X$1)*('Export (QBO)'!$G$2:$G$6969&lt;=((EOMONTH(Budget!X$1,0))))*('Export (QBO)'!$J$2:$J$6969=$A254)*('Export (QBO)'!$I$2:$I$6969))
)</f>
        <v>0</v>
      </c>
      <c r="Y254" s="67" cm="1">
        <f t="array" ref="Y254">(
SUM(('Export (QBO)'!$G$2:$G$6969&gt;=Budget!Y$1)*('Export (QBO)'!$G$2:$G$6969&lt;=((EOMONTH(Budget!Y$1,0))))*('Export (QBO)'!$J$2:$J$6969=$A254)*('Export (QBO)'!$I$2:$I$6969))
)</f>
        <v>0</v>
      </c>
      <c r="Z254" s="67" cm="1">
        <f t="array" ref="Z254">(
SUM(('Export (QBO)'!$G$2:$G$6969&gt;=Budget!Z$1)*('Export (QBO)'!$G$2:$G$6969&lt;=((EOMONTH(Budget!Z$1,0))))*('Export (QBO)'!$J$2:$J$6969=$A254)*('Export (QBO)'!$I$2:$I$6969))
)</f>
        <v>14000</v>
      </c>
      <c r="AA254" s="67" cm="1">
        <f t="array" ref="AA254">(
SUM(('Export (QBO)'!$G$2:$G$6969&gt;=Budget!AA$1)*('Export (QBO)'!$G$2:$G$6969&lt;=((EOMONTH(Budget!AA$1,0))))*('Export (QBO)'!$J$2:$J$6969=$A254)*('Export (QBO)'!$I$2:$I$6969))
)</f>
        <v>0</v>
      </c>
      <c r="AB254" s="67" cm="1">
        <f t="array" ref="AB254">(
SUM(('Export (QBO)'!$G$2:$G$6969&gt;=Budget!AB$1)*('Export (QBO)'!$G$2:$G$6969&lt;=((EOMONTH(Budget!AB$1,0))))*('Export (QBO)'!$J$2:$J$6969=$A254)*('Export (QBO)'!$I$2:$I$6969))
)</f>
        <v>0</v>
      </c>
      <c r="AC254" s="31">
        <f t="shared" si="60"/>
        <v>14000</v>
      </c>
      <c r="AI254" s="21" t="s">
        <v>638</v>
      </c>
    </row>
    <row r="255" spans="1:35" ht="17" thickBot="1">
      <c r="B255" s="3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1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1"/>
    </row>
    <row r="256" spans="1:35">
      <c r="A256" s="61" t="s">
        <v>614</v>
      </c>
      <c r="B256" s="3" t="str">
        <f>IFERROR((VLOOKUP(A256,'GL Review'!E:G,3,FALSE)),"")</f>
        <v/>
      </c>
      <c r="P256" s="35">
        <f>SUM(D256:O256)</f>
        <v>0</v>
      </c>
      <c r="Q256" s="34">
        <f t="shared" ref="Q256:AB256" si="61">SUM(Q229:Q255)</f>
        <v>-107403.2</v>
      </c>
      <c r="R256" s="34">
        <f t="shared" si="61"/>
        <v>853.17</v>
      </c>
      <c r="S256" s="34">
        <f t="shared" si="61"/>
        <v>0</v>
      </c>
      <c r="T256" s="34">
        <f t="shared" si="61"/>
        <v>1478.9</v>
      </c>
      <c r="U256" s="34">
        <f t="shared" si="61"/>
        <v>184.53</v>
      </c>
      <c r="V256" s="34">
        <f t="shared" si="61"/>
        <v>13444.619999999999</v>
      </c>
      <c r="W256" s="34">
        <f t="shared" si="61"/>
        <v>-74.080000000000268</v>
      </c>
      <c r="X256" s="34">
        <f t="shared" si="61"/>
        <v>-8.8107299234252423E-13</v>
      </c>
      <c r="Y256" s="34">
        <f t="shared" si="61"/>
        <v>-13000</v>
      </c>
      <c r="Z256" s="34">
        <f t="shared" si="61"/>
        <v>14107.26</v>
      </c>
      <c r="AA256" s="34">
        <f t="shared" si="61"/>
        <v>-1.4210854715202004E-14</v>
      </c>
      <c r="AB256" s="34">
        <f t="shared" si="61"/>
        <v>0</v>
      </c>
      <c r="AC256" s="35">
        <f>SUM(Q256:AB256)</f>
        <v>-90408.800000000017</v>
      </c>
    </row>
    <row r="260" spans="1:34">
      <c r="A260" s="40" t="s">
        <v>521</v>
      </c>
      <c r="B260" s="3" t="str">
        <f>IFERROR((VLOOKUP(A260,'GL Review'!E:G,3,FALSE)),"")</f>
        <v/>
      </c>
      <c r="C260" s="38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3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3"/>
      <c r="AD260" s="46"/>
      <c r="AF260" s="46"/>
      <c r="AH260" s="46"/>
    </row>
    <row r="261" spans="1:34">
      <c r="A261" s="54" t="s">
        <v>520</v>
      </c>
      <c r="B261" s="3">
        <f>IFERROR((VLOOKUP(A261,'GL Review'!E:G,3,FALSE)),"")</f>
        <v>12000</v>
      </c>
      <c r="D261" s="30" cm="1">
        <f t="array" ref="D261">(
SUM(('Export (QBO)'!$G$2:$G$2483&gt;=Budget!D$1)*('Export (QBO)'!$G$2:$G$2483&lt;=((EOMONTH(Budget!D$1,0))))*('Export (QBO)'!$J$2:$J$2483=$A261)*('Export (QBO)'!$I$2:$I$2483))
)</f>
        <v>0</v>
      </c>
      <c r="E261" s="30" cm="1">
        <f t="array" ref="E261">(
SUM(('Export (QBO)'!$G$2:$G$2483&gt;=Budget!E$1)*('Export (QBO)'!$G$2:$G$2483&lt;=((EOMONTH(Budget!E$1,0))))*('Export (QBO)'!$J$2:$J$2483=$A261)*('Export (QBO)'!$I$2:$I$2483))
)</f>
        <v>0</v>
      </c>
      <c r="F261" s="30" cm="1">
        <f t="array" ref="F261">(
SUM(('Export (QBO)'!$G$2:$G$2483&gt;=Budget!F$1)*('Export (QBO)'!$G$2:$G$2483&lt;=((EOMONTH(Budget!F$1,0))))*('Export (QBO)'!$J$2:$J$2483=$A261)*('Export (QBO)'!$I$2:$I$2483))
)</f>
        <v>0</v>
      </c>
      <c r="G261" s="30" cm="1">
        <f t="array" ref="G261">(
SUM(('Export (QBO)'!$G$2:$G$2483&gt;=Budget!G$1)*('Export (QBO)'!$G$2:$G$2483&lt;=((EOMONTH(Budget!G$1,0))))*('Export (QBO)'!$J$2:$J$2483=$A261)*('Export (QBO)'!$I$2:$I$2483))
)</f>
        <v>0</v>
      </c>
      <c r="H261" s="30" cm="1">
        <f t="array" ref="H261">(
SUM(('Export (QBO)'!$G$2:$G$2483&gt;=Budget!H$1)*('Export (QBO)'!$G$2:$G$2483&lt;=((EOMONTH(Budget!H$1,0))))*('Export (QBO)'!$J$2:$J$2483=$A261)*('Export (QBO)'!$I$2:$I$2483))
)</f>
        <v>0</v>
      </c>
      <c r="I261" s="30" cm="1">
        <f t="array" ref="I261">(
SUM(('Export (QBO)'!$G$2:$G$2483&gt;=Budget!I$1)*('Export (QBO)'!$G$2:$G$2483&lt;=((EOMONTH(Budget!I$1,0))))*('Export (QBO)'!$J$2:$J$2483=$A261)*('Export (QBO)'!$I$2:$I$2483))
)</f>
        <v>0</v>
      </c>
      <c r="J261" s="30" cm="1">
        <f t="array" ref="J261">(
SUM(('Export (QBO)'!$G$2:$G$2483&gt;=Budget!J$1)*('Export (QBO)'!$G$2:$G$2483&lt;=((EOMONTH(Budget!J$1,0))))*('Export (QBO)'!$J$2:$J$2483=$A261)*('Export (QBO)'!$I$2:$I$2483))
)</f>
        <v>0</v>
      </c>
      <c r="K261" s="30" cm="1">
        <f t="array" ref="K261">(
SUM(('Export (QBO)'!$G$2:$G$2483&gt;=Budget!K$1)*('Export (QBO)'!$G$2:$G$2483&lt;=((EOMONTH(Budget!K$1,0))))*('Export (QBO)'!$J$2:$J$2483=$A261)*('Export (QBO)'!$I$2:$I$2483))
)</f>
        <v>0</v>
      </c>
      <c r="L261" s="30" cm="1">
        <f t="array" ref="L261">(
SUM(('Export (QBO)'!$G$2:$G$2483&gt;=Budget!L$1)*('Export (QBO)'!$G$2:$G$2483&lt;=((EOMONTH(Budget!L$1,0))))*('Export (QBO)'!$J$2:$J$2483=$A261)*('Export (QBO)'!$I$2:$I$2483))
)</f>
        <v>0</v>
      </c>
      <c r="M261" s="30" cm="1">
        <f t="array" ref="M261">(
SUM(('Export (QBO)'!$G$2:$G$2483&gt;=Budget!M$1)*('Export (QBO)'!$G$2:$G$2483&lt;=((EOMONTH(Budget!M$1,0))))*('Export (QBO)'!$J$2:$J$2483=$A261)*('Export (QBO)'!$I$2:$I$2483))
)</f>
        <v>0</v>
      </c>
      <c r="N261" s="30" cm="1">
        <f t="array" ref="N261">(
SUM(('Export (QBO)'!$G$2:$G$2483&gt;=Budget!N$1)*('Export (QBO)'!$G$2:$G$2483&lt;=((EOMONTH(Budget!N$1,0))))*('Export (QBO)'!$J$2:$J$2483=$A261)*('Export (QBO)'!$I$2:$I$2483))
)</f>
        <v>0</v>
      </c>
      <c r="O261" s="30" cm="1">
        <f t="array" ref="O261">(
SUM(('Export (QBO)'!$G$2:$G$2483&gt;=Budget!O$1)*('Export (QBO)'!$G$2:$G$2483&lt;=((EOMONTH(Budget!O$1,0))))*('Export (QBO)'!$J$2:$J$2483=$A261)*('Export (QBO)'!$I$2:$I$2483))
)</f>
        <v>0</v>
      </c>
      <c r="P261" s="31">
        <f>SUM(D261:O261)</f>
        <v>0</v>
      </c>
      <c r="Q261" s="30" cm="1">
        <f t="array" ref="Q261">(
SUM(('Export (QBO)'!$G$2:$G$6969&gt;=Budget!Q$1)*('Export (QBO)'!$G$2:$G$6969&lt;=((EOMONTH(Budget!Q$1,0))))*('Export (QBO)'!$J$2:$J$6969=$A261)*('Export (QBO)'!$I$2:$I$6969))
)</f>
        <v>0</v>
      </c>
      <c r="R261" s="30" cm="1">
        <f t="array" ref="R261">(
SUM(('Export (QBO)'!$G$2:$G$6969&gt;=Budget!R$1)*('Export (QBO)'!$G$2:$G$6969&lt;=((EOMONTH(Budget!R$1,0))))*('Export (QBO)'!$J$2:$J$6969=$A261)*('Export (QBO)'!$I$2:$I$6969))
)</f>
        <v>0</v>
      </c>
      <c r="S261" s="30" cm="1">
        <f t="array" ref="S261">(
SUM(('Export (QBO)'!$G$2:$G$6969&gt;=Budget!S$1)*('Export (QBO)'!$G$2:$G$6969&lt;=((EOMONTH(Budget!S$1,0))))*('Export (QBO)'!$J$2:$J$6969=$A261)*('Export (QBO)'!$I$2:$I$6969))
)</f>
        <v>0</v>
      </c>
      <c r="T261" s="30" cm="1">
        <f t="array" ref="T261">(
SUM(('Export (QBO)'!$G$2:$G$6969&gt;=Budget!T$1)*('Export (QBO)'!$G$2:$G$6969&lt;=((EOMONTH(Budget!T$1,0))))*('Export (QBO)'!$J$2:$J$6969=$A261)*('Export (QBO)'!$I$2:$I$6969))
)</f>
        <v>0</v>
      </c>
      <c r="U261" s="30" cm="1">
        <f t="array" ref="U261">(
SUM(('Export (QBO)'!$G$2:$G$6969&gt;=Budget!U$1)*('Export (QBO)'!$G$2:$G$6969&lt;=((EOMONTH(Budget!U$1,0))))*('Export (QBO)'!$J$2:$J$6969=$A261)*('Export (QBO)'!$I$2:$I$6969))
)</f>
        <v>0</v>
      </c>
      <c r="V261" s="30" cm="1">
        <f t="array" ref="V261">(
SUM(('Export (QBO)'!$G$2:$G$6969&gt;=Budget!V$1)*('Export (QBO)'!$G$2:$G$6969&lt;=((EOMONTH(Budget!V$1,0))))*('Export (QBO)'!$J$2:$J$6969=$A261)*('Export (QBO)'!$I$2:$I$6969))
)</f>
        <v>0</v>
      </c>
      <c r="W261" s="30" cm="1">
        <f t="array" ref="W261">(
SUM(('Export (QBO)'!$G$2:$G$6969&gt;=Budget!W$1)*('Export (QBO)'!$G$2:$G$6969&lt;=((EOMONTH(Budget!W$1,0))))*('Export (QBO)'!$J$2:$J$6969=$A261)*('Export (QBO)'!$I$2:$I$6969))
)</f>
        <v>0</v>
      </c>
      <c r="X261" s="30" cm="1">
        <f t="array" ref="X261">(
SUM(('Export (QBO)'!$G$2:$G$6969&gt;=Budget!X$1)*('Export (QBO)'!$G$2:$G$6969&lt;=((EOMONTH(Budget!X$1,0))))*('Export (QBO)'!$J$2:$J$6969=$A261)*('Export (QBO)'!$I$2:$I$6969))
)</f>
        <v>0</v>
      </c>
      <c r="Y261" s="30" cm="1">
        <f t="array" ref="Y261">(
SUM(('Export (QBO)'!$G$2:$G$6969&gt;=Budget!Y$1)*('Export (QBO)'!$G$2:$G$6969&lt;=((EOMONTH(Budget!Y$1,0))))*('Export (QBO)'!$J$2:$J$6969=$A261)*('Export (QBO)'!$I$2:$I$6969))
)</f>
        <v>0</v>
      </c>
      <c r="Z261" s="30" cm="1">
        <f t="array" ref="Z261">(
SUM(('Export (QBO)'!$G$2:$G$6969&gt;=Budget!Z$1)*('Export (QBO)'!$G$2:$G$6969&lt;=((EOMONTH(Budget!Z$1,0))))*('Export (QBO)'!$J$2:$J$6969=$A261)*('Export (QBO)'!$I$2:$I$6969))
)</f>
        <v>0</v>
      </c>
      <c r="AA261" s="30" cm="1">
        <f t="array" ref="AA261">(
SUM(('Export (QBO)'!$G$2:$G$6969&gt;=Budget!AA$1)*('Export (QBO)'!$G$2:$G$6969&lt;=((EOMONTH(Budget!AA$1,0))))*('Export (QBO)'!$J$2:$J$6969=$A261)*('Export (QBO)'!$I$2:$I$6969))
)</f>
        <v>0</v>
      </c>
      <c r="AB261" s="30" cm="1">
        <f t="array" ref="AB261">(
SUM(('Export (QBO)'!$G$2:$G$6969&gt;=Budget!AB$1)*('Export (QBO)'!$G$2:$G$6969&lt;=((EOMONTH(Budget!AB$1,0))))*('Export (QBO)'!$J$2:$J$6969=$A261)*('Export (QBO)'!$I$2:$I$6969))
)</f>
        <v>0</v>
      </c>
      <c r="AC261" s="31">
        <f>SUM(Q261:AB261)</f>
        <v>0</v>
      </c>
    </row>
    <row r="262" spans="1:34">
      <c r="A262" s="54" t="s">
        <v>526</v>
      </c>
      <c r="B262" s="3">
        <f>IFERROR((VLOOKUP(A262,'GL Review'!E:G,3,FALSE)),"")</f>
        <v>13000</v>
      </c>
      <c r="D262" s="30" cm="1">
        <f t="array" ref="D262">(
SUM(('Export (QBO)'!$G$2:$G$2483&gt;=Budget!D$1)*('Export (QBO)'!$G$2:$G$2483&lt;=((EOMONTH(Budget!D$1,0))))*('Export (QBO)'!$J$2:$J$2483=$A262)*('Export (QBO)'!$I$2:$I$2483))
)</f>
        <v>0</v>
      </c>
      <c r="E262" s="30" cm="1">
        <f t="array" ref="E262">(
SUM(('Export (QBO)'!$G$2:$G$2483&gt;=Budget!E$1)*('Export (QBO)'!$G$2:$G$2483&lt;=((EOMONTH(Budget!E$1,0))))*('Export (QBO)'!$J$2:$J$2483=$A262)*('Export (QBO)'!$I$2:$I$2483))
)</f>
        <v>0</v>
      </c>
      <c r="F262" s="30" cm="1">
        <f t="array" ref="F262">(
SUM(('Export (QBO)'!$G$2:$G$2483&gt;=Budget!F$1)*('Export (QBO)'!$G$2:$G$2483&lt;=((EOMONTH(Budget!F$1,0))))*('Export (QBO)'!$J$2:$J$2483=$A262)*('Export (QBO)'!$I$2:$I$2483))
)</f>
        <v>0</v>
      </c>
      <c r="G262" s="30" cm="1">
        <f t="array" ref="G262">(
SUM(('Export (QBO)'!$G$2:$G$2483&gt;=Budget!G$1)*('Export (QBO)'!$G$2:$G$2483&lt;=((EOMONTH(Budget!G$1,0))))*('Export (QBO)'!$J$2:$J$2483=$A262)*('Export (QBO)'!$I$2:$I$2483))
)</f>
        <v>0</v>
      </c>
      <c r="H262" s="30" cm="1">
        <f t="array" ref="H262">(
SUM(('Export (QBO)'!$G$2:$G$2483&gt;=Budget!H$1)*('Export (QBO)'!$G$2:$G$2483&lt;=((EOMONTH(Budget!H$1,0))))*('Export (QBO)'!$J$2:$J$2483=$A262)*('Export (QBO)'!$I$2:$I$2483))
)</f>
        <v>0</v>
      </c>
      <c r="I262" s="30" cm="1">
        <f t="array" ref="I262">(
SUM(('Export (QBO)'!$G$2:$G$2483&gt;=Budget!I$1)*('Export (QBO)'!$G$2:$G$2483&lt;=((EOMONTH(Budget!I$1,0))))*('Export (QBO)'!$J$2:$J$2483=$A262)*('Export (QBO)'!$I$2:$I$2483))
)</f>
        <v>0</v>
      </c>
      <c r="J262" s="30" cm="1">
        <f t="array" ref="J262">(
SUM(('Export (QBO)'!$G$2:$G$2483&gt;=Budget!J$1)*('Export (QBO)'!$G$2:$G$2483&lt;=((EOMONTH(Budget!J$1,0))))*('Export (QBO)'!$J$2:$J$2483=$A262)*('Export (QBO)'!$I$2:$I$2483))
)</f>
        <v>0</v>
      </c>
      <c r="K262" s="30" cm="1">
        <f t="array" ref="K262">(
SUM(('Export (QBO)'!$G$2:$G$2483&gt;=Budget!K$1)*('Export (QBO)'!$G$2:$G$2483&lt;=((EOMONTH(Budget!K$1,0))))*('Export (QBO)'!$J$2:$J$2483=$A262)*('Export (QBO)'!$I$2:$I$2483))
)</f>
        <v>0</v>
      </c>
      <c r="L262" s="30" cm="1">
        <f t="array" ref="L262">(
SUM(('Export (QBO)'!$G$2:$G$2483&gt;=Budget!L$1)*('Export (QBO)'!$G$2:$G$2483&lt;=((EOMONTH(Budget!L$1,0))))*('Export (QBO)'!$J$2:$J$2483=$A262)*('Export (QBO)'!$I$2:$I$2483))
)</f>
        <v>0</v>
      </c>
      <c r="M262" s="30" cm="1">
        <f t="array" ref="M262">(
SUM(('Export (QBO)'!$G$2:$G$2483&gt;=Budget!M$1)*('Export (QBO)'!$G$2:$G$2483&lt;=((EOMONTH(Budget!M$1,0))))*('Export (QBO)'!$J$2:$J$2483=$A262)*('Export (QBO)'!$I$2:$I$2483))
)</f>
        <v>0</v>
      </c>
      <c r="N262" s="30" cm="1">
        <f t="array" ref="N262">(
SUM(('Export (QBO)'!$G$2:$G$2483&gt;=Budget!N$1)*('Export (QBO)'!$G$2:$G$2483&lt;=((EOMONTH(Budget!N$1,0))))*('Export (QBO)'!$J$2:$J$2483=$A262)*('Export (QBO)'!$I$2:$I$2483))
)</f>
        <v>0</v>
      </c>
      <c r="O262" s="30" cm="1">
        <f t="array" ref="O262">(
SUM(('Export (QBO)'!$G$2:$G$2483&gt;=Budget!O$1)*('Export (QBO)'!$G$2:$G$2483&lt;=((EOMONTH(Budget!O$1,0))))*('Export (QBO)'!$J$2:$J$2483=$A262)*('Export (QBO)'!$I$2:$I$2483))
)</f>
        <v>0</v>
      </c>
      <c r="P262" s="31">
        <f>SUM(D262:O262)</f>
        <v>0</v>
      </c>
      <c r="Q262" s="30" cm="1">
        <f t="array" ref="Q262">(
SUM(('Export (QBO)'!$G$2:$G$6969&gt;=Budget!Q$1)*('Export (QBO)'!$G$2:$G$6969&lt;=((EOMONTH(Budget!Q$1,0))))*('Export (QBO)'!$J$2:$J$6969=$A262)*('Export (QBO)'!$I$2:$I$6969))
)</f>
        <v>0</v>
      </c>
      <c r="R262" s="30" cm="1">
        <f t="array" ref="R262">(
SUM(('Export (QBO)'!$G$2:$G$6969&gt;=Budget!R$1)*('Export (QBO)'!$G$2:$G$6969&lt;=((EOMONTH(Budget!R$1,0))))*('Export (QBO)'!$J$2:$J$6969=$A262)*('Export (QBO)'!$I$2:$I$6969))
)</f>
        <v>0</v>
      </c>
      <c r="S262" s="30" cm="1">
        <f t="array" ref="S262">(
SUM(('Export (QBO)'!$G$2:$G$6969&gt;=Budget!S$1)*('Export (QBO)'!$G$2:$G$6969&lt;=((EOMONTH(Budget!S$1,0))))*('Export (QBO)'!$J$2:$J$6969=$A262)*('Export (QBO)'!$I$2:$I$6969))
)</f>
        <v>0</v>
      </c>
      <c r="T262" s="30" cm="1">
        <f t="array" ref="T262">(
SUM(('Export (QBO)'!$G$2:$G$6969&gt;=Budget!T$1)*('Export (QBO)'!$G$2:$G$6969&lt;=((EOMONTH(Budget!T$1,0))))*('Export (QBO)'!$J$2:$J$6969=$A262)*('Export (QBO)'!$I$2:$I$6969))
)</f>
        <v>0</v>
      </c>
      <c r="U262" s="30" cm="1">
        <f t="array" ref="U262">(
SUM(('Export (QBO)'!$G$2:$G$6969&gt;=Budget!U$1)*('Export (QBO)'!$G$2:$G$6969&lt;=((EOMONTH(Budget!U$1,0))))*('Export (QBO)'!$J$2:$J$6969=$A262)*('Export (QBO)'!$I$2:$I$6969))
)</f>
        <v>0</v>
      </c>
      <c r="V262" s="30" cm="1">
        <f t="array" ref="V262">(
SUM(('Export (QBO)'!$G$2:$G$6969&gt;=Budget!V$1)*('Export (QBO)'!$G$2:$G$6969&lt;=((EOMONTH(Budget!V$1,0))))*('Export (QBO)'!$J$2:$J$6969=$A262)*('Export (QBO)'!$I$2:$I$6969))
)</f>
        <v>0</v>
      </c>
      <c r="W262" s="30" cm="1">
        <f t="array" ref="W262">(
SUM(('Export (QBO)'!$G$2:$G$6969&gt;=Budget!W$1)*('Export (QBO)'!$G$2:$G$6969&lt;=((EOMONTH(Budget!W$1,0))))*('Export (QBO)'!$J$2:$J$6969=$A262)*('Export (QBO)'!$I$2:$I$6969))
)</f>
        <v>0</v>
      </c>
      <c r="X262" s="30" cm="1">
        <f t="array" ref="X262">(
SUM(('Export (QBO)'!$G$2:$G$6969&gt;=Budget!X$1)*('Export (QBO)'!$G$2:$G$6969&lt;=((EOMONTH(Budget!X$1,0))))*('Export (QBO)'!$J$2:$J$6969=$A262)*('Export (QBO)'!$I$2:$I$6969))
)</f>
        <v>0</v>
      </c>
      <c r="Y262" s="30" cm="1">
        <f t="array" ref="Y262">(
SUM(('Export (QBO)'!$G$2:$G$6969&gt;=Budget!Y$1)*('Export (QBO)'!$G$2:$G$6969&lt;=((EOMONTH(Budget!Y$1,0))))*('Export (QBO)'!$J$2:$J$6969=$A262)*('Export (QBO)'!$I$2:$I$6969))
)</f>
        <v>0</v>
      </c>
      <c r="Z262" s="30" cm="1">
        <f t="array" ref="Z262">(
SUM(('Export (QBO)'!$G$2:$G$6969&gt;=Budget!Z$1)*('Export (QBO)'!$G$2:$G$6969&lt;=((EOMONTH(Budget!Z$1,0))))*('Export (QBO)'!$J$2:$J$6969=$A262)*('Export (QBO)'!$I$2:$I$6969))
)</f>
        <v>0</v>
      </c>
      <c r="AA262" s="30" cm="1">
        <f t="array" ref="AA262">(
SUM(('Export (QBO)'!$G$2:$G$6969&gt;=Budget!AA$1)*('Export (QBO)'!$G$2:$G$6969&lt;=((EOMONTH(Budget!AA$1,0))))*('Export (QBO)'!$J$2:$J$6969=$A262)*('Export (QBO)'!$I$2:$I$6969))
)</f>
        <v>0</v>
      </c>
      <c r="AB262" s="30" cm="1">
        <f t="array" ref="AB262">(
SUM(('Export (QBO)'!$G$2:$G$6969&gt;=Budget!AB$1)*('Export (QBO)'!$G$2:$G$6969&lt;=((EOMONTH(Budget!AB$1,0))))*('Export (QBO)'!$J$2:$J$6969=$A262)*('Export (QBO)'!$I$2:$I$6969))
)</f>
        <v>0</v>
      </c>
      <c r="AC262" s="31">
        <f>SUM(Q262:AB262)</f>
        <v>0</v>
      </c>
    </row>
    <row r="263" spans="1:34">
      <c r="A263" s="54" t="s">
        <v>530</v>
      </c>
      <c r="B263" s="3">
        <f>IFERROR((VLOOKUP(A263,'GL Review'!E:G,3,FALSE)),"")</f>
        <v>17000</v>
      </c>
      <c r="D263" s="30" cm="1">
        <f t="array" ref="D263">(
SUM(('Export (QBO)'!$G$2:$G$2483&gt;=Budget!D$1)*('Export (QBO)'!$G$2:$G$2483&lt;=((EOMONTH(Budget!D$1,0))))*('Export (QBO)'!$J$2:$J$2483=$A263)*('Export (QBO)'!$I$2:$I$2483))
)</f>
        <v>0</v>
      </c>
      <c r="E263" s="30" cm="1">
        <f t="array" ref="E263">(
SUM(('Export (QBO)'!$G$2:$G$2483&gt;=Budget!E$1)*('Export (QBO)'!$G$2:$G$2483&lt;=((EOMONTH(Budget!E$1,0))))*('Export (QBO)'!$J$2:$J$2483=$A263)*('Export (QBO)'!$I$2:$I$2483))
)</f>
        <v>0</v>
      </c>
      <c r="F263" s="30" cm="1">
        <f t="array" ref="F263">(
SUM(('Export (QBO)'!$G$2:$G$2483&gt;=Budget!F$1)*('Export (QBO)'!$G$2:$G$2483&lt;=((EOMONTH(Budget!F$1,0))))*('Export (QBO)'!$J$2:$J$2483=$A263)*('Export (QBO)'!$I$2:$I$2483))
)</f>
        <v>0</v>
      </c>
      <c r="G263" s="30" cm="1">
        <f t="array" ref="G263">(
SUM(('Export (QBO)'!$G$2:$G$2483&gt;=Budget!G$1)*('Export (QBO)'!$G$2:$G$2483&lt;=((EOMONTH(Budget!G$1,0))))*('Export (QBO)'!$J$2:$J$2483=$A263)*('Export (QBO)'!$I$2:$I$2483))
)</f>
        <v>0</v>
      </c>
      <c r="H263" s="30" cm="1">
        <f t="array" ref="H263">(
SUM(('Export (QBO)'!$G$2:$G$2483&gt;=Budget!H$1)*('Export (QBO)'!$G$2:$G$2483&lt;=((EOMONTH(Budget!H$1,0))))*('Export (QBO)'!$J$2:$J$2483=$A263)*('Export (QBO)'!$I$2:$I$2483))
)</f>
        <v>0</v>
      </c>
      <c r="I263" s="30" cm="1">
        <f t="array" ref="I263">(
SUM(('Export (QBO)'!$G$2:$G$2483&gt;=Budget!I$1)*('Export (QBO)'!$G$2:$G$2483&lt;=((EOMONTH(Budget!I$1,0))))*('Export (QBO)'!$J$2:$J$2483=$A263)*('Export (QBO)'!$I$2:$I$2483))
)</f>
        <v>0</v>
      </c>
      <c r="J263" s="30" cm="1">
        <f t="array" ref="J263">(
SUM(('Export (QBO)'!$G$2:$G$2483&gt;=Budget!J$1)*('Export (QBO)'!$G$2:$G$2483&lt;=((EOMONTH(Budget!J$1,0))))*('Export (QBO)'!$J$2:$J$2483=$A263)*('Export (QBO)'!$I$2:$I$2483))
)</f>
        <v>0</v>
      </c>
      <c r="K263" s="30" cm="1">
        <f t="array" ref="K263">(
SUM(('Export (QBO)'!$G$2:$G$2483&gt;=Budget!K$1)*('Export (QBO)'!$G$2:$G$2483&lt;=((EOMONTH(Budget!K$1,0))))*('Export (QBO)'!$J$2:$J$2483=$A263)*('Export (QBO)'!$I$2:$I$2483))
)</f>
        <v>0</v>
      </c>
      <c r="L263" s="30" cm="1">
        <f t="array" ref="L263">(
SUM(('Export (QBO)'!$G$2:$G$2483&gt;=Budget!L$1)*('Export (QBO)'!$G$2:$G$2483&lt;=((EOMONTH(Budget!L$1,0))))*('Export (QBO)'!$J$2:$J$2483=$A263)*('Export (QBO)'!$I$2:$I$2483))
)</f>
        <v>0</v>
      </c>
      <c r="M263" s="30" cm="1">
        <f t="array" ref="M263">(
SUM(('Export (QBO)'!$G$2:$G$2483&gt;=Budget!M$1)*('Export (QBO)'!$G$2:$G$2483&lt;=((EOMONTH(Budget!M$1,0))))*('Export (QBO)'!$J$2:$J$2483=$A263)*('Export (QBO)'!$I$2:$I$2483))
)</f>
        <v>0</v>
      </c>
      <c r="N263" s="30" cm="1">
        <f t="array" ref="N263">(
SUM(('Export (QBO)'!$G$2:$G$2483&gt;=Budget!N$1)*('Export (QBO)'!$G$2:$G$2483&lt;=((EOMONTH(Budget!N$1,0))))*('Export (QBO)'!$J$2:$J$2483=$A263)*('Export (QBO)'!$I$2:$I$2483))
)</f>
        <v>0</v>
      </c>
      <c r="O263" s="30" cm="1">
        <f t="array" ref="O263">(
SUM(('Export (QBO)'!$G$2:$G$2483&gt;=Budget!O$1)*('Export (QBO)'!$G$2:$G$2483&lt;=((EOMONTH(Budget!O$1,0))))*('Export (QBO)'!$J$2:$J$2483=$A263)*('Export (QBO)'!$I$2:$I$2483))
)</f>
        <v>0</v>
      </c>
      <c r="P263" s="31">
        <f>SUM(D263:O263)</f>
        <v>0</v>
      </c>
      <c r="Q263" s="30" cm="1">
        <f t="array" ref="Q263">(
SUM(('Export (QBO)'!$G$2:$G$6969&gt;=Budget!Q$1)*('Export (QBO)'!$G$2:$G$6969&lt;=((EOMONTH(Budget!Q$1,0))))*('Export (QBO)'!$J$2:$J$6969=$A263)*('Export (QBO)'!$I$2:$I$6969))
)</f>
        <v>0</v>
      </c>
      <c r="R263" s="30" cm="1">
        <f t="array" ref="R263">(
SUM(('Export (QBO)'!$G$2:$G$6969&gt;=Budget!R$1)*('Export (QBO)'!$G$2:$G$6969&lt;=((EOMONTH(Budget!R$1,0))))*('Export (QBO)'!$J$2:$J$6969=$A263)*('Export (QBO)'!$I$2:$I$6969))
)</f>
        <v>0</v>
      </c>
      <c r="S263" s="30" cm="1">
        <f t="array" ref="S263">(
SUM(('Export (QBO)'!$G$2:$G$6969&gt;=Budget!S$1)*('Export (QBO)'!$G$2:$G$6969&lt;=((EOMONTH(Budget!S$1,0))))*('Export (QBO)'!$J$2:$J$6969=$A263)*('Export (QBO)'!$I$2:$I$6969))
)</f>
        <v>0</v>
      </c>
      <c r="T263" s="30" cm="1">
        <f t="array" ref="T263">(
SUM(('Export (QBO)'!$G$2:$G$6969&gt;=Budget!T$1)*('Export (QBO)'!$G$2:$G$6969&lt;=((EOMONTH(Budget!T$1,0))))*('Export (QBO)'!$J$2:$J$6969=$A263)*('Export (QBO)'!$I$2:$I$6969))
)</f>
        <v>0</v>
      </c>
      <c r="U263" s="30" cm="1">
        <f t="array" ref="U263">(
SUM(('Export (QBO)'!$G$2:$G$6969&gt;=Budget!U$1)*('Export (QBO)'!$G$2:$G$6969&lt;=((EOMONTH(Budget!U$1,0))))*('Export (QBO)'!$J$2:$J$6969=$A263)*('Export (QBO)'!$I$2:$I$6969))
)</f>
        <v>0</v>
      </c>
      <c r="V263" s="30" cm="1">
        <f t="array" ref="V263">(
SUM(('Export (QBO)'!$G$2:$G$6969&gt;=Budget!V$1)*('Export (QBO)'!$G$2:$G$6969&lt;=((EOMONTH(Budget!V$1,0))))*('Export (QBO)'!$J$2:$J$6969=$A263)*('Export (QBO)'!$I$2:$I$6969))
)</f>
        <v>0</v>
      </c>
      <c r="W263" s="30" cm="1">
        <f t="array" ref="W263">(
SUM(('Export (QBO)'!$G$2:$G$6969&gt;=Budget!W$1)*('Export (QBO)'!$G$2:$G$6969&lt;=((EOMONTH(Budget!W$1,0))))*('Export (QBO)'!$J$2:$J$6969=$A263)*('Export (QBO)'!$I$2:$I$6969))
)</f>
        <v>0</v>
      </c>
      <c r="X263" s="30" cm="1">
        <f t="array" ref="X263">(
SUM(('Export (QBO)'!$G$2:$G$6969&gt;=Budget!X$1)*('Export (QBO)'!$G$2:$G$6969&lt;=((EOMONTH(Budget!X$1,0))))*('Export (QBO)'!$J$2:$J$6969=$A263)*('Export (QBO)'!$I$2:$I$6969))
)</f>
        <v>0</v>
      </c>
      <c r="Y263" s="30" cm="1">
        <f t="array" ref="Y263">(
SUM(('Export (QBO)'!$G$2:$G$6969&gt;=Budget!Y$1)*('Export (QBO)'!$G$2:$G$6969&lt;=((EOMONTH(Budget!Y$1,0))))*('Export (QBO)'!$J$2:$J$6969=$A263)*('Export (QBO)'!$I$2:$I$6969))
)</f>
        <v>0</v>
      </c>
      <c r="Z263" s="30" cm="1">
        <f t="array" ref="Z263">(
SUM(('Export (QBO)'!$G$2:$G$6969&gt;=Budget!Z$1)*('Export (QBO)'!$G$2:$G$6969&lt;=((EOMONTH(Budget!Z$1,0))))*('Export (QBO)'!$J$2:$J$6969=$A263)*('Export (QBO)'!$I$2:$I$6969))
)</f>
        <v>0</v>
      </c>
      <c r="AA263" s="30" cm="1">
        <f t="array" ref="AA263">(
SUM(('Export (QBO)'!$G$2:$G$6969&gt;=Budget!AA$1)*('Export (QBO)'!$G$2:$G$6969&lt;=((EOMONTH(Budget!AA$1,0))))*('Export (QBO)'!$J$2:$J$6969=$A263)*('Export (QBO)'!$I$2:$I$6969))
)</f>
        <v>0</v>
      </c>
      <c r="AB263" s="30" cm="1">
        <f t="array" ref="AB263">(
SUM(('Export (QBO)'!$G$2:$G$6969&gt;=Budget!AB$1)*('Export (QBO)'!$G$2:$G$6969&lt;=((EOMONTH(Budget!AB$1,0))))*('Export (QBO)'!$J$2:$J$6969=$A263)*('Export (QBO)'!$I$2:$I$6969))
)</f>
        <v>0</v>
      </c>
      <c r="AC263" s="31">
        <f>SUM(Q263:AB263)</f>
        <v>0</v>
      </c>
    </row>
    <row r="264" spans="1:34">
      <c r="A264" s="54" t="s">
        <v>548</v>
      </c>
      <c r="B264" s="3">
        <f>IFERROR((VLOOKUP(A264,'GL Review'!E:G,3,FALSE)),"")</f>
        <v>21000</v>
      </c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1">
        <f>SUM(D264:O264)</f>
        <v>0</v>
      </c>
      <c r="Q264" s="30" cm="1">
        <f t="array" ref="Q264">(
SUM(('Export (QBO)'!$G$2:$G$6969&gt;=Budget!Q$1)*('Export (QBO)'!$G$2:$G$6969&lt;=((EOMONTH(Budget!Q$1,0))))*('Export (QBO)'!$J$2:$J$6969=$A264)*('Export (QBO)'!$I$2:$I$6969))
)</f>
        <v>0</v>
      </c>
      <c r="R264" s="30" cm="1">
        <f t="array" ref="R264">(
SUM(('Export (QBO)'!$G$2:$G$6969&gt;=Budget!R$1)*('Export (QBO)'!$G$2:$G$6969&lt;=((EOMONTH(Budget!R$1,0))))*('Export (QBO)'!$J$2:$J$6969=$A264)*('Export (QBO)'!$I$2:$I$6969))
)</f>
        <v>0</v>
      </c>
      <c r="S264" s="30" cm="1">
        <f t="array" ref="S264">(
SUM(('Export (QBO)'!$G$2:$G$6969&gt;=Budget!S$1)*('Export (QBO)'!$G$2:$G$6969&lt;=((EOMONTH(Budget!S$1,0))))*('Export (QBO)'!$J$2:$J$6969=$A264)*('Export (QBO)'!$I$2:$I$6969))
)</f>
        <v>0</v>
      </c>
      <c r="T264" s="30" cm="1">
        <f t="array" ref="T264">(
SUM(('Export (QBO)'!$G$2:$G$6969&gt;=Budget!T$1)*('Export (QBO)'!$G$2:$G$6969&lt;=((EOMONTH(Budget!T$1,0))))*('Export (QBO)'!$J$2:$J$6969=$A264)*('Export (QBO)'!$I$2:$I$6969))
)</f>
        <v>0</v>
      </c>
      <c r="U264" s="30" cm="1">
        <f t="array" ref="U264">(
SUM(('Export (QBO)'!$G$2:$G$6969&gt;=Budget!U$1)*('Export (QBO)'!$G$2:$G$6969&lt;=((EOMONTH(Budget!U$1,0))))*('Export (QBO)'!$J$2:$J$6969=$A264)*('Export (QBO)'!$I$2:$I$6969))
)</f>
        <v>0</v>
      </c>
      <c r="V264" s="30" cm="1">
        <f t="array" ref="V264">(
SUM(('Export (QBO)'!$G$2:$G$6969&gt;=Budget!V$1)*('Export (QBO)'!$G$2:$G$6969&lt;=((EOMONTH(Budget!V$1,0))))*('Export (QBO)'!$J$2:$J$6969=$A264)*('Export (QBO)'!$I$2:$I$6969))
)</f>
        <v>0</v>
      </c>
      <c r="W264" s="30" cm="1">
        <f t="array" ref="W264">(
SUM(('Export (QBO)'!$G$2:$G$6969&gt;=Budget!W$1)*('Export (QBO)'!$G$2:$G$6969&lt;=((EOMONTH(Budget!W$1,0))))*('Export (QBO)'!$J$2:$J$6969=$A264)*('Export (QBO)'!$I$2:$I$6969))
)</f>
        <v>0</v>
      </c>
      <c r="X264" s="30" cm="1">
        <f t="array" ref="X264">(
SUM(('Export (QBO)'!$G$2:$G$6969&gt;=Budget!X$1)*('Export (QBO)'!$G$2:$G$6969&lt;=((EOMONTH(Budget!X$1,0))))*('Export (QBO)'!$J$2:$J$6969=$A264)*('Export (QBO)'!$I$2:$I$6969))
)</f>
        <v>0</v>
      </c>
      <c r="Y264" s="30" cm="1">
        <f t="array" ref="Y264">(
SUM(('Export (QBO)'!$G$2:$G$6969&gt;=Budget!Y$1)*('Export (QBO)'!$G$2:$G$6969&lt;=((EOMONTH(Budget!Y$1,0))))*('Export (QBO)'!$J$2:$J$6969=$A264)*('Export (QBO)'!$I$2:$I$6969))
)</f>
        <v>0</v>
      </c>
      <c r="Z264" s="30" cm="1">
        <f t="array" ref="Z264">(
SUM(('Export (QBO)'!$G$2:$G$6969&gt;=Budget!Z$1)*('Export (QBO)'!$G$2:$G$6969&lt;=((EOMONTH(Budget!Z$1,0))))*('Export (QBO)'!$J$2:$J$6969=$A264)*('Export (QBO)'!$I$2:$I$6969))
)</f>
        <v>0</v>
      </c>
      <c r="AA264" s="30" cm="1">
        <f t="array" ref="AA264">(
SUM(('Export (QBO)'!$G$2:$G$6969&gt;=Budget!AA$1)*('Export (QBO)'!$G$2:$G$6969&lt;=((EOMONTH(Budget!AA$1,0))))*('Export (QBO)'!$J$2:$J$6969=$A264)*('Export (QBO)'!$I$2:$I$6969))
)</f>
        <v>0</v>
      </c>
      <c r="AB264" s="30" cm="1">
        <f t="array" ref="AB264">(
SUM(('Export (QBO)'!$G$2:$G$6969&gt;=Budget!AB$1)*('Export (QBO)'!$G$2:$G$6969&lt;=((EOMONTH(Budget!AB$1,0))))*('Export (QBO)'!$J$2:$J$6969=$A264)*('Export (QBO)'!$I$2:$I$6969))
)</f>
        <v>0</v>
      </c>
      <c r="AC264" s="31">
        <f>SUM(Q264:AB264)</f>
        <v>0</v>
      </c>
    </row>
    <row r="265" spans="1:34" ht="17" thickBot="1">
      <c r="B265" s="3" t="str">
        <f>IFERROR((VLOOKUP(A265,'GL Review'!E:G,3,FALSE)),"")</f>
        <v/>
      </c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1"/>
    </row>
    <row r="266" spans="1:34">
      <c r="A266" s="61" t="s">
        <v>522</v>
      </c>
      <c r="B266" s="3" t="str">
        <f>IFERROR((VLOOKUP(A266,'GL Review'!E:G,3,FALSE)),"")</f>
        <v/>
      </c>
      <c r="P266" s="35">
        <f>SUM(D266:O266)</f>
        <v>0</v>
      </c>
      <c r="Q266" s="34">
        <f t="shared" ref="Q266:AB266" si="62">SUM(Q260:Q265)</f>
        <v>0</v>
      </c>
      <c r="R266" s="34">
        <f t="shared" si="62"/>
        <v>0</v>
      </c>
      <c r="S266" s="34">
        <f t="shared" si="62"/>
        <v>0</v>
      </c>
      <c r="T266" s="34">
        <f t="shared" si="62"/>
        <v>0</v>
      </c>
      <c r="U266" s="34">
        <f t="shared" si="62"/>
        <v>0</v>
      </c>
      <c r="V266" s="34">
        <f t="shared" si="62"/>
        <v>0</v>
      </c>
      <c r="W266" s="34">
        <f t="shared" si="62"/>
        <v>0</v>
      </c>
      <c r="X266" s="34">
        <f t="shared" si="62"/>
        <v>0</v>
      </c>
      <c r="Y266" s="34">
        <f t="shared" si="62"/>
        <v>0</v>
      </c>
      <c r="Z266" s="34">
        <f t="shared" si="62"/>
        <v>0</v>
      </c>
      <c r="AA266" s="34">
        <f t="shared" si="62"/>
        <v>0</v>
      </c>
      <c r="AB266" s="34">
        <f t="shared" si="62"/>
        <v>0</v>
      </c>
      <c r="AC266" s="35">
        <f>SUM(Q266:AB266)</f>
        <v>0</v>
      </c>
    </row>
  </sheetData>
  <dataConsolidate/>
  <mergeCells count="1">
    <mergeCell ref="A1:A2"/>
  </mergeCells>
  <conditionalFormatting sqref="A1:A1048576">
    <cfRule type="duplicateValues" dxfId="35" priority="2"/>
  </conditionalFormatting>
  <conditionalFormatting sqref="B224:B225">
    <cfRule type="duplicateValues" dxfId="34" priority="1"/>
  </conditionalFormatting>
  <pageMargins left="0.7" right="0.7" top="0.75" bottom="0.75" header="0.3" footer="0.3"/>
  <ignoredErrors>
    <ignoredError sqref="P14 P101 P69 P174 P166 P227 P2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D79A2-8359-E044-97FC-97CBFB2A56BD}">
  <sheetPr filterMode="1"/>
  <dimension ref="A1:L5535"/>
  <sheetViews>
    <sheetView zoomScale="120" zoomScaleNormal="120" workbookViewId="0">
      <pane ySplit="1" topLeftCell="A73" activePane="bottomLeft" state="frozen"/>
      <selection pane="bottomLeft" activeCell="E5518" sqref="E5518"/>
    </sheetView>
  </sheetViews>
  <sheetFormatPr baseColWidth="10" defaultRowHeight="18" customHeight="1"/>
  <cols>
    <col min="1" max="1" width="10.5" style="13" bestFit="1" customWidth="1"/>
    <col min="2" max="2" width="20.33203125" style="12" bestFit="1" customWidth="1"/>
    <col min="3" max="3" width="44.6640625" style="12" bestFit="1" customWidth="1"/>
    <col min="4" max="4" width="38.6640625" style="12" bestFit="1" customWidth="1"/>
    <col min="5" max="5" width="12.6640625" style="12" bestFit="1" customWidth="1"/>
    <col min="6" max="6" width="12" style="14" customWidth="1"/>
    <col min="7" max="7" width="29" style="15" bestFit="1" customWidth="1"/>
    <col min="8" max="8" width="29.1640625" style="16" customWidth="1"/>
    <col min="9" max="9" width="14.6640625" style="17" bestFit="1" customWidth="1"/>
    <col min="10" max="10" width="35.6640625" style="12" bestFit="1" customWidth="1"/>
    <col min="11" max="11" width="11.5" style="12" customWidth="1"/>
    <col min="12" max="12" width="98" style="12" bestFit="1" customWidth="1"/>
    <col min="13" max="16384" width="10.83203125" style="12"/>
  </cols>
  <sheetData>
    <row r="1" spans="1:12" ht="18" customHeight="1">
      <c r="A1" s="5" t="s">
        <v>68</v>
      </c>
      <c r="B1" s="5" t="s">
        <v>76</v>
      </c>
      <c r="C1" s="5" t="s">
        <v>77</v>
      </c>
      <c r="D1" s="5" t="s">
        <v>195</v>
      </c>
      <c r="E1" s="5" t="s">
        <v>196</v>
      </c>
      <c r="F1" s="6" t="s">
        <v>69</v>
      </c>
      <c r="G1" s="7" t="s">
        <v>70</v>
      </c>
      <c r="H1" s="7" t="s">
        <v>71</v>
      </c>
      <c r="I1" s="8" t="s">
        <v>72</v>
      </c>
      <c r="J1" s="9" t="s">
        <v>73</v>
      </c>
      <c r="K1" s="10" t="s">
        <v>74</v>
      </c>
      <c r="L1" s="11" t="s">
        <v>75</v>
      </c>
    </row>
    <row r="2" spans="1:12" ht="16" hidden="1">
      <c r="A2" s="13" t="s">
        <v>652</v>
      </c>
      <c r="B2" s="12" t="s">
        <v>78</v>
      </c>
      <c r="C2" s="12" t="s">
        <v>100</v>
      </c>
      <c r="D2" s="12" t="s">
        <v>383</v>
      </c>
      <c r="E2" s="12">
        <v>9.08</v>
      </c>
      <c r="F2" s="14" t="str">
        <f t="shared" ref="F2:F65" si="0">A2&amp;B2&amp;C2&amp;D2&amp;E2</f>
        <v>2025-01-01ExpenseMicrosoft Canada Inc52165 Subscriptions (Annual)9.08</v>
      </c>
      <c r="G2" s="15">
        <f t="shared" ref="G2:G65" si="1">IFERROR((DATEVALUE(A2)),A2)</f>
        <v>45658</v>
      </c>
      <c r="H2" s="16" t="str">
        <f>IF((IFERROR((VLOOKUP(D2,'Automation (QBO)'!A:B,2,FALSE)),"0"))=0,"Suspense",(IFERROR((VLOOKUP(D2,'Automation (QBO)'!A:B,2,FALSE)),"Suspense")))</f>
        <v>Subscriptions (Annual)</v>
      </c>
      <c r="I2" s="17">
        <f t="shared" ref="I2:I65" si="2">E2</f>
        <v>9.08</v>
      </c>
      <c r="J2" s="12" t="str">
        <f t="shared" ref="J2:J65" si="3">H2</f>
        <v>Subscriptions (Annual)</v>
      </c>
    </row>
    <row r="3" spans="1:12" ht="16" hidden="1">
      <c r="A3" s="13" t="s">
        <v>652</v>
      </c>
      <c r="B3" s="12" t="s">
        <v>78</v>
      </c>
      <c r="C3" s="12" t="s">
        <v>100</v>
      </c>
      <c r="D3" s="12" t="s">
        <v>199</v>
      </c>
      <c r="E3" s="12">
        <v>0</v>
      </c>
      <c r="F3" s="14" t="str">
        <f t="shared" si="0"/>
        <v>2025-01-01ExpenseMicrosoft Canada Inc21020 GST/HST Payable0</v>
      </c>
      <c r="G3" s="15">
        <f t="shared" si="1"/>
        <v>45658</v>
      </c>
      <c r="H3" s="16" t="str">
        <f>IF((IFERROR((VLOOKUP(D3,'Automation (QBO)'!A:B,2,FALSE)),"0"))=0,"Suspense",(IFERROR((VLOOKUP(D3,'Automation (QBO)'!A:B,2,FALSE)),"Suspense")))</f>
        <v>GST/HST Payable</v>
      </c>
      <c r="I3" s="17">
        <f t="shared" si="2"/>
        <v>0</v>
      </c>
      <c r="J3" s="12" t="str">
        <f t="shared" si="3"/>
        <v>GST/HST Payable</v>
      </c>
    </row>
    <row r="4" spans="1:12" ht="16" hidden="1">
      <c r="A4" s="13" t="s">
        <v>652</v>
      </c>
      <c r="B4" s="12" t="s">
        <v>105</v>
      </c>
      <c r="D4" s="12" t="s">
        <v>215</v>
      </c>
      <c r="E4" s="12">
        <v>-6420</v>
      </c>
      <c r="F4" s="14" t="str">
        <f t="shared" si="0"/>
        <v>2025-01-01Journal Entry13005 Prepaid Expenses-6420</v>
      </c>
      <c r="G4" s="15">
        <f t="shared" si="1"/>
        <v>45658</v>
      </c>
      <c r="H4" s="16" t="str">
        <f>IF((IFERROR((VLOOKUP(D4,'Automation (QBO)'!A:B,2,FALSE)),"0"))=0,"Suspense",(IFERROR((VLOOKUP(D4,'Automation (QBO)'!A:B,2,FALSE)),"Suspense")))</f>
        <v>Prepaid expense</v>
      </c>
      <c r="I4" s="17">
        <f t="shared" si="2"/>
        <v>-6420</v>
      </c>
      <c r="J4" s="12" t="str">
        <f t="shared" si="3"/>
        <v>Prepaid expense</v>
      </c>
    </row>
    <row r="5" spans="1:12" ht="16" hidden="1">
      <c r="A5" s="13" t="s">
        <v>652</v>
      </c>
      <c r="B5" s="12" t="s">
        <v>105</v>
      </c>
      <c r="D5" s="12" t="s">
        <v>835</v>
      </c>
      <c r="E5" s="12">
        <v>-80477.399999999994</v>
      </c>
      <c r="F5" s="14" t="str">
        <f t="shared" si="0"/>
        <v>2025-01-01Journal Entry21006 Liability - Deposits Received-80477.4</v>
      </c>
      <c r="G5" s="15">
        <f t="shared" si="1"/>
        <v>45658</v>
      </c>
      <c r="H5" s="16" t="str">
        <f>IF((IFERROR((VLOOKUP(D5,'Automation (QBO)'!A:B,2,FALSE)),"0"))=0,"Suspense",(IFERROR((VLOOKUP(D5,'Automation (QBO)'!A:B,2,FALSE)),"Suspense")))</f>
        <v>Liability - Depostis Received</v>
      </c>
      <c r="I5" s="17">
        <f t="shared" si="2"/>
        <v>-80477.399999999994</v>
      </c>
      <c r="J5" s="12" t="str">
        <f t="shared" si="3"/>
        <v>Liability - Depostis Received</v>
      </c>
    </row>
    <row r="6" spans="1:12" ht="16" hidden="1">
      <c r="A6" s="13" t="s">
        <v>652</v>
      </c>
      <c r="B6" s="12" t="s">
        <v>105</v>
      </c>
      <c r="D6" s="12" t="s">
        <v>654</v>
      </c>
      <c r="E6" s="12">
        <v>-42300.53</v>
      </c>
      <c r="F6" s="14" t="str">
        <f t="shared" si="0"/>
        <v>2025-01-01Journal Entry51320 Project Expense - Subcontractors-42300.53</v>
      </c>
      <c r="G6" s="15">
        <f t="shared" si="1"/>
        <v>45658</v>
      </c>
      <c r="H6" s="16" t="str">
        <f>IF((IFERROR((VLOOKUP(D6,'Automation (QBO)'!A:B,2,FALSE)),"0"))=0,"Suspense",(IFERROR((VLOOKUP(D6,'Automation (QBO)'!A:B,2,FALSE)),"Suspense")))</f>
        <v>Project Expense - Subcontractors</v>
      </c>
      <c r="I6" s="17">
        <f t="shared" si="2"/>
        <v>-42300.53</v>
      </c>
      <c r="J6" s="12" t="str">
        <f t="shared" si="3"/>
        <v>Project Expense - Subcontractors</v>
      </c>
    </row>
    <row r="7" spans="1:12" ht="16" hidden="1">
      <c r="A7" s="13" t="s">
        <v>652</v>
      </c>
      <c r="B7" s="12" t="s">
        <v>105</v>
      </c>
      <c r="D7" s="12" t="s">
        <v>202</v>
      </c>
      <c r="E7" s="12">
        <v>-25122.73</v>
      </c>
      <c r="F7" s="14" t="str">
        <f t="shared" si="0"/>
        <v>2025-01-01Journal Entry52110 Accounting-25122.73</v>
      </c>
      <c r="G7" s="15">
        <f t="shared" si="1"/>
        <v>45658</v>
      </c>
      <c r="H7" s="16" t="str">
        <f>IF((IFERROR((VLOOKUP(D7,'Automation (QBO)'!A:B,2,FALSE)),"0"))=0,"Suspense",(IFERROR((VLOOKUP(D7,'Automation (QBO)'!A:B,2,FALSE)),"Suspense")))</f>
        <v>Accounting</v>
      </c>
      <c r="I7" s="17">
        <f t="shared" si="2"/>
        <v>-25122.73</v>
      </c>
      <c r="J7" s="12" t="str">
        <f t="shared" si="3"/>
        <v>Accounting</v>
      </c>
    </row>
    <row r="8" spans="1:12" ht="16" hidden="1">
      <c r="A8" s="13" t="s">
        <v>652</v>
      </c>
      <c r="B8" s="12" t="s">
        <v>105</v>
      </c>
      <c r="D8" s="12" t="s">
        <v>208</v>
      </c>
      <c r="E8" s="12">
        <v>-5200.2</v>
      </c>
      <c r="F8" s="14" t="str">
        <f t="shared" si="0"/>
        <v>2025-01-01Journal Entry52135 Legal-5200.2</v>
      </c>
      <c r="G8" s="15">
        <f t="shared" si="1"/>
        <v>45658</v>
      </c>
      <c r="H8" s="16" t="str">
        <f>IF((IFERROR((VLOOKUP(D8,'Automation (QBO)'!A:B,2,FALSE)),"0"))=0,"Suspense",(IFERROR((VLOOKUP(D8,'Automation (QBO)'!A:B,2,FALSE)),"Suspense")))</f>
        <v>Legal</v>
      </c>
      <c r="I8" s="17">
        <f t="shared" si="2"/>
        <v>-5200.2</v>
      </c>
      <c r="J8" s="12" t="str">
        <f t="shared" si="3"/>
        <v>Legal</v>
      </c>
    </row>
    <row r="9" spans="1:12" ht="16" hidden="1">
      <c r="A9" s="13" t="s">
        <v>652</v>
      </c>
      <c r="B9" s="12" t="s">
        <v>105</v>
      </c>
      <c r="D9" s="12" t="s">
        <v>655</v>
      </c>
      <c r="E9" s="12">
        <v>-1433.94</v>
      </c>
      <c r="F9" s="14" t="str">
        <f t="shared" si="0"/>
        <v>2025-01-01Journal Entry52210 Uniforms &amp; Laundry-1433.94</v>
      </c>
      <c r="G9" s="15">
        <f t="shared" si="1"/>
        <v>45658</v>
      </c>
      <c r="H9" s="16" t="str">
        <f>IF((IFERROR((VLOOKUP(D9,'Automation (QBO)'!A:B,2,FALSE)),"0"))=0,"Suspense",(IFERROR((VLOOKUP(D9,'Automation (QBO)'!A:B,2,FALSE)),"Suspense")))</f>
        <v>Uniforms &amp; Laundry</v>
      </c>
      <c r="I9" s="17">
        <f t="shared" si="2"/>
        <v>-1433.94</v>
      </c>
      <c r="J9" s="12" t="str">
        <f t="shared" si="3"/>
        <v>Uniforms &amp; Laundry</v>
      </c>
    </row>
    <row r="10" spans="1:12" ht="16" hidden="1">
      <c r="A10" s="13" t="s">
        <v>652</v>
      </c>
      <c r="B10" s="12" t="s">
        <v>78</v>
      </c>
      <c r="C10" s="12" t="s">
        <v>100</v>
      </c>
      <c r="D10" s="12" t="s">
        <v>505</v>
      </c>
      <c r="E10" s="12">
        <v>9.08</v>
      </c>
      <c r="F10" s="14" t="str">
        <f t="shared" si="0"/>
        <v>2025-01-01ExpenseMicrosoft Canada Inc21010 Credit Card (CIBC Visa)9.08</v>
      </c>
      <c r="G10" s="15">
        <f t="shared" si="1"/>
        <v>45658</v>
      </c>
      <c r="H10" s="16" t="str">
        <f>IF((IFERROR((VLOOKUP(D10,'Automation (QBO)'!A:B,2,FALSE)),"0"))=0,"Suspense",(IFERROR((VLOOKUP(D10,'Automation (QBO)'!A:B,2,FALSE)),"Suspense")))</f>
        <v>Credit Card (CIBC Visa)</v>
      </c>
      <c r="I10" s="17">
        <f t="shared" si="2"/>
        <v>9.08</v>
      </c>
      <c r="J10" s="12" t="str">
        <f t="shared" si="3"/>
        <v>Credit Card (CIBC Visa)</v>
      </c>
    </row>
    <row r="11" spans="1:12" ht="16" hidden="1">
      <c r="A11" s="13" t="s">
        <v>166</v>
      </c>
      <c r="B11" s="12" t="s">
        <v>78</v>
      </c>
      <c r="C11" s="12" t="s">
        <v>85</v>
      </c>
      <c r="D11" s="12" t="s">
        <v>199</v>
      </c>
      <c r="E11" s="12">
        <v>0</v>
      </c>
      <c r="F11" s="14" t="str">
        <f t="shared" si="0"/>
        <v>2025-01-02ExpenseChambers of Commerce Group Insurance Plan21020 GST/HST Payable0</v>
      </c>
      <c r="G11" s="15">
        <f t="shared" si="1"/>
        <v>45659</v>
      </c>
      <c r="H11" s="16" t="str">
        <f>IF((IFERROR((VLOOKUP(D11,'Automation (QBO)'!A:B,2,FALSE)),"0"))=0,"Suspense",(IFERROR((VLOOKUP(D11,'Automation (QBO)'!A:B,2,FALSE)),"Suspense")))</f>
        <v>GST/HST Payable</v>
      </c>
      <c r="I11" s="17">
        <f t="shared" si="2"/>
        <v>0</v>
      </c>
      <c r="J11" s="12" t="str">
        <f t="shared" si="3"/>
        <v>GST/HST Payable</v>
      </c>
    </row>
    <row r="12" spans="1:12" ht="16" hidden="1">
      <c r="A12" s="13" t="s">
        <v>166</v>
      </c>
      <c r="B12" s="12" t="s">
        <v>78</v>
      </c>
      <c r="C12" s="12" t="s">
        <v>142</v>
      </c>
      <c r="D12" s="12" t="s">
        <v>403</v>
      </c>
      <c r="E12" s="12">
        <v>1252.44</v>
      </c>
      <c r="F12" s="14" t="str">
        <f t="shared" si="0"/>
        <v>2025-01-02ExpenseInsurance WayPoint Portfolio Inc.52175 Insurance1252.44</v>
      </c>
      <c r="G12" s="15">
        <f t="shared" si="1"/>
        <v>45659</v>
      </c>
      <c r="H12" s="16" t="str">
        <f>IF((IFERROR((VLOOKUP(D12,'Automation (QBO)'!A:B,2,FALSE)),"0"))=0,"Suspense",(IFERROR((VLOOKUP(D12,'Automation (QBO)'!A:B,2,FALSE)),"Suspense")))</f>
        <v>Insurance</v>
      </c>
      <c r="I12" s="17">
        <f t="shared" si="2"/>
        <v>1252.44</v>
      </c>
      <c r="J12" s="12" t="str">
        <f t="shared" si="3"/>
        <v>Insurance</v>
      </c>
    </row>
    <row r="13" spans="1:12" ht="16" hidden="1">
      <c r="A13" s="13" t="s">
        <v>166</v>
      </c>
      <c r="B13" s="12" t="s">
        <v>78</v>
      </c>
      <c r="C13" s="12" t="s">
        <v>142</v>
      </c>
      <c r="D13" s="12" t="s">
        <v>199</v>
      </c>
      <c r="E13" s="12">
        <v>0</v>
      </c>
      <c r="F13" s="14" t="str">
        <f t="shared" si="0"/>
        <v>2025-01-02ExpenseInsurance WayPoint Portfolio Inc.21020 GST/HST Payable0</v>
      </c>
      <c r="G13" s="15">
        <f t="shared" si="1"/>
        <v>45659</v>
      </c>
      <c r="H13" s="16" t="str">
        <f>IF((IFERROR((VLOOKUP(D13,'Automation (QBO)'!A:B,2,FALSE)),"0"))=0,"Suspense",(IFERROR((VLOOKUP(D13,'Automation (QBO)'!A:B,2,FALSE)),"Suspense")))</f>
        <v>GST/HST Payable</v>
      </c>
      <c r="I13" s="17">
        <f t="shared" si="2"/>
        <v>0</v>
      </c>
      <c r="J13" s="12" t="str">
        <f t="shared" si="3"/>
        <v>GST/HST Payable</v>
      </c>
    </row>
    <row r="14" spans="1:12" ht="16" hidden="1">
      <c r="A14" s="13" t="s">
        <v>166</v>
      </c>
      <c r="B14" s="12" t="s">
        <v>78</v>
      </c>
      <c r="C14" s="12" t="s">
        <v>302</v>
      </c>
      <c r="D14" s="12" t="s">
        <v>654</v>
      </c>
      <c r="E14" s="12">
        <v>3400</v>
      </c>
      <c r="F14" s="14" t="str">
        <f t="shared" si="0"/>
        <v>2025-01-02ExpenseCWS Engineering51320 Project Expense - Subcontractors3400</v>
      </c>
      <c r="G14" s="15">
        <f t="shared" si="1"/>
        <v>45659</v>
      </c>
      <c r="H14" s="16" t="str">
        <f>IF((IFERROR((VLOOKUP(D14,'Automation (QBO)'!A:B,2,FALSE)),"0"))=0,"Suspense",(IFERROR((VLOOKUP(D14,'Automation (QBO)'!A:B,2,FALSE)),"Suspense")))</f>
        <v>Project Expense - Subcontractors</v>
      </c>
      <c r="I14" s="17">
        <f t="shared" si="2"/>
        <v>3400</v>
      </c>
      <c r="J14" s="12" t="str">
        <f t="shared" si="3"/>
        <v>Project Expense - Subcontractors</v>
      </c>
    </row>
    <row r="15" spans="1:12" ht="16" hidden="1">
      <c r="A15" s="13" t="s">
        <v>166</v>
      </c>
      <c r="B15" s="12" t="s">
        <v>78</v>
      </c>
      <c r="C15" s="12" t="s">
        <v>302</v>
      </c>
      <c r="D15" s="12" t="s">
        <v>199</v>
      </c>
      <c r="E15" s="12">
        <v>-170</v>
      </c>
      <c r="F15" s="14" t="str">
        <f t="shared" si="0"/>
        <v>2025-01-02ExpenseCWS Engineering21020 GST/HST Payable-170</v>
      </c>
      <c r="G15" s="15">
        <f t="shared" si="1"/>
        <v>45659</v>
      </c>
      <c r="H15" s="16" t="str">
        <f>IF((IFERROR((VLOOKUP(D15,'Automation (QBO)'!A:B,2,FALSE)),"0"))=0,"Suspense",(IFERROR((VLOOKUP(D15,'Automation (QBO)'!A:B,2,FALSE)),"Suspense")))</f>
        <v>GST/HST Payable</v>
      </c>
      <c r="I15" s="17">
        <f t="shared" si="2"/>
        <v>-170</v>
      </c>
      <c r="J15" s="12" t="str">
        <f t="shared" si="3"/>
        <v>GST/HST Payable</v>
      </c>
    </row>
    <row r="16" spans="1:12" ht="16" hidden="1">
      <c r="A16" s="13" t="s">
        <v>166</v>
      </c>
      <c r="B16" s="12" t="s">
        <v>78</v>
      </c>
      <c r="C16" s="12" t="s">
        <v>302</v>
      </c>
      <c r="D16" s="12" t="s">
        <v>654</v>
      </c>
      <c r="E16" s="12">
        <v>2800</v>
      </c>
      <c r="F16" s="14" t="str">
        <f t="shared" si="0"/>
        <v>2025-01-02ExpenseCWS Engineering51320 Project Expense - Subcontractors2800</v>
      </c>
      <c r="G16" s="15">
        <f t="shared" si="1"/>
        <v>45659</v>
      </c>
      <c r="H16" s="16" t="str">
        <f>IF((IFERROR((VLOOKUP(D16,'Automation (QBO)'!A:B,2,FALSE)),"0"))=0,"Suspense",(IFERROR((VLOOKUP(D16,'Automation (QBO)'!A:B,2,FALSE)),"Suspense")))</f>
        <v>Project Expense - Subcontractors</v>
      </c>
      <c r="I16" s="17">
        <f t="shared" si="2"/>
        <v>2800</v>
      </c>
      <c r="J16" s="12" t="str">
        <f t="shared" si="3"/>
        <v>Project Expense - Subcontractors</v>
      </c>
    </row>
    <row r="17" spans="1:10" ht="16" hidden="1">
      <c r="A17" s="13" t="s">
        <v>166</v>
      </c>
      <c r="B17" s="12" t="s">
        <v>78</v>
      </c>
      <c r="C17" s="12" t="s">
        <v>302</v>
      </c>
      <c r="D17" s="12" t="s">
        <v>199</v>
      </c>
      <c r="E17" s="12">
        <v>-140</v>
      </c>
      <c r="F17" s="14" t="str">
        <f t="shared" si="0"/>
        <v>2025-01-02ExpenseCWS Engineering21020 GST/HST Payable-140</v>
      </c>
      <c r="G17" s="15">
        <f t="shared" si="1"/>
        <v>45659</v>
      </c>
      <c r="H17" s="16" t="str">
        <f>IF((IFERROR((VLOOKUP(D17,'Automation (QBO)'!A:B,2,FALSE)),"0"))=0,"Suspense",(IFERROR((VLOOKUP(D17,'Automation (QBO)'!A:B,2,FALSE)),"Suspense")))</f>
        <v>GST/HST Payable</v>
      </c>
      <c r="I17" s="17">
        <f t="shared" si="2"/>
        <v>-140</v>
      </c>
      <c r="J17" s="12" t="str">
        <f t="shared" si="3"/>
        <v>GST/HST Payable</v>
      </c>
    </row>
    <row r="18" spans="1:10" ht="16" hidden="1">
      <c r="A18" s="13" t="s">
        <v>166</v>
      </c>
      <c r="B18" s="12" t="s">
        <v>78</v>
      </c>
      <c r="C18" s="12" t="s">
        <v>101</v>
      </c>
      <c r="D18" s="12" t="s">
        <v>655</v>
      </c>
      <c r="E18" s="12">
        <v>149.79</v>
      </c>
      <c r="F18" s="14" t="str">
        <f t="shared" si="0"/>
        <v>2025-01-02ExpenseAmazon52210 Uniforms &amp; Laundry149.79</v>
      </c>
      <c r="G18" s="15">
        <f t="shared" si="1"/>
        <v>45659</v>
      </c>
      <c r="H18" s="16" t="str">
        <f>IF((IFERROR((VLOOKUP(D18,'Automation (QBO)'!A:B,2,FALSE)),"0"))=0,"Suspense",(IFERROR((VLOOKUP(D18,'Automation (QBO)'!A:B,2,FALSE)),"Suspense")))</f>
        <v>Uniforms &amp; Laundry</v>
      </c>
      <c r="I18" s="17">
        <f t="shared" si="2"/>
        <v>149.79</v>
      </c>
      <c r="J18" s="12" t="str">
        <f t="shared" si="3"/>
        <v>Uniforms &amp; Laundry</v>
      </c>
    </row>
    <row r="19" spans="1:10" ht="16" hidden="1">
      <c r="A19" s="13" t="s">
        <v>166</v>
      </c>
      <c r="B19" s="12" t="s">
        <v>78</v>
      </c>
      <c r="C19" s="12" t="s">
        <v>101</v>
      </c>
      <c r="D19" s="12" t="s">
        <v>199</v>
      </c>
      <c r="E19" s="12">
        <v>-7</v>
      </c>
      <c r="F19" s="14" t="str">
        <f t="shared" si="0"/>
        <v>2025-01-02ExpenseAmazon21020 GST/HST Payable-7</v>
      </c>
      <c r="G19" s="15">
        <f t="shared" si="1"/>
        <v>45659</v>
      </c>
      <c r="H19" s="16" t="str">
        <f>IF((IFERROR((VLOOKUP(D19,'Automation (QBO)'!A:B,2,FALSE)),"0"))=0,"Suspense",(IFERROR((VLOOKUP(D19,'Automation (QBO)'!A:B,2,FALSE)),"Suspense")))</f>
        <v>GST/HST Payable</v>
      </c>
      <c r="I19" s="17">
        <f t="shared" si="2"/>
        <v>-7</v>
      </c>
      <c r="J19" s="12" t="str">
        <f t="shared" si="3"/>
        <v>GST/HST Payable</v>
      </c>
    </row>
    <row r="20" spans="1:10" ht="16" hidden="1">
      <c r="A20" s="13" t="s">
        <v>166</v>
      </c>
      <c r="B20" s="12" t="s">
        <v>78</v>
      </c>
      <c r="C20" s="12" t="s">
        <v>159</v>
      </c>
      <c r="D20" s="12" t="s">
        <v>208</v>
      </c>
      <c r="E20" s="12">
        <v>5200.2</v>
      </c>
      <c r="F20" s="14" t="str">
        <f t="shared" si="0"/>
        <v>2025-01-02ExpenseGolbey Law Corporation52135 Legal5200.2</v>
      </c>
      <c r="G20" s="15">
        <f t="shared" si="1"/>
        <v>45659</v>
      </c>
      <c r="H20" s="16" t="str">
        <f>IF((IFERROR((VLOOKUP(D20,'Automation (QBO)'!A:B,2,FALSE)),"0"))=0,"Suspense",(IFERROR((VLOOKUP(D20,'Automation (QBO)'!A:B,2,FALSE)),"Suspense")))</f>
        <v>Legal</v>
      </c>
      <c r="I20" s="17">
        <f t="shared" si="2"/>
        <v>5200.2</v>
      </c>
      <c r="J20" s="12" t="str">
        <f t="shared" si="3"/>
        <v>Legal</v>
      </c>
    </row>
    <row r="21" spans="1:10" ht="16" hidden="1">
      <c r="A21" s="13" t="s">
        <v>166</v>
      </c>
      <c r="B21" s="12" t="s">
        <v>78</v>
      </c>
      <c r="C21" s="12" t="s">
        <v>159</v>
      </c>
      <c r="D21" s="12" t="s">
        <v>199</v>
      </c>
      <c r="E21" s="12">
        <v>-243</v>
      </c>
      <c r="F21" s="14" t="str">
        <f t="shared" si="0"/>
        <v>2025-01-02ExpenseGolbey Law Corporation21020 GST/HST Payable-243</v>
      </c>
      <c r="G21" s="15">
        <f t="shared" si="1"/>
        <v>45659</v>
      </c>
      <c r="H21" s="16" t="str">
        <f>IF((IFERROR((VLOOKUP(D21,'Automation (QBO)'!A:B,2,FALSE)),"0"))=0,"Suspense",(IFERROR((VLOOKUP(D21,'Automation (QBO)'!A:B,2,FALSE)),"Suspense")))</f>
        <v>GST/HST Payable</v>
      </c>
      <c r="I21" s="17">
        <f t="shared" si="2"/>
        <v>-243</v>
      </c>
      <c r="J21" s="12" t="str">
        <f t="shared" si="3"/>
        <v>GST/HST Payable</v>
      </c>
    </row>
    <row r="22" spans="1:10" ht="16" hidden="1">
      <c r="A22" s="13" t="s">
        <v>166</v>
      </c>
      <c r="B22" s="12" t="s">
        <v>78</v>
      </c>
      <c r="C22" s="12" t="s">
        <v>119</v>
      </c>
      <c r="D22" s="12" t="s">
        <v>202</v>
      </c>
      <c r="E22" s="12">
        <v>11150</v>
      </c>
      <c r="F22" s="14" t="str">
        <f t="shared" si="0"/>
        <v>2025-01-02ExpenseCrowe MacKay LLP52110 Accounting11150</v>
      </c>
      <c r="G22" s="15">
        <f t="shared" si="1"/>
        <v>45659</v>
      </c>
      <c r="H22" s="16" t="str">
        <f>IF((IFERROR((VLOOKUP(D22,'Automation (QBO)'!A:B,2,FALSE)),"0"))=0,"Suspense",(IFERROR((VLOOKUP(D22,'Automation (QBO)'!A:B,2,FALSE)),"Suspense")))</f>
        <v>Accounting</v>
      </c>
      <c r="I22" s="17">
        <f t="shared" si="2"/>
        <v>11150</v>
      </c>
      <c r="J22" s="12" t="str">
        <f t="shared" si="3"/>
        <v>Accounting</v>
      </c>
    </row>
    <row r="23" spans="1:10" ht="16" hidden="1">
      <c r="A23" s="13" t="s">
        <v>166</v>
      </c>
      <c r="B23" s="12" t="s">
        <v>78</v>
      </c>
      <c r="C23" s="12" t="s">
        <v>119</v>
      </c>
      <c r="D23" s="12" t="s">
        <v>199</v>
      </c>
      <c r="E23" s="12">
        <v>-557.5</v>
      </c>
      <c r="F23" s="14" t="str">
        <f t="shared" si="0"/>
        <v>2025-01-02ExpenseCrowe MacKay LLP21020 GST/HST Payable-557.5</v>
      </c>
      <c r="G23" s="15">
        <f t="shared" si="1"/>
        <v>45659</v>
      </c>
      <c r="H23" s="16" t="str">
        <f>IF((IFERROR((VLOOKUP(D23,'Automation (QBO)'!A:B,2,FALSE)),"0"))=0,"Suspense",(IFERROR((VLOOKUP(D23,'Automation (QBO)'!A:B,2,FALSE)),"Suspense")))</f>
        <v>GST/HST Payable</v>
      </c>
      <c r="I23" s="17">
        <f t="shared" si="2"/>
        <v>-557.5</v>
      </c>
      <c r="J23" s="12" t="str">
        <f t="shared" si="3"/>
        <v>GST/HST Payable</v>
      </c>
    </row>
    <row r="24" spans="1:10" ht="16" hidden="1">
      <c r="A24" s="13" t="s">
        <v>166</v>
      </c>
      <c r="B24" s="12" t="s">
        <v>78</v>
      </c>
      <c r="C24" s="12" t="s">
        <v>119</v>
      </c>
      <c r="D24" s="12" t="s">
        <v>202</v>
      </c>
      <c r="E24" s="12">
        <v>13972.73</v>
      </c>
      <c r="F24" s="14" t="str">
        <f t="shared" si="0"/>
        <v>2025-01-02ExpenseCrowe MacKay LLP52110 Accounting13972.73</v>
      </c>
      <c r="G24" s="15">
        <f t="shared" si="1"/>
        <v>45659</v>
      </c>
      <c r="H24" s="16" t="str">
        <f>IF((IFERROR((VLOOKUP(D24,'Automation (QBO)'!A:B,2,FALSE)),"0"))=0,"Suspense",(IFERROR((VLOOKUP(D24,'Automation (QBO)'!A:B,2,FALSE)),"Suspense")))</f>
        <v>Accounting</v>
      </c>
      <c r="I24" s="17">
        <f t="shared" si="2"/>
        <v>13972.73</v>
      </c>
      <c r="J24" s="12" t="str">
        <f t="shared" si="3"/>
        <v>Accounting</v>
      </c>
    </row>
    <row r="25" spans="1:10" ht="16" hidden="1">
      <c r="A25" s="13" t="s">
        <v>166</v>
      </c>
      <c r="B25" s="12" t="s">
        <v>78</v>
      </c>
      <c r="C25" s="12" t="s">
        <v>119</v>
      </c>
      <c r="D25" s="12" t="s">
        <v>199</v>
      </c>
      <c r="E25" s="12">
        <v>-698.64</v>
      </c>
      <c r="F25" s="14" t="str">
        <f t="shared" si="0"/>
        <v>2025-01-02ExpenseCrowe MacKay LLP21020 GST/HST Payable-698.64</v>
      </c>
      <c r="G25" s="15">
        <f t="shared" si="1"/>
        <v>45659</v>
      </c>
      <c r="H25" s="16" t="str">
        <f>IF((IFERROR((VLOOKUP(D25,'Automation (QBO)'!A:B,2,FALSE)),"0"))=0,"Suspense",(IFERROR((VLOOKUP(D25,'Automation (QBO)'!A:B,2,FALSE)),"Suspense")))</f>
        <v>GST/HST Payable</v>
      </c>
      <c r="I25" s="17">
        <f t="shared" si="2"/>
        <v>-698.64</v>
      </c>
      <c r="J25" s="12" t="str">
        <f t="shared" si="3"/>
        <v>GST/HST Payable</v>
      </c>
    </row>
    <row r="26" spans="1:10" ht="16" hidden="1">
      <c r="A26" s="13" t="s">
        <v>166</v>
      </c>
      <c r="B26" s="12" t="s">
        <v>99</v>
      </c>
      <c r="D26" s="12" t="s">
        <v>201</v>
      </c>
      <c r="E26" s="12">
        <v>-30000</v>
      </c>
      <c r="F26" s="14" t="str">
        <f t="shared" si="0"/>
        <v>2025-01-02Credit Card Payment11005 Chequing (CIBC)-30000</v>
      </c>
      <c r="G26" s="15">
        <f t="shared" si="1"/>
        <v>45659</v>
      </c>
      <c r="H26" s="16" t="str">
        <f>IF((IFERROR((VLOOKUP(D26,'Automation (QBO)'!A:B,2,FALSE)),"0"))=0,"Suspense",(IFERROR((VLOOKUP(D26,'Automation (QBO)'!A:B,2,FALSE)),"Suspense")))</f>
        <v>Chequing (CIBC)</v>
      </c>
      <c r="I26" s="17">
        <f t="shared" si="2"/>
        <v>-30000</v>
      </c>
      <c r="J26" s="12" t="str">
        <f t="shared" si="3"/>
        <v>Chequing (CIBC)</v>
      </c>
    </row>
    <row r="27" spans="1:10" ht="16" hidden="1">
      <c r="A27" s="13" t="s">
        <v>166</v>
      </c>
      <c r="B27" s="12" t="s">
        <v>78</v>
      </c>
      <c r="C27" s="12" t="s">
        <v>302</v>
      </c>
      <c r="D27" s="12" t="s">
        <v>201</v>
      </c>
      <c r="E27" s="12">
        <v>-3570</v>
      </c>
      <c r="F27" s="14" t="str">
        <f t="shared" si="0"/>
        <v>2025-01-02ExpenseCWS Engineering11005 Chequing (CIBC)-3570</v>
      </c>
      <c r="G27" s="15">
        <f t="shared" si="1"/>
        <v>45659</v>
      </c>
      <c r="H27" s="16" t="str">
        <f>IF((IFERROR((VLOOKUP(D27,'Automation (QBO)'!A:B,2,FALSE)),"0"))=0,"Suspense",(IFERROR((VLOOKUP(D27,'Automation (QBO)'!A:B,2,FALSE)),"Suspense")))</f>
        <v>Chequing (CIBC)</v>
      </c>
      <c r="I27" s="17">
        <f t="shared" si="2"/>
        <v>-3570</v>
      </c>
      <c r="J27" s="12" t="str">
        <f t="shared" si="3"/>
        <v>Chequing (CIBC)</v>
      </c>
    </row>
    <row r="28" spans="1:10" ht="16" hidden="1">
      <c r="A28" s="13" t="s">
        <v>166</v>
      </c>
      <c r="B28" s="12" t="s">
        <v>78</v>
      </c>
      <c r="C28" s="12" t="s">
        <v>109</v>
      </c>
      <c r="D28" s="12" t="s">
        <v>201</v>
      </c>
      <c r="E28" s="12">
        <v>-1558.67</v>
      </c>
      <c r="F28" s="14" t="str">
        <f t="shared" si="0"/>
        <v>2025-01-02ExpenseSaltire Rentals11005 Chequing (CIBC)-1558.67</v>
      </c>
      <c r="G28" s="15">
        <f t="shared" si="1"/>
        <v>45659</v>
      </c>
      <c r="H28" s="16" t="str">
        <f>IF((IFERROR((VLOOKUP(D28,'Automation (QBO)'!A:B,2,FALSE)),"0"))=0,"Suspense",(IFERROR((VLOOKUP(D28,'Automation (QBO)'!A:B,2,FALSE)),"Suspense")))</f>
        <v>Chequing (CIBC)</v>
      </c>
      <c r="I28" s="17">
        <f t="shared" si="2"/>
        <v>-1558.67</v>
      </c>
      <c r="J28" s="12" t="str">
        <f t="shared" si="3"/>
        <v>Chequing (CIBC)</v>
      </c>
    </row>
    <row r="29" spans="1:10" ht="16" hidden="1">
      <c r="A29" s="13" t="s">
        <v>166</v>
      </c>
      <c r="B29" s="12" t="s">
        <v>78</v>
      </c>
      <c r="C29" s="12" t="s">
        <v>302</v>
      </c>
      <c r="D29" s="12" t="s">
        <v>201</v>
      </c>
      <c r="E29" s="12">
        <v>-2940</v>
      </c>
      <c r="F29" s="14" t="str">
        <f t="shared" si="0"/>
        <v>2025-01-02ExpenseCWS Engineering11005 Chequing (CIBC)-2940</v>
      </c>
      <c r="G29" s="15">
        <f t="shared" si="1"/>
        <v>45659</v>
      </c>
      <c r="H29" s="16" t="str">
        <f>IF((IFERROR((VLOOKUP(D29,'Automation (QBO)'!A:B,2,FALSE)),"0"))=0,"Suspense",(IFERROR((VLOOKUP(D29,'Automation (QBO)'!A:B,2,FALSE)),"Suspense")))</f>
        <v>Chequing (CIBC)</v>
      </c>
      <c r="I29" s="17">
        <f t="shared" si="2"/>
        <v>-2940</v>
      </c>
      <c r="J29" s="12" t="str">
        <f t="shared" si="3"/>
        <v>Chequing (CIBC)</v>
      </c>
    </row>
    <row r="30" spans="1:10" ht="16" hidden="1">
      <c r="A30" s="13" t="s">
        <v>166</v>
      </c>
      <c r="B30" s="12" t="s">
        <v>78</v>
      </c>
      <c r="C30" s="12" t="s">
        <v>142</v>
      </c>
      <c r="D30" s="12" t="s">
        <v>201</v>
      </c>
      <c r="E30" s="12">
        <v>-1252.44</v>
      </c>
      <c r="F30" s="14" t="str">
        <f t="shared" si="0"/>
        <v>2025-01-02ExpenseInsurance WayPoint Portfolio Inc.11005 Chequing (CIBC)-1252.44</v>
      </c>
      <c r="G30" s="15">
        <f t="shared" si="1"/>
        <v>45659</v>
      </c>
      <c r="H30" s="16" t="str">
        <f>IF((IFERROR((VLOOKUP(D30,'Automation (QBO)'!A:B,2,FALSE)),"0"))=0,"Suspense",(IFERROR((VLOOKUP(D30,'Automation (QBO)'!A:B,2,FALSE)),"Suspense")))</f>
        <v>Chequing (CIBC)</v>
      </c>
      <c r="I30" s="17">
        <f t="shared" si="2"/>
        <v>-1252.44</v>
      </c>
      <c r="J30" s="12" t="str">
        <f t="shared" si="3"/>
        <v>Chequing (CIBC)</v>
      </c>
    </row>
    <row r="31" spans="1:10" ht="16" hidden="1">
      <c r="A31" s="13" t="s">
        <v>166</v>
      </c>
      <c r="B31" s="12" t="s">
        <v>78</v>
      </c>
      <c r="C31" s="12" t="s">
        <v>136</v>
      </c>
      <c r="D31" s="12" t="s">
        <v>201</v>
      </c>
      <c r="E31" s="12">
        <v>-25946.18</v>
      </c>
      <c r="F31" s="14" t="str">
        <f t="shared" si="0"/>
        <v>2025-01-02ExpenseSheremeta Custom Cabinets &amp; Millwork11005 Chequing (CIBC)-25946.18</v>
      </c>
      <c r="G31" s="15">
        <f t="shared" si="1"/>
        <v>45659</v>
      </c>
      <c r="H31" s="16" t="str">
        <f>IF((IFERROR((VLOOKUP(D31,'Automation (QBO)'!A:B,2,FALSE)),"0"))=0,"Suspense",(IFERROR((VLOOKUP(D31,'Automation (QBO)'!A:B,2,FALSE)),"Suspense")))</f>
        <v>Chequing (CIBC)</v>
      </c>
      <c r="I31" s="17">
        <f t="shared" si="2"/>
        <v>-25946.18</v>
      </c>
      <c r="J31" s="12" t="str">
        <f t="shared" si="3"/>
        <v>Chequing (CIBC)</v>
      </c>
    </row>
    <row r="32" spans="1:10" ht="16" hidden="1">
      <c r="A32" s="13" t="s">
        <v>166</v>
      </c>
      <c r="B32" s="12" t="s">
        <v>78</v>
      </c>
      <c r="C32" s="12" t="s">
        <v>136</v>
      </c>
      <c r="D32" s="12" t="s">
        <v>654</v>
      </c>
      <c r="E32" s="12">
        <v>24737.599999999999</v>
      </c>
      <c r="F32" s="14" t="str">
        <f t="shared" si="0"/>
        <v>2025-01-02ExpenseSheremeta Custom Cabinets &amp; Millwork51320 Project Expense - Subcontractors24737.6</v>
      </c>
      <c r="G32" s="15">
        <f t="shared" si="1"/>
        <v>45659</v>
      </c>
      <c r="H32" s="16" t="str">
        <f>IF((IFERROR((VLOOKUP(D32,'Automation (QBO)'!A:B,2,FALSE)),"0"))=0,"Suspense",(IFERROR((VLOOKUP(D32,'Automation (QBO)'!A:B,2,FALSE)),"Suspense")))</f>
        <v>Project Expense - Subcontractors</v>
      </c>
      <c r="I32" s="17">
        <f t="shared" si="2"/>
        <v>24737.599999999999</v>
      </c>
      <c r="J32" s="12" t="str">
        <f t="shared" si="3"/>
        <v>Project Expense - Subcontractors</v>
      </c>
    </row>
    <row r="33" spans="1:10" ht="16" hidden="1">
      <c r="A33" s="13" t="s">
        <v>166</v>
      </c>
      <c r="B33" s="12" t="s">
        <v>78</v>
      </c>
      <c r="C33" s="12" t="s">
        <v>136</v>
      </c>
      <c r="D33" s="12" t="s">
        <v>199</v>
      </c>
      <c r="E33" s="12">
        <v>-1208.58</v>
      </c>
      <c r="F33" s="14" t="str">
        <f t="shared" si="0"/>
        <v>2025-01-02ExpenseSheremeta Custom Cabinets &amp; Millwork21020 GST/HST Payable-1208.58</v>
      </c>
      <c r="G33" s="15">
        <f t="shared" si="1"/>
        <v>45659</v>
      </c>
      <c r="H33" s="16" t="str">
        <f>IF((IFERROR((VLOOKUP(D33,'Automation (QBO)'!A:B,2,FALSE)),"0"))=0,"Suspense",(IFERROR((VLOOKUP(D33,'Automation (QBO)'!A:B,2,FALSE)),"Suspense")))</f>
        <v>GST/HST Payable</v>
      </c>
      <c r="I33" s="17">
        <f t="shared" si="2"/>
        <v>-1208.58</v>
      </c>
      <c r="J33" s="12" t="str">
        <f t="shared" si="3"/>
        <v>GST/HST Payable</v>
      </c>
    </row>
    <row r="34" spans="1:10" ht="16" hidden="1">
      <c r="A34" s="13" t="s">
        <v>166</v>
      </c>
      <c r="B34" s="12" t="s">
        <v>78</v>
      </c>
      <c r="C34" s="12" t="s">
        <v>109</v>
      </c>
      <c r="D34" s="12" t="s">
        <v>656</v>
      </c>
      <c r="E34" s="12">
        <v>1558.67</v>
      </c>
      <c r="F34" s="14" t="str">
        <f t="shared" si="0"/>
        <v>2025-01-02ExpenseSaltire Rentals13007 Due to/from Saltire Rentals1558.67</v>
      </c>
      <c r="G34" s="15">
        <f t="shared" si="1"/>
        <v>45659</v>
      </c>
      <c r="H34" s="16" t="str">
        <f>IF((IFERROR((VLOOKUP(D34,'Automation (QBO)'!A:B,2,FALSE)),"0"))=0,"Suspense",(IFERROR((VLOOKUP(D34,'Automation (QBO)'!A:B,2,FALSE)),"Suspense")))</f>
        <v>Due to/from Saltire Rentals</v>
      </c>
      <c r="I34" s="17">
        <f t="shared" si="2"/>
        <v>1558.67</v>
      </c>
      <c r="J34" s="12" t="str">
        <f t="shared" si="3"/>
        <v>Due to/from Saltire Rentals</v>
      </c>
    </row>
    <row r="35" spans="1:10" ht="16" hidden="1">
      <c r="A35" s="13" t="s">
        <v>166</v>
      </c>
      <c r="B35" s="12" t="s">
        <v>78</v>
      </c>
      <c r="C35" s="12" t="s">
        <v>109</v>
      </c>
      <c r="D35" s="12" t="s">
        <v>199</v>
      </c>
      <c r="E35" s="12">
        <v>0</v>
      </c>
      <c r="F35" s="14" t="str">
        <f t="shared" si="0"/>
        <v>2025-01-02ExpenseSaltire Rentals21020 GST/HST Payable0</v>
      </c>
      <c r="G35" s="15">
        <f t="shared" si="1"/>
        <v>45659</v>
      </c>
      <c r="H35" s="16" t="str">
        <f>IF((IFERROR((VLOOKUP(D35,'Automation (QBO)'!A:B,2,FALSE)),"0"))=0,"Suspense",(IFERROR((VLOOKUP(D35,'Automation (QBO)'!A:B,2,FALSE)),"Suspense")))</f>
        <v>GST/HST Payable</v>
      </c>
      <c r="I35" s="17">
        <f t="shared" si="2"/>
        <v>0</v>
      </c>
      <c r="J35" s="12" t="str">
        <f t="shared" si="3"/>
        <v>GST/HST Payable</v>
      </c>
    </row>
    <row r="36" spans="1:10" ht="16" hidden="1">
      <c r="A36" s="13" t="s">
        <v>166</v>
      </c>
      <c r="B36" s="12" t="s">
        <v>78</v>
      </c>
      <c r="C36" s="12" t="s">
        <v>85</v>
      </c>
      <c r="D36" s="12" t="s">
        <v>201</v>
      </c>
      <c r="E36" s="12">
        <v>-1392.02</v>
      </c>
      <c r="F36" s="14" t="str">
        <f t="shared" si="0"/>
        <v>2025-01-02ExpenseChambers of Commerce Group Insurance Plan11005 Chequing (CIBC)-1392.02</v>
      </c>
      <c r="G36" s="15">
        <f t="shared" si="1"/>
        <v>45659</v>
      </c>
      <c r="H36" s="16" t="str">
        <f>IF((IFERROR((VLOOKUP(D36,'Automation (QBO)'!A:B,2,FALSE)),"0"))=0,"Suspense",(IFERROR((VLOOKUP(D36,'Automation (QBO)'!A:B,2,FALSE)),"Suspense")))</f>
        <v>Chequing (CIBC)</v>
      </c>
      <c r="I36" s="17">
        <f t="shared" si="2"/>
        <v>-1392.02</v>
      </c>
      <c r="J36" s="12" t="str">
        <f t="shared" si="3"/>
        <v>Chequing (CIBC)</v>
      </c>
    </row>
    <row r="37" spans="1:10" ht="16" hidden="1">
      <c r="A37" s="13" t="s">
        <v>166</v>
      </c>
      <c r="B37" s="12" t="s">
        <v>78</v>
      </c>
      <c r="C37" s="12" t="s">
        <v>85</v>
      </c>
      <c r="D37" s="12" t="s">
        <v>348</v>
      </c>
      <c r="E37" s="12">
        <v>1392.02</v>
      </c>
      <c r="F37" s="14" t="str">
        <f t="shared" si="0"/>
        <v>2025-01-02ExpenseChambers of Commerce Group Insurance Plan52545 Payroll - Employee Benefits (Paid)1392.02</v>
      </c>
      <c r="G37" s="15">
        <f t="shared" si="1"/>
        <v>45659</v>
      </c>
      <c r="H37" s="16" t="str">
        <f>IF((IFERROR((VLOOKUP(D37,'Automation (QBO)'!A:B,2,FALSE)),"0"))=0,"Suspense",(IFERROR((VLOOKUP(D37,'Automation (QBO)'!A:B,2,FALSE)),"Suspense")))</f>
        <v>Payroll - Employee Benefits (Paid)</v>
      </c>
      <c r="I37" s="17">
        <f t="shared" si="2"/>
        <v>1392.02</v>
      </c>
      <c r="J37" s="12" t="str">
        <f t="shared" si="3"/>
        <v>Payroll - Employee Benefits (Paid)</v>
      </c>
    </row>
    <row r="38" spans="1:10" ht="16" hidden="1">
      <c r="A38" s="13" t="s">
        <v>166</v>
      </c>
      <c r="B38" s="12" t="s">
        <v>78</v>
      </c>
      <c r="C38" s="12" t="s">
        <v>119</v>
      </c>
      <c r="D38" s="12" t="s">
        <v>505</v>
      </c>
      <c r="E38" s="12">
        <v>14671.37</v>
      </c>
      <c r="F38" s="14" t="str">
        <f t="shared" si="0"/>
        <v>2025-01-02ExpenseCrowe MacKay LLP21010 Credit Card (CIBC Visa)14671.37</v>
      </c>
      <c r="G38" s="15">
        <f t="shared" si="1"/>
        <v>45659</v>
      </c>
      <c r="H38" s="16" t="str">
        <f>IF((IFERROR((VLOOKUP(D38,'Automation (QBO)'!A:B,2,FALSE)),"0"))=0,"Suspense",(IFERROR((VLOOKUP(D38,'Automation (QBO)'!A:B,2,FALSE)),"Suspense")))</f>
        <v>Credit Card (CIBC Visa)</v>
      </c>
      <c r="I38" s="17">
        <f t="shared" si="2"/>
        <v>14671.37</v>
      </c>
      <c r="J38" s="12" t="str">
        <f t="shared" si="3"/>
        <v>Credit Card (CIBC Visa)</v>
      </c>
    </row>
    <row r="39" spans="1:10" ht="16" hidden="1">
      <c r="A39" s="13" t="s">
        <v>166</v>
      </c>
      <c r="B39" s="12" t="s">
        <v>78</v>
      </c>
      <c r="C39" s="12" t="s">
        <v>119</v>
      </c>
      <c r="D39" s="12" t="s">
        <v>505</v>
      </c>
      <c r="E39" s="12">
        <v>11707.5</v>
      </c>
      <c r="F39" s="14" t="str">
        <f t="shared" si="0"/>
        <v>2025-01-02ExpenseCrowe MacKay LLP21010 Credit Card (CIBC Visa)11707.5</v>
      </c>
      <c r="G39" s="15">
        <f t="shared" si="1"/>
        <v>45659</v>
      </c>
      <c r="H39" s="16" t="str">
        <f>IF((IFERROR((VLOOKUP(D39,'Automation (QBO)'!A:B,2,FALSE)),"0"))=0,"Suspense",(IFERROR((VLOOKUP(D39,'Automation (QBO)'!A:B,2,FALSE)),"Suspense")))</f>
        <v>Credit Card (CIBC Visa)</v>
      </c>
      <c r="I39" s="17">
        <f t="shared" si="2"/>
        <v>11707.5</v>
      </c>
      <c r="J39" s="12" t="str">
        <f t="shared" si="3"/>
        <v>Credit Card (CIBC Visa)</v>
      </c>
    </row>
    <row r="40" spans="1:10" ht="16" hidden="1">
      <c r="A40" s="13" t="s">
        <v>166</v>
      </c>
      <c r="B40" s="12" t="s">
        <v>78</v>
      </c>
      <c r="C40" s="12" t="s">
        <v>159</v>
      </c>
      <c r="D40" s="12" t="s">
        <v>505</v>
      </c>
      <c r="E40" s="12">
        <v>5443.2</v>
      </c>
      <c r="F40" s="14" t="str">
        <f t="shared" si="0"/>
        <v>2025-01-02ExpenseGolbey Law Corporation21010 Credit Card (CIBC Visa)5443.2</v>
      </c>
      <c r="G40" s="15">
        <f t="shared" si="1"/>
        <v>45659</v>
      </c>
      <c r="H40" s="16" t="str">
        <f>IF((IFERROR((VLOOKUP(D40,'Automation (QBO)'!A:B,2,FALSE)),"0"))=0,"Suspense",(IFERROR((VLOOKUP(D40,'Automation (QBO)'!A:B,2,FALSE)),"Suspense")))</f>
        <v>Credit Card (CIBC Visa)</v>
      </c>
      <c r="I40" s="17">
        <f t="shared" si="2"/>
        <v>5443.2</v>
      </c>
      <c r="J40" s="12" t="str">
        <f t="shared" si="3"/>
        <v>Credit Card (CIBC Visa)</v>
      </c>
    </row>
    <row r="41" spans="1:10" ht="16" hidden="1">
      <c r="A41" s="13" t="s">
        <v>166</v>
      </c>
      <c r="B41" s="12" t="s">
        <v>78</v>
      </c>
      <c r="C41" s="12" t="s">
        <v>101</v>
      </c>
      <c r="D41" s="12" t="s">
        <v>505</v>
      </c>
      <c r="E41" s="12">
        <v>156.79</v>
      </c>
      <c r="F41" s="14" t="str">
        <f t="shared" si="0"/>
        <v>2025-01-02ExpenseAmazon21010 Credit Card (CIBC Visa)156.79</v>
      </c>
      <c r="G41" s="15">
        <f t="shared" si="1"/>
        <v>45659</v>
      </c>
      <c r="H41" s="16" t="str">
        <f>IF((IFERROR((VLOOKUP(D41,'Automation (QBO)'!A:B,2,FALSE)),"0"))=0,"Suspense",(IFERROR((VLOOKUP(D41,'Automation (QBO)'!A:B,2,FALSE)),"Suspense")))</f>
        <v>Credit Card (CIBC Visa)</v>
      </c>
      <c r="I41" s="17">
        <f t="shared" si="2"/>
        <v>156.79</v>
      </c>
      <c r="J41" s="12" t="str">
        <f t="shared" si="3"/>
        <v>Credit Card (CIBC Visa)</v>
      </c>
    </row>
    <row r="42" spans="1:10" ht="16" hidden="1">
      <c r="A42" s="13" t="s">
        <v>166</v>
      </c>
      <c r="B42" s="12" t="s">
        <v>99</v>
      </c>
      <c r="D42" s="12" t="s">
        <v>505</v>
      </c>
      <c r="E42" s="12">
        <v>-30000</v>
      </c>
      <c r="F42" s="14" t="str">
        <f t="shared" si="0"/>
        <v>2025-01-02Credit Card Payment21010 Credit Card (CIBC Visa)-30000</v>
      </c>
      <c r="G42" s="15">
        <f t="shared" si="1"/>
        <v>45659</v>
      </c>
      <c r="H42" s="16" t="str">
        <f>IF((IFERROR((VLOOKUP(D42,'Automation (QBO)'!A:B,2,FALSE)),"0"))=0,"Suspense",(IFERROR((VLOOKUP(D42,'Automation (QBO)'!A:B,2,FALSE)),"Suspense")))</f>
        <v>Credit Card (CIBC Visa)</v>
      </c>
      <c r="I42" s="17">
        <f t="shared" si="2"/>
        <v>-30000</v>
      </c>
      <c r="J42" s="12" t="str">
        <f t="shared" si="3"/>
        <v>Credit Card (CIBC Visa)</v>
      </c>
    </row>
    <row r="43" spans="1:10" ht="16" hidden="1">
      <c r="A43" s="13" t="s">
        <v>167</v>
      </c>
      <c r="B43" s="12" t="s">
        <v>99</v>
      </c>
      <c r="D43" s="12" t="s">
        <v>505</v>
      </c>
      <c r="E43" s="12">
        <v>-10000</v>
      </c>
      <c r="F43" s="14" t="str">
        <f t="shared" si="0"/>
        <v>2025-01-03Credit Card Payment21010 Credit Card (CIBC Visa)-10000</v>
      </c>
      <c r="G43" s="15">
        <f t="shared" si="1"/>
        <v>45660</v>
      </c>
      <c r="H43" s="16" t="str">
        <f>IF((IFERROR((VLOOKUP(D43,'Automation (QBO)'!A:B,2,FALSE)),"0"))=0,"Suspense",(IFERROR((VLOOKUP(D43,'Automation (QBO)'!A:B,2,FALSE)),"Suspense")))</f>
        <v>Credit Card (CIBC Visa)</v>
      </c>
      <c r="I43" s="17">
        <f t="shared" si="2"/>
        <v>-10000</v>
      </c>
      <c r="J43" s="12" t="str">
        <f t="shared" si="3"/>
        <v>Credit Card (CIBC Visa)</v>
      </c>
    </row>
    <row r="44" spans="1:10" ht="16" hidden="1">
      <c r="A44" s="13" t="s">
        <v>167</v>
      </c>
      <c r="B44" s="12" t="s">
        <v>78</v>
      </c>
      <c r="C44" s="12" t="s">
        <v>302</v>
      </c>
      <c r="D44" s="12" t="s">
        <v>654</v>
      </c>
      <c r="E44" s="12">
        <v>2200</v>
      </c>
      <c r="F44" s="14" t="str">
        <f t="shared" si="0"/>
        <v>2025-01-03ExpenseCWS Engineering51320 Project Expense - Subcontractors2200</v>
      </c>
      <c r="G44" s="15">
        <f t="shared" si="1"/>
        <v>45660</v>
      </c>
      <c r="H44" s="16" t="str">
        <f>IF((IFERROR((VLOOKUP(D44,'Automation (QBO)'!A:B,2,FALSE)),"0"))=0,"Suspense",(IFERROR((VLOOKUP(D44,'Automation (QBO)'!A:B,2,FALSE)),"Suspense")))</f>
        <v>Project Expense - Subcontractors</v>
      </c>
      <c r="I44" s="17">
        <f t="shared" si="2"/>
        <v>2200</v>
      </c>
      <c r="J44" s="12" t="str">
        <f t="shared" si="3"/>
        <v>Project Expense - Subcontractors</v>
      </c>
    </row>
    <row r="45" spans="1:10" ht="16" hidden="1">
      <c r="A45" s="13" t="s">
        <v>167</v>
      </c>
      <c r="B45" s="12" t="s">
        <v>78</v>
      </c>
      <c r="C45" s="12" t="s">
        <v>302</v>
      </c>
      <c r="D45" s="12" t="s">
        <v>199</v>
      </c>
      <c r="E45" s="12">
        <v>-110</v>
      </c>
      <c r="F45" s="14" t="str">
        <f t="shared" si="0"/>
        <v>2025-01-03ExpenseCWS Engineering21020 GST/HST Payable-110</v>
      </c>
      <c r="G45" s="15">
        <f t="shared" si="1"/>
        <v>45660</v>
      </c>
      <c r="H45" s="16" t="str">
        <f>IF((IFERROR((VLOOKUP(D45,'Automation (QBO)'!A:B,2,FALSE)),"0"))=0,"Suspense",(IFERROR((VLOOKUP(D45,'Automation (QBO)'!A:B,2,FALSE)),"Suspense")))</f>
        <v>GST/HST Payable</v>
      </c>
      <c r="I45" s="17">
        <f t="shared" si="2"/>
        <v>-110</v>
      </c>
      <c r="J45" s="12" t="str">
        <f t="shared" si="3"/>
        <v>GST/HST Payable</v>
      </c>
    </row>
    <row r="46" spans="1:10" ht="16" hidden="1">
      <c r="A46" s="13" t="s">
        <v>167</v>
      </c>
      <c r="B46" s="12" t="s">
        <v>78</v>
      </c>
      <c r="C46" s="12" t="s">
        <v>135</v>
      </c>
      <c r="D46" s="12" t="s">
        <v>654</v>
      </c>
      <c r="E46" s="12">
        <v>6400</v>
      </c>
      <c r="F46" s="14" t="str">
        <f t="shared" si="0"/>
        <v>2025-01-03ExpenseBBS Pro Services Inc.51320 Project Expense - Subcontractors6400</v>
      </c>
      <c r="G46" s="15">
        <f t="shared" si="1"/>
        <v>45660</v>
      </c>
      <c r="H46" s="16" t="str">
        <f>IF((IFERROR((VLOOKUP(D46,'Automation (QBO)'!A:B,2,FALSE)),"0"))=0,"Suspense",(IFERROR((VLOOKUP(D46,'Automation (QBO)'!A:B,2,FALSE)),"Suspense")))</f>
        <v>Project Expense - Subcontractors</v>
      </c>
      <c r="I46" s="17">
        <f t="shared" si="2"/>
        <v>6400</v>
      </c>
      <c r="J46" s="12" t="str">
        <f t="shared" si="3"/>
        <v>Project Expense - Subcontractors</v>
      </c>
    </row>
    <row r="47" spans="1:10" ht="16" hidden="1">
      <c r="A47" s="13" t="s">
        <v>167</v>
      </c>
      <c r="B47" s="12" t="s">
        <v>78</v>
      </c>
      <c r="C47" s="12" t="s">
        <v>135</v>
      </c>
      <c r="D47" s="12" t="s">
        <v>199</v>
      </c>
      <c r="E47" s="12">
        <v>-320</v>
      </c>
      <c r="F47" s="14" t="str">
        <f t="shared" si="0"/>
        <v>2025-01-03ExpenseBBS Pro Services Inc.21020 GST/HST Payable-320</v>
      </c>
      <c r="G47" s="15">
        <f t="shared" si="1"/>
        <v>45660</v>
      </c>
      <c r="H47" s="16" t="str">
        <f>IF((IFERROR((VLOOKUP(D47,'Automation (QBO)'!A:B,2,FALSE)),"0"))=0,"Suspense",(IFERROR((VLOOKUP(D47,'Automation (QBO)'!A:B,2,FALSE)),"Suspense")))</f>
        <v>GST/HST Payable</v>
      </c>
      <c r="I47" s="17">
        <f t="shared" si="2"/>
        <v>-320</v>
      </c>
      <c r="J47" s="12" t="str">
        <f t="shared" si="3"/>
        <v>GST/HST Payable</v>
      </c>
    </row>
    <row r="48" spans="1:10" ht="16" hidden="1">
      <c r="A48" s="13" t="s">
        <v>167</v>
      </c>
      <c r="B48" s="12" t="s">
        <v>78</v>
      </c>
      <c r="D48" s="12" t="s">
        <v>201</v>
      </c>
      <c r="E48" s="12">
        <v>0</v>
      </c>
      <c r="F48" s="14" t="str">
        <f t="shared" si="0"/>
        <v>2025-01-03Expense11005 Chequing (CIBC)0</v>
      </c>
      <c r="G48" s="15">
        <f t="shared" si="1"/>
        <v>45660</v>
      </c>
      <c r="H48" s="16" t="str">
        <f>IF((IFERROR((VLOOKUP(D48,'Automation (QBO)'!A:B,2,FALSE)),"0"))=0,"Suspense",(IFERROR((VLOOKUP(D48,'Automation (QBO)'!A:B,2,FALSE)),"Suspense")))</f>
        <v>Chequing (CIBC)</v>
      </c>
      <c r="I48" s="17">
        <f t="shared" si="2"/>
        <v>0</v>
      </c>
      <c r="J48" s="12" t="str">
        <f t="shared" si="3"/>
        <v>Chequing (CIBC)</v>
      </c>
    </row>
    <row r="49" spans="1:10" ht="16" hidden="1">
      <c r="A49" s="13" t="s">
        <v>167</v>
      </c>
      <c r="B49" s="12" t="s">
        <v>78</v>
      </c>
      <c r="C49" s="12" t="s">
        <v>147</v>
      </c>
      <c r="D49" s="12" t="s">
        <v>201</v>
      </c>
      <c r="E49" s="12">
        <v>-203.25</v>
      </c>
      <c r="F49" s="14" t="str">
        <f t="shared" si="0"/>
        <v>2025-01-03ExpenseSaltire Holdings11005 Chequing (CIBC)-203.25</v>
      </c>
      <c r="G49" s="15">
        <f t="shared" si="1"/>
        <v>45660</v>
      </c>
      <c r="H49" s="16" t="str">
        <f>IF((IFERROR((VLOOKUP(D49,'Automation (QBO)'!A:B,2,FALSE)),"0"))=0,"Suspense",(IFERROR((VLOOKUP(D49,'Automation (QBO)'!A:B,2,FALSE)),"Suspense")))</f>
        <v>Chequing (CIBC)</v>
      </c>
      <c r="I49" s="17">
        <f t="shared" si="2"/>
        <v>-203.25</v>
      </c>
      <c r="J49" s="12" t="str">
        <f t="shared" si="3"/>
        <v>Chequing (CIBC)</v>
      </c>
    </row>
    <row r="50" spans="1:10" ht="16" hidden="1">
      <c r="A50" s="13" t="s">
        <v>167</v>
      </c>
      <c r="B50" s="12" t="s">
        <v>78</v>
      </c>
      <c r="C50" s="12" t="s">
        <v>302</v>
      </c>
      <c r="D50" s="12" t="s">
        <v>201</v>
      </c>
      <c r="E50" s="12">
        <v>-2310</v>
      </c>
      <c r="F50" s="14" t="str">
        <f t="shared" si="0"/>
        <v>2025-01-03ExpenseCWS Engineering11005 Chequing (CIBC)-2310</v>
      </c>
      <c r="G50" s="15">
        <f t="shared" si="1"/>
        <v>45660</v>
      </c>
      <c r="H50" s="16" t="str">
        <f>IF((IFERROR((VLOOKUP(D50,'Automation (QBO)'!A:B,2,FALSE)),"0"))=0,"Suspense",(IFERROR((VLOOKUP(D50,'Automation (QBO)'!A:B,2,FALSE)),"Suspense")))</f>
        <v>Chequing (CIBC)</v>
      </c>
      <c r="I50" s="17">
        <f t="shared" si="2"/>
        <v>-2310</v>
      </c>
      <c r="J50" s="12" t="str">
        <f t="shared" si="3"/>
        <v>Chequing (CIBC)</v>
      </c>
    </row>
    <row r="51" spans="1:10" ht="16" hidden="1">
      <c r="A51" s="13" t="s">
        <v>167</v>
      </c>
      <c r="B51" s="12" t="s">
        <v>99</v>
      </c>
      <c r="D51" s="12" t="s">
        <v>201</v>
      </c>
      <c r="E51" s="12">
        <v>-10000</v>
      </c>
      <c r="F51" s="14" t="str">
        <f t="shared" si="0"/>
        <v>2025-01-03Credit Card Payment11005 Chequing (CIBC)-10000</v>
      </c>
      <c r="G51" s="15">
        <f t="shared" si="1"/>
        <v>45660</v>
      </c>
      <c r="H51" s="16" t="str">
        <f>IF((IFERROR((VLOOKUP(D51,'Automation (QBO)'!A:B,2,FALSE)),"0"))=0,"Suspense",(IFERROR((VLOOKUP(D51,'Automation (QBO)'!A:B,2,FALSE)),"Suspense")))</f>
        <v>Chequing (CIBC)</v>
      </c>
      <c r="I51" s="17">
        <f t="shared" si="2"/>
        <v>-10000</v>
      </c>
      <c r="J51" s="12" t="str">
        <f t="shared" si="3"/>
        <v>Chequing (CIBC)</v>
      </c>
    </row>
    <row r="52" spans="1:10" ht="16" hidden="1">
      <c r="A52" s="13" t="s">
        <v>167</v>
      </c>
      <c r="B52" s="12" t="s">
        <v>78</v>
      </c>
      <c r="D52" s="12" t="s">
        <v>201</v>
      </c>
      <c r="E52" s="12">
        <v>-4500</v>
      </c>
      <c r="F52" s="14" t="str">
        <f t="shared" si="0"/>
        <v>2025-01-03Expense11005 Chequing (CIBC)-4500</v>
      </c>
      <c r="G52" s="15">
        <f t="shared" si="1"/>
        <v>45660</v>
      </c>
      <c r="H52" s="16" t="str">
        <f>IF((IFERROR((VLOOKUP(D52,'Automation (QBO)'!A:B,2,FALSE)),"0"))=0,"Suspense",(IFERROR((VLOOKUP(D52,'Automation (QBO)'!A:B,2,FALSE)),"Suspense")))</f>
        <v>Chequing (CIBC)</v>
      </c>
      <c r="I52" s="17">
        <f t="shared" si="2"/>
        <v>-4500</v>
      </c>
      <c r="J52" s="12" t="str">
        <f t="shared" si="3"/>
        <v>Chequing (CIBC)</v>
      </c>
    </row>
    <row r="53" spans="1:10" ht="16" hidden="1">
      <c r="A53" s="13" t="s">
        <v>167</v>
      </c>
      <c r="B53" s="12" t="s">
        <v>78</v>
      </c>
      <c r="D53" s="12" t="s">
        <v>295</v>
      </c>
      <c r="E53" s="12">
        <v>4500</v>
      </c>
      <c r="F53" s="14" t="str">
        <f t="shared" si="0"/>
        <v>2025-01-03Expense11015 Undeposited Funds4500</v>
      </c>
      <c r="G53" s="15">
        <f t="shared" si="1"/>
        <v>45660</v>
      </c>
      <c r="H53" s="16" t="str">
        <f>IF((IFERROR((VLOOKUP(D53,'Automation (QBO)'!A:B,2,FALSE)),"0"))=0,"Suspense",(IFERROR((VLOOKUP(D53,'Automation (QBO)'!A:B,2,FALSE)),"Suspense")))</f>
        <v>Undeposited Funds</v>
      </c>
      <c r="I53" s="17">
        <f t="shared" si="2"/>
        <v>4500</v>
      </c>
      <c r="J53" s="12" t="str">
        <f t="shared" si="3"/>
        <v>Undeposited Funds</v>
      </c>
    </row>
    <row r="54" spans="1:10" ht="16" hidden="1">
      <c r="A54" s="13" t="s">
        <v>167</v>
      </c>
      <c r="B54" s="12" t="s">
        <v>78</v>
      </c>
      <c r="D54" s="12" t="s">
        <v>201</v>
      </c>
      <c r="E54" s="12">
        <v>-5000</v>
      </c>
      <c r="F54" s="14" t="str">
        <f t="shared" si="0"/>
        <v>2025-01-03Expense11005 Chequing (CIBC)-5000</v>
      </c>
      <c r="G54" s="15">
        <f t="shared" si="1"/>
        <v>45660</v>
      </c>
      <c r="H54" s="16" t="str">
        <f>IF((IFERROR((VLOOKUP(D54,'Automation (QBO)'!A:B,2,FALSE)),"0"))=0,"Suspense",(IFERROR((VLOOKUP(D54,'Automation (QBO)'!A:B,2,FALSE)),"Suspense")))</f>
        <v>Chequing (CIBC)</v>
      </c>
      <c r="I54" s="17">
        <f t="shared" si="2"/>
        <v>-5000</v>
      </c>
      <c r="J54" s="12" t="str">
        <f t="shared" si="3"/>
        <v>Chequing (CIBC)</v>
      </c>
    </row>
    <row r="55" spans="1:10" ht="16" hidden="1">
      <c r="A55" s="13" t="s">
        <v>167</v>
      </c>
      <c r="B55" s="12" t="s">
        <v>78</v>
      </c>
      <c r="D55" s="12" t="s">
        <v>656</v>
      </c>
      <c r="E55" s="12">
        <v>5000</v>
      </c>
      <c r="F55" s="14" t="str">
        <f t="shared" si="0"/>
        <v>2025-01-03Expense13007 Due to/from Saltire Rentals5000</v>
      </c>
      <c r="G55" s="15">
        <f t="shared" si="1"/>
        <v>45660</v>
      </c>
      <c r="H55" s="16" t="str">
        <f>IF((IFERROR((VLOOKUP(D55,'Automation (QBO)'!A:B,2,FALSE)),"0"))=0,"Suspense",(IFERROR((VLOOKUP(D55,'Automation (QBO)'!A:B,2,FALSE)),"Suspense")))</f>
        <v>Due to/from Saltire Rentals</v>
      </c>
      <c r="I55" s="17">
        <f t="shared" si="2"/>
        <v>5000</v>
      </c>
      <c r="J55" s="12" t="str">
        <f t="shared" si="3"/>
        <v>Due to/from Saltire Rentals</v>
      </c>
    </row>
    <row r="56" spans="1:10" ht="16" hidden="1">
      <c r="A56" s="13" t="s">
        <v>167</v>
      </c>
      <c r="B56" s="12" t="s">
        <v>78</v>
      </c>
      <c r="D56" s="12" t="s">
        <v>199</v>
      </c>
      <c r="E56" s="12">
        <v>0</v>
      </c>
      <c r="F56" s="14" t="str">
        <f t="shared" si="0"/>
        <v>2025-01-03Expense21020 GST/HST Payable0</v>
      </c>
      <c r="G56" s="15">
        <f t="shared" si="1"/>
        <v>45660</v>
      </c>
      <c r="H56" s="16" t="str">
        <f>IF((IFERROR((VLOOKUP(D56,'Automation (QBO)'!A:B,2,FALSE)),"0"))=0,"Suspense",(IFERROR((VLOOKUP(D56,'Automation (QBO)'!A:B,2,FALSE)),"Suspense")))</f>
        <v>GST/HST Payable</v>
      </c>
      <c r="I56" s="17">
        <f t="shared" si="2"/>
        <v>0</v>
      </c>
      <c r="J56" s="12" t="str">
        <f t="shared" si="3"/>
        <v>GST/HST Payable</v>
      </c>
    </row>
    <row r="57" spans="1:10" ht="16" hidden="1">
      <c r="A57" s="13" t="s">
        <v>167</v>
      </c>
      <c r="B57" s="12" t="s">
        <v>78</v>
      </c>
      <c r="C57" s="12" t="s">
        <v>147</v>
      </c>
      <c r="D57" s="12" t="s">
        <v>296</v>
      </c>
      <c r="E57" s="12">
        <v>203.25</v>
      </c>
      <c r="F57" s="14" t="str">
        <f t="shared" si="0"/>
        <v>2025-01-03ExpenseSaltire Holdings13001 Due to/from Saltire Holdings203.25</v>
      </c>
      <c r="G57" s="15">
        <f t="shared" si="1"/>
        <v>45660</v>
      </c>
      <c r="H57" s="16" t="str">
        <f>IF((IFERROR((VLOOKUP(D57,'Automation (QBO)'!A:B,2,FALSE)),"0"))=0,"Suspense",(IFERROR((VLOOKUP(D57,'Automation (QBO)'!A:B,2,FALSE)),"Suspense")))</f>
        <v>Due to/from Saltire Holdings</v>
      </c>
      <c r="I57" s="17">
        <f t="shared" si="2"/>
        <v>203.25</v>
      </c>
      <c r="J57" s="12" t="str">
        <f t="shared" si="3"/>
        <v>Due to/from Saltire Holdings</v>
      </c>
    </row>
    <row r="58" spans="1:10" ht="16" hidden="1">
      <c r="A58" s="13" t="s">
        <v>167</v>
      </c>
      <c r="B58" s="12" t="s">
        <v>78</v>
      </c>
      <c r="C58" s="12" t="s">
        <v>147</v>
      </c>
      <c r="D58" s="12" t="s">
        <v>199</v>
      </c>
      <c r="E58" s="12">
        <v>0</v>
      </c>
      <c r="F58" s="14" t="str">
        <f t="shared" si="0"/>
        <v>2025-01-03ExpenseSaltire Holdings21020 GST/HST Payable0</v>
      </c>
      <c r="G58" s="15">
        <f t="shared" si="1"/>
        <v>45660</v>
      </c>
      <c r="H58" s="16" t="str">
        <f>IF((IFERROR((VLOOKUP(D58,'Automation (QBO)'!A:B,2,FALSE)),"0"))=0,"Suspense",(IFERROR((VLOOKUP(D58,'Automation (QBO)'!A:B,2,FALSE)),"Suspense")))</f>
        <v>GST/HST Payable</v>
      </c>
      <c r="I58" s="17">
        <f t="shared" si="2"/>
        <v>0</v>
      </c>
      <c r="J58" s="12" t="str">
        <f t="shared" si="3"/>
        <v>GST/HST Payable</v>
      </c>
    </row>
    <row r="59" spans="1:10" ht="16" hidden="1">
      <c r="A59" s="13" t="s">
        <v>167</v>
      </c>
      <c r="B59" s="12" t="s">
        <v>78</v>
      </c>
      <c r="D59" s="12" t="s">
        <v>296</v>
      </c>
      <c r="E59" s="12">
        <v>0</v>
      </c>
      <c r="F59" s="14" t="str">
        <f t="shared" si="0"/>
        <v>2025-01-03Expense13001 Due to/from Saltire Holdings0</v>
      </c>
      <c r="G59" s="15">
        <f t="shared" si="1"/>
        <v>45660</v>
      </c>
      <c r="H59" s="16" t="str">
        <f>IF((IFERROR((VLOOKUP(D59,'Automation (QBO)'!A:B,2,FALSE)),"0"))=0,"Suspense",(IFERROR((VLOOKUP(D59,'Automation (QBO)'!A:B,2,FALSE)),"Suspense")))</f>
        <v>Due to/from Saltire Holdings</v>
      </c>
      <c r="I59" s="17">
        <f t="shared" si="2"/>
        <v>0</v>
      </c>
      <c r="J59" s="12" t="str">
        <f t="shared" si="3"/>
        <v>Due to/from Saltire Holdings</v>
      </c>
    </row>
    <row r="60" spans="1:10" ht="16" hidden="1">
      <c r="A60" s="13" t="s">
        <v>167</v>
      </c>
      <c r="B60" s="12" t="s">
        <v>78</v>
      </c>
      <c r="D60" s="12" t="s">
        <v>199</v>
      </c>
      <c r="E60" s="12">
        <v>0</v>
      </c>
      <c r="F60" s="14" t="str">
        <f t="shared" si="0"/>
        <v>2025-01-03Expense21020 GST/HST Payable0</v>
      </c>
      <c r="G60" s="15">
        <f t="shared" si="1"/>
        <v>45660</v>
      </c>
      <c r="H60" s="16" t="str">
        <f>IF((IFERROR((VLOOKUP(D60,'Automation (QBO)'!A:B,2,FALSE)),"0"))=0,"Suspense",(IFERROR((VLOOKUP(D60,'Automation (QBO)'!A:B,2,FALSE)),"Suspense")))</f>
        <v>GST/HST Payable</v>
      </c>
      <c r="I60" s="17">
        <f t="shared" si="2"/>
        <v>0</v>
      </c>
      <c r="J60" s="12" t="str">
        <f t="shared" si="3"/>
        <v>GST/HST Payable</v>
      </c>
    </row>
    <row r="61" spans="1:10" ht="16" hidden="1">
      <c r="A61" s="13" t="s">
        <v>167</v>
      </c>
      <c r="B61" s="12" t="s">
        <v>78</v>
      </c>
      <c r="C61" s="12" t="s">
        <v>135</v>
      </c>
      <c r="D61" s="12" t="s">
        <v>505</v>
      </c>
      <c r="E61" s="12">
        <v>6720</v>
      </c>
      <c r="F61" s="14" t="str">
        <f t="shared" si="0"/>
        <v>2025-01-03ExpenseBBS Pro Services Inc.21010 Credit Card (CIBC Visa)6720</v>
      </c>
      <c r="G61" s="15">
        <f t="shared" si="1"/>
        <v>45660</v>
      </c>
      <c r="H61" s="16" t="str">
        <f>IF((IFERROR((VLOOKUP(D61,'Automation (QBO)'!A:B,2,FALSE)),"0"))=0,"Suspense",(IFERROR((VLOOKUP(D61,'Automation (QBO)'!A:B,2,FALSE)),"Suspense")))</f>
        <v>Credit Card (CIBC Visa)</v>
      </c>
      <c r="I61" s="17">
        <f t="shared" si="2"/>
        <v>6720</v>
      </c>
      <c r="J61" s="12" t="str">
        <f t="shared" si="3"/>
        <v>Credit Card (CIBC Visa)</v>
      </c>
    </row>
    <row r="62" spans="1:10" ht="16" hidden="1">
      <c r="A62" s="13" t="s">
        <v>167</v>
      </c>
      <c r="B62" s="12" t="s">
        <v>105</v>
      </c>
      <c r="D62" s="12" t="s">
        <v>225</v>
      </c>
      <c r="E62" s="12">
        <v>10340.780000000001</v>
      </c>
      <c r="F62" s="14" t="str">
        <f t="shared" si="0"/>
        <v>2025-01-03Journal Entry52510 Payroll - Salary10340.78</v>
      </c>
      <c r="G62" s="15">
        <f t="shared" si="1"/>
        <v>45660</v>
      </c>
      <c r="H62" s="16" t="str">
        <f>IF((IFERROR((VLOOKUP(D62,'Automation (QBO)'!A:B,2,FALSE)),"0"))=0,"Suspense",(IFERROR((VLOOKUP(D62,'Automation (QBO)'!A:B,2,FALSE)),"Suspense")))</f>
        <v>Payroll - Salary</v>
      </c>
      <c r="I62" s="17">
        <f t="shared" si="2"/>
        <v>10340.780000000001</v>
      </c>
      <c r="J62" s="12" t="str">
        <f t="shared" si="3"/>
        <v>Payroll - Salary</v>
      </c>
    </row>
    <row r="63" spans="1:10" ht="16" hidden="1">
      <c r="A63" s="13" t="s">
        <v>167</v>
      </c>
      <c r="B63" s="12" t="s">
        <v>105</v>
      </c>
      <c r="D63" s="12" t="s">
        <v>348</v>
      </c>
      <c r="E63" s="12">
        <v>97.96</v>
      </c>
      <c r="F63" s="14" t="str">
        <f t="shared" si="0"/>
        <v>2025-01-03Journal Entry52545 Payroll - Employee Benefits (Paid)97.96</v>
      </c>
      <c r="G63" s="15">
        <f t="shared" si="1"/>
        <v>45660</v>
      </c>
      <c r="H63" s="16" t="str">
        <f>IF((IFERROR((VLOOKUP(D63,'Automation (QBO)'!A:B,2,FALSE)),"0"))=0,"Suspense",(IFERROR((VLOOKUP(D63,'Automation (QBO)'!A:B,2,FALSE)),"Suspense")))</f>
        <v>Payroll - Employee Benefits (Paid)</v>
      </c>
      <c r="I63" s="17">
        <f t="shared" si="2"/>
        <v>97.96</v>
      </c>
      <c r="J63" s="12" t="str">
        <f t="shared" si="3"/>
        <v>Payroll - Employee Benefits (Paid)</v>
      </c>
    </row>
    <row r="64" spans="1:10" ht="16" hidden="1">
      <c r="A64" s="13" t="s">
        <v>167</v>
      </c>
      <c r="B64" s="12" t="s">
        <v>105</v>
      </c>
      <c r="D64" s="12" t="s">
        <v>657</v>
      </c>
      <c r="E64" s="12">
        <v>327.73</v>
      </c>
      <c r="F64" s="14" t="str">
        <f t="shared" si="0"/>
        <v>2025-01-03Journal Entry52535 Payroll - WCB327.73</v>
      </c>
      <c r="G64" s="15">
        <f t="shared" si="1"/>
        <v>45660</v>
      </c>
      <c r="H64" s="16" t="str">
        <f>IF((IFERROR((VLOOKUP(D64,'Automation (QBO)'!A:B,2,FALSE)),"0"))=0,"Suspense",(IFERROR((VLOOKUP(D64,'Automation (QBO)'!A:B,2,FALSE)),"Suspense")))</f>
        <v>Payroll - WCB</v>
      </c>
      <c r="I64" s="17">
        <f t="shared" si="2"/>
        <v>327.73</v>
      </c>
      <c r="J64" s="12" t="str">
        <f t="shared" si="3"/>
        <v>Payroll - WCB</v>
      </c>
    </row>
    <row r="65" spans="1:10" ht="16" hidden="1">
      <c r="A65" s="13" t="s">
        <v>167</v>
      </c>
      <c r="B65" s="12" t="s">
        <v>105</v>
      </c>
      <c r="D65" s="12" t="s">
        <v>222</v>
      </c>
      <c r="E65" s="12">
        <v>128.02000000000001</v>
      </c>
      <c r="F65" s="14" t="str">
        <f t="shared" si="0"/>
        <v>2025-01-03Journal Entry52520 Payroll - EI128.02</v>
      </c>
      <c r="G65" s="15">
        <f t="shared" si="1"/>
        <v>45660</v>
      </c>
      <c r="H65" s="16" t="str">
        <f>IF((IFERROR((VLOOKUP(D65,'Automation (QBO)'!A:B,2,FALSE)),"0"))=0,"Suspense",(IFERROR((VLOOKUP(D65,'Automation (QBO)'!A:B,2,FALSE)),"Suspense")))</f>
        <v>Payroll - CPP + EI</v>
      </c>
      <c r="I65" s="17">
        <f t="shared" si="2"/>
        <v>128.02000000000001</v>
      </c>
      <c r="J65" s="12" t="str">
        <f t="shared" si="3"/>
        <v>Payroll - CPP + EI</v>
      </c>
    </row>
    <row r="66" spans="1:10" ht="16" hidden="1">
      <c r="A66" s="13" t="s">
        <v>167</v>
      </c>
      <c r="B66" s="12" t="s">
        <v>105</v>
      </c>
      <c r="D66" s="12" t="s">
        <v>221</v>
      </c>
      <c r="E66" s="12">
        <v>757.67</v>
      </c>
      <c r="F66" s="14" t="str">
        <f t="shared" ref="F66:F129" si="4">A66&amp;B66&amp;C66&amp;D66&amp;E66</f>
        <v>2025-01-03Journal Entry52525 Payroll - CPP757.67</v>
      </c>
      <c r="G66" s="15">
        <f t="shared" ref="G66:G129" si="5">IFERROR((DATEVALUE(A66)),A66)</f>
        <v>45660</v>
      </c>
      <c r="H66" s="16" t="str">
        <f>IF((IFERROR((VLOOKUP(D66,'Automation (QBO)'!A:B,2,FALSE)),"0"))=0,"Suspense",(IFERROR((VLOOKUP(D66,'Automation (QBO)'!A:B,2,FALSE)),"Suspense")))</f>
        <v>Payroll - CPP + EI</v>
      </c>
      <c r="I66" s="17">
        <f t="shared" ref="I66:I129" si="6">E66</f>
        <v>757.67</v>
      </c>
      <c r="J66" s="12" t="str">
        <f t="shared" ref="J66:J129" si="7">H66</f>
        <v>Payroll - CPP + EI</v>
      </c>
    </row>
    <row r="67" spans="1:10" ht="16" hidden="1">
      <c r="A67" s="13" t="s">
        <v>167</v>
      </c>
      <c r="B67" s="12" t="s">
        <v>105</v>
      </c>
      <c r="D67" s="12" t="s">
        <v>888</v>
      </c>
      <c r="E67" s="12">
        <v>104.14</v>
      </c>
      <c r="F67" s="14" t="str">
        <f t="shared" si="4"/>
        <v>2025-01-03Journal Entry52515 Payroll - Fees104.14</v>
      </c>
      <c r="G67" s="15">
        <f t="shared" si="5"/>
        <v>45660</v>
      </c>
      <c r="H67" s="16" t="str">
        <f>IF((IFERROR((VLOOKUP(D67,'Automation (QBO)'!A:B,2,FALSE)),"0"))=0,"Suspense",(IFERROR((VLOOKUP(D67,'Automation (QBO)'!A:B,2,FALSE)),"Suspense")))</f>
        <v>Payroll - Fees</v>
      </c>
      <c r="I67" s="17">
        <f t="shared" si="6"/>
        <v>104.14</v>
      </c>
      <c r="J67" s="12" t="str">
        <f t="shared" si="7"/>
        <v>Payroll - Fees</v>
      </c>
    </row>
    <row r="68" spans="1:10" ht="16" hidden="1">
      <c r="A68" s="13" t="s">
        <v>167</v>
      </c>
      <c r="B68" s="12" t="s">
        <v>105</v>
      </c>
      <c r="D68" s="12" t="s">
        <v>223</v>
      </c>
      <c r="E68" s="12">
        <v>-5.21</v>
      </c>
      <c r="F68" s="14" t="str">
        <f t="shared" si="4"/>
        <v>2025-01-03Journal Entry21031 GST/HST Suspense-5.21</v>
      </c>
      <c r="G68" s="15">
        <f t="shared" si="5"/>
        <v>45660</v>
      </c>
      <c r="H68" s="16" t="str">
        <f>IF((IFERROR((VLOOKUP(D68,'Automation (QBO)'!A:B,2,FALSE)),"0"))=0,"Suspense",(IFERROR((VLOOKUP(D68,'Automation (QBO)'!A:B,2,FALSE)),"Suspense")))</f>
        <v>GST/HST Suspense</v>
      </c>
      <c r="I68" s="17">
        <f t="shared" si="6"/>
        <v>-5.21</v>
      </c>
      <c r="J68" s="12" t="str">
        <f t="shared" si="7"/>
        <v>GST/HST Suspense</v>
      </c>
    </row>
    <row r="69" spans="1:10" ht="16" hidden="1">
      <c r="A69" s="13" t="s">
        <v>167</v>
      </c>
      <c r="B69" s="12" t="s">
        <v>105</v>
      </c>
      <c r="D69" s="12" t="s">
        <v>201</v>
      </c>
      <c r="E69" s="12">
        <v>-11598.26</v>
      </c>
      <c r="F69" s="14" t="str">
        <f t="shared" si="4"/>
        <v>2025-01-03Journal Entry11005 Chequing (CIBC)-11598.26</v>
      </c>
      <c r="G69" s="15">
        <f t="shared" si="5"/>
        <v>45660</v>
      </c>
      <c r="H69" s="16" t="str">
        <f>IF((IFERROR((VLOOKUP(D69,'Automation (QBO)'!A:B,2,FALSE)),"0"))=0,"Suspense",(IFERROR((VLOOKUP(D69,'Automation (QBO)'!A:B,2,FALSE)),"Suspense")))</f>
        <v>Chequing (CIBC)</v>
      </c>
      <c r="I69" s="17">
        <f t="shared" si="6"/>
        <v>-11598.26</v>
      </c>
      <c r="J69" s="12" t="str">
        <f t="shared" si="7"/>
        <v>Chequing (CIBC)</v>
      </c>
    </row>
    <row r="70" spans="1:10" ht="16" hidden="1">
      <c r="A70" s="13" t="s">
        <v>167</v>
      </c>
      <c r="B70" s="12" t="s">
        <v>105</v>
      </c>
      <c r="D70" s="12" t="s">
        <v>658</v>
      </c>
      <c r="E70" s="12">
        <v>163.25</v>
      </c>
      <c r="F70" s="14" t="str">
        <f t="shared" si="4"/>
        <v>2025-01-03Journal Entry21001 Payroll - Employee Benefits (Collected)163.25</v>
      </c>
      <c r="G70" s="15">
        <f t="shared" si="5"/>
        <v>45660</v>
      </c>
      <c r="H70" s="16" t="str">
        <f>IF((IFERROR((VLOOKUP(D70,'Automation (QBO)'!A:B,2,FALSE)),"0"))=0,"Suspense",(IFERROR((VLOOKUP(D70,'Automation (QBO)'!A:B,2,FALSE)),"Suspense")))</f>
        <v>Payroll - Employee Benefits (Collected)</v>
      </c>
      <c r="I70" s="17">
        <f t="shared" si="6"/>
        <v>163.25</v>
      </c>
      <c r="J70" s="12" t="str">
        <f t="shared" si="7"/>
        <v>Payroll - Employee Benefits (Collected)</v>
      </c>
    </row>
    <row r="71" spans="1:10" ht="16" hidden="1">
      <c r="A71" s="13" t="s">
        <v>167</v>
      </c>
      <c r="B71" s="12" t="s">
        <v>105</v>
      </c>
      <c r="D71" s="12" t="s">
        <v>296</v>
      </c>
      <c r="E71" s="12">
        <v>0</v>
      </c>
      <c r="F71" s="14" t="str">
        <f t="shared" si="4"/>
        <v>2025-01-03Journal Entry13001 Due to/from Saltire Holdings0</v>
      </c>
      <c r="G71" s="15">
        <f t="shared" si="5"/>
        <v>45660</v>
      </c>
      <c r="H71" s="16" t="str">
        <f>IF((IFERROR((VLOOKUP(D71,'Automation (QBO)'!A:B,2,FALSE)),"0"))=0,"Suspense",(IFERROR((VLOOKUP(D71,'Automation (QBO)'!A:B,2,FALSE)),"Suspense")))</f>
        <v>Due to/from Saltire Holdings</v>
      </c>
      <c r="I71" s="17">
        <f t="shared" si="6"/>
        <v>0</v>
      </c>
      <c r="J71" s="12" t="str">
        <f t="shared" si="7"/>
        <v>Due to/from Saltire Holdings</v>
      </c>
    </row>
    <row r="72" spans="1:10" ht="16" hidden="1">
      <c r="A72" s="13" t="s">
        <v>167</v>
      </c>
      <c r="B72" s="12" t="s">
        <v>105</v>
      </c>
      <c r="D72" s="12" t="s">
        <v>296</v>
      </c>
      <c r="E72" s="12">
        <v>0</v>
      </c>
      <c r="F72" s="14" t="str">
        <f t="shared" si="4"/>
        <v>2025-01-03Journal Entry13001 Due to/from Saltire Holdings0</v>
      </c>
      <c r="G72" s="15">
        <f t="shared" si="5"/>
        <v>45660</v>
      </c>
      <c r="H72" s="16" t="str">
        <f>IF((IFERROR((VLOOKUP(D72,'Automation (QBO)'!A:B,2,FALSE)),"0"))=0,"Suspense",(IFERROR((VLOOKUP(D72,'Automation (QBO)'!A:B,2,FALSE)),"Suspense")))</f>
        <v>Due to/from Saltire Holdings</v>
      </c>
      <c r="I72" s="17">
        <f t="shared" si="6"/>
        <v>0</v>
      </c>
      <c r="J72" s="12" t="str">
        <f t="shared" si="7"/>
        <v>Due to/from Saltire Holdings</v>
      </c>
    </row>
    <row r="73" spans="1:10" ht="16">
      <c r="A73" s="13" t="s">
        <v>167</v>
      </c>
      <c r="B73" s="12" t="s">
        <v>105</v>
      </c>
      <c r="D73" s="12" t="s">
        <v>220</v>
      </c>
      <c r="E73" s="12">
        <v>16489.919999999998</v>
      </c>
      <c r="F73" s="14" t="str">
        <f t="shared" si="4"/>
        <v>2025-01-03Journal Entry52505 Payroll - Hourly16489.92</v>
      </c>
      <c r="G73" s="15">
        <f t="shared" si="5"/>
        <v>45660</v>
      </c>
      <c r="H73" s="16" t="str">
        <f>IF((IFERROR((VLOOKUP(D73,'Automation (QBO)'!A:B,2,FALSE)),"0"))=0,"Suspense",(IFERROR((VLOOKUP(D73,'Automation (QBO)'!A:B,2,FALSE)),"Suspense")))</f>
        <v>Payroll - Hourly</v>
      </c>
      <c r="I73" s="17">
        <f t="shared" si="6"/>
        <v>16489.919999999998</v>
      </c>
      <c r="J73" s="12" t="str">
        <f t="shared" si="7"/>
        <v>Payroll - Hourly</v>
      </c>
    </row>
    <row r="74" spans="1:10" ht="16" hidden="1">
      <c r="A74" s="13" t="s">
        <v>167</v>
      </c>
      <c r="B74" s="12" t="s">
        <v>105</v>
      </c>
      <c r="D74" s="12" t="s">
        <v>348</v>
      </c>
      <c r="E74" s="12">
        <v>640.63</v>
      </c>
      <c r="F74" s="14" t="str">
        <f t="shared" si="4"/>
        <v>2025-01-03Journal Entry52545 Payroll - Employee Benefits (Paid)640.63</v>
      </c>
      <c r="G74" s="15">
        <f t="shared" si="5"/>
        <v>45660</v>
      </c>
      <c r="H74" s="16" t="str">
        <f>IF((IFERROR((VLOOKUP(D74,'Automation (QBO)'!A:B,2,FALSE)),"0"))=0,"Suspense",(IFERROR((VLOOKUP(D74,'Automation (QBO)'!A:B,2,FALSE)),"Suspense")))</f>
        <v>Payroll - Employee Benefits (Paid)</v>
      </c>
      <c r="I74" s="17">
        <f t="shared" si="6"/>
        <v>640.63</v>
      </c>
      <c r="J74" s="12" t="str">
        <f t="shared" si="7"/>
        <v>Payroll - Employee Benefits (Paid)</v>
      </c>
    </row>
    <row r="75" spans="1:10" ht="16" hidden="1">
      <c r="A75" s="13" t="s">
        <v>167</v>
      </c>
      <c r="B75" s="12" t="s">
        <v>105</v>
      </c>
      <c r="D75" s="12" t="s">
        <v>657</v>
      </c>
      <c r="E75" s="12">
        <v>407.3</v>
      </c>
      <c r="F75" s="14" t="str">
        <f t="shared" si="4"/>
        <v>2025-01-03Journal Entry52535 Payroll - WCB407.3</v>
      </c>
      <c r="G75" s="15">
        <f t="shared" si="5"/>
        <v>45660</v>
      </c>
      <c r="H75" s="16" t="str">
        <f>IF((IFERROR((VLOOKUP(D75,'Automation (QBO)'!A:B,2,FALSE)),"0"))=0,"Suspense",(IFERROR((VLOOKUP(D75,'Automation (QBO)'!A:B,2,FALSE)),"Suspense")))</f>
        <v>Payroll - WCB</v>
      </c>
      <c r="I75" s="17">
        <f t="shared" si="6"/>
        <v>407.3</v>
      </c>
      <c r="J75" s="12" t="str">
        <f t="shared" si="7"/>
        <v>Payroll - WCB</v>
      </c>
    </row>
    <row r="76" spans="1:10" ht="16" hidden="1">
      <c r="A76" s="13" t="s">
        <v>167</v>
      </c>
      <c r="B76" s="12" t="s">
        <v>105</v>
      </c>
      <c r="D76" s="12" t="s">
        <v>221</v>
      </c>
      <c r="E76" s="12">
        <v>949.82</v>
      </c>
      <c r="F76" s="14" t="str">
        <f t="shared" si="4"/>
        <v>2025-01-03Journal Entry52525 Payroll - CPP949.82</v>
      </c>
      <c r="G76" s="15">
        <f t="shared" si="5"/>
        <v>45660</v>
      </c>
      <c r="H76" s="16" t="str">
        <f>IF((IFERROR((VLOOKUP(D76,'Automation (QBO)'!A:B,2,FALSE)),"0"))=0,"Suspense",(IFERROR((VLOOKUP(D76,'Automation (QBO)'!A:B,2,FALSE)),"Suspense")))</f>
        <v>Payroll - CPP + EI</v>
      </c>
      <c r="I76" s="17">
        <f t="shared" si="6"/>
        <v>949.82</v>
      </c>
      <c r="J76" s="12" t="str">
        <f t="shared" si="7"/>
        <v>Payroll - CPP + EI</v>
      </c>
    </row>
    <row r="77" spans="1:10" ht="16" hidden="1">
      <c r="A77" s="13" t="s">
        <v>167</v>
      </c>
      <c r="B77" s="12" t="s">
        <v>105</v>
      </c>
      <c r="D77" s="12" t="s">
        <v>222</v>
      </c>
      <c r="E77" s="12">
        <v>378.59</v>
      </c>
      <c r="F77" s="14" t="str">
        <f t="shared" si="4"/>
        <v>2025-01-03Journal Entry52520 Payroll - EI378.59</v>
      </c>
      <c r="G77" s="15">
        <f t="shared" si="5"/>
        <v>45660</v>
      </c>
      <c r="H77" s="16" t="str">
        <f>IF((IFERROR((VLOOKUP(D77,'Automation (QBO)'!A:B,2,FALSE)),"0"))=0,"Suspense",(IFERROR((VLOOKUP(D77,'Automation (QBO)'!A:B,2,FALSE)),"Suspense")))</f>
        <v>Payroll - CPP + EI</v>
      </c>
      <c r="I77" s="17">
        <f t="shared" si="6"/>
        <v>378.59</v>
      </c>
      <c r="J77" s="12" t="str">
        <f t="shared" si="7"/>
        <v>Payroll - CPP + EI</v>
      </c>
    </row>
    <row r="78" spans="1:10" ht="16" hidden="1">
      <c r="A78" s="13" t="s">
        <v>167</v>
      </c>
      <c r="B78" s="12" t="s">
        <v>105</v>
      </c>
      <c r="D78" s="12" t="s">
        <v>888</v>
      </c>
      <c r="E78" s="12">
        <v>103.64</v>
      </c>
      <c r="F78" s="14" t="str">
        <f t="shared" si="4"/>
        <v>2025-01-03Journal Entry52515 Payroll - Fees103.64</v>
      </c>
      <c r="G78" s="15">
        <f t="shared" si="5"/>
        <v>45660</v>
      </c>
      <c r="H78" s="16" t="str">
        <f>IF((IFERROR((VLOOKUP(D78,'Automation (QBO)'!A:B,2,FALSE)),"0"))=0,"Suspense",(IFERROR((VLOOKUP(D78,'Automation (QBO)'!A:B,2,FALSE)),"Suspense")))</f>
        <v>Payroll - Fees</v>
      </c>
      <c r="I78" s="17">
        <f t="shared" si="6"/>
        <v>103.64</v>
      </c>
      <c r="J78" s="12" t="str">
        <f t="shared" si="7"/>
        <v>Payroll - Fees</v>
      </c>
    </row>
    <row r="79" spans="1:10" ht="16" hidden="1">
      <c r="A79" s="13" t="s">
        <v>167</v>
      </c>
      <c r="B79" s="12" t="s">
        <v>105</v>
      </c>
      <c r="D79" s="12" t="s">
        <v>223</v>
      </c>
      <c r="E79" s="12">
        <v>-5.18</v>
      </c>
      <c r="F79" s="14" t="str">
        <f t="shared" si="4"/>
        <v>2025-01-03Journal Entry21031 GST/HST Suspense-5.18</v>
      </c>
      <c r="G79" s="15">
        <f t="shared" si="5"/>
        <v>45660</v>
      </c>
      <c r="H79" s="16" t="str">
        <f>IF((IFERROR((VLOOKUP(D79,'Automation (QBO)'!A:B,2,FALSE)),"0"))=0,"Suspense",(IFERROR((VLOOKUP(D79,'Automation (QBO)'!A:B,2,FALSE)),"Suspense")))</f>
        <v>GST/HST Suspense</v>
      </c>
      <c r="I79" s="17">
        <f t="shared" si="6"/>
        <v>-5.18</v>
      </c>
      <c r="J79" s="12" t="str">
        <f t="shared" si="7"/>
        <v>GST/HST Suspense</v>
      </c>
    </row>
    <row r="80" spans="1:10" ht="16" hidden="1">
      <c r="A80" s="13" t="s">
        <v>167</v>
      </c>
      <c r="B80" s="12" t="s">
        <v>105</v>
      </c>
      <c r="D80" s="12" t="s">
        <v>201</v>
      </c>
      <c r="E80" s="12">
        <v>-17932.64</v>
      </c>
      <c r="F80" s="14" t="str">
        <f t="shared" si="4"/>
        <v>2025-01-03Journal Entry11005 Chequing (CIBC)-17932.64</v>
      </c>
      <c r="G80" s="15">
        <f t="shared" si="5"/>
        <v>45660</v>
      </c>
      <c r="H80" s="16" t="str">
        <f>IF((IFERROR((VLOOKUP(D80,'Automation (QBO)'!A:B,2,FALSE)),"0"))=0,"Suspense",(IFERROR((VLOOKUP(D80,'Automation (QBO)'!A:B,2,FALSE)),"Suspense")))</f>
        <v>Chequing (CIBC)</v>
      </c>
      <c r="I80" s="17">
        <f t="shared" si="6"/>
        <v>-17932.64</v>
      </c>
      <c r="J80" s="12" t="str">
        <f t="shared" si="7"/>
        <v>Chequing (CIBC)</v>
      </c>
    </row>
    <row r="81" spans="1:10" ht="16" hidden="1">
      <c r="A81" s="13" t="s">
        <v>167</v>
      </c>
      <c r="B81" s="12" t="s">
        <v>105</v>
      </c>
      <c r="D81" s="12" t="s">
        <v>658</v>
      </c>
      <c r="E81" s="12">
        <v>1042.44</v>
      </c>
      <c r="F81" s="14" t="str">
        <f t="shared" si="4"/>
        <v>2025-01-03Journal Entry21001 Payroll - Employee Benefits (Collected)1042.44</v>
      </c>
      <c r="G81" s="15">
        <f t="shared" si="5"/>
        <v>45660</v>
      </c>
      <c r="H81" s="16" t="str">
        <f>IF((IFERROR((VLOOKUP(D81,'Automation (QBO)'!A:B,2,FALSE)),"0"))=0,"Suspense",(IFERROR((VLOOKUP(D81,'Automation (QBO)'!A:B,2,FALSE)),"Suspense")))</f>
        <v>Payroll - Employee Benefits (Collected)</v>
      </c>
      <c r="I81" s="17">
        <f t="shared" si="6"/>
        <v>1042.44</v>
      </c>
      <c r="J81" s="12" t="str">
        <f t="shared" si="7"/>
        <v>Payroll - Employee Benefits (Collected)</v>
      </c>
    </row>
    <row r="82" spans="1:10" ht="16" hidden="1">
      <c r="A82" s="13" t="s">
        <v>168</v>
      </c>
      <c r="B82" s="12" t="s">
        <v>78</v>
      </c>
      <c r="C82" s="12" t="s">
        <v>91</v>
      </c>
      <c r="D82" s="12" t="s">
        <v>659</v>
      </c>
      <c r="E82" s="12">
        <v>37.03</v>
      </c>
      <c r="F82" s="14" t="str">
        <f t="shared" si="4"/>
        <v>2025-01-04ExpenseWix52152 Technology &amp; Website37.03</v>
      </c>
      <c r="G82" s="15">
        <f t="shared" si="5"/>
        <v>45661</v>
      </c>
      <c r="H82" s="16" t="str">
        <f>IF((IFERROR((VLOOKUP(D82,'Automation (QBO)'!A:B,2,FALSE)),"0"))=0,"Suspense",(IFERROR((VLOOKUP(D82,'Automation (QBO)'!A:B,2,FALSE)),"Suspense")))</f>
        <v>Technology &amp; Website</v>
      </c>
      <c r="I82" s="17">
        <f t="shared" si="6"/>
        <v>37.03</v>
      </c>
      <c r="J82" s="12" t="str">
        <f t="shared" si="7"/>
        <v>Technology &amp; Website</v>
      </c>
    </row>
    <row r="83" spans="1:10" ht="16" hidden="1">
      <c r="A83" s="13" t="s">
        <v>168</v>
      </c>
      <c r="B83" s="12" t="s">
        <v>78</v>
      </c>
      <c r="C83" s="12" t="s">
        <v>140</v>
      </c>
      <c r="D83" s="12" t="s">
        <v>660</v>
      </c>
      <c r="E83" s="12">
        <v>247.13</v>
      </c>
      <c r="F83" s="14" t="str">
        <f t="shared" si="4"/>
        <v>2025-01-04ExpenseWindsor Plywood51335 Project Expense - Materials247.13</v>
      </c>
      <c r="G83" s="15">
        <f t="shared" si="5"/>
        <v>45661</v>
      </c>
      <c r="H83" s="16" t="str">
        <f>IF((IFERROR((VLOOKUP(D83,'Automation (QBO)'!A:B,2,FALSE)),"0"))=0,"Suspense",(IFERROR((VLOOKUP(D83,'Automation (QBO)'!A:B,2,FALSE)),"Suspense")))</f>
        <v>Project Expense - Materials</v>
      </c>
      <c r="I83" s="17">
        <f t="shared" si="6"/>
        <v>247.13</v>
      </c>
      <c r="J83" s="12" t="str">
        <f t="shared" si="7"/>
        <v>Project Expense - Materials</v>
      </c>
    </row>
    <row r="84" spans="1:10" ht="16" hidden="1">
      <c r="A84" s="13" t="s">
        <v>168</v>
      </c>
      <c r="B84" s="12" t="s">
        <v>78</v>
      </c>
      <c r="C84" s="12" t="s">
        <v>140</v>
      </c>
      <c r="D84" s="12" t="s">
        <v>199</v>
      </c>
      <c r="E84" s="12">
        <v>-11.55</v>
      </c>
      <c r="F84" s="14" t="str">
        <f t="shared" si="4"/>
        <v>2025-01-04ExpenseWindsor Plywood21020 GST/HST Payable-11.55</v>
      </c>
      <c r="G84" s="15">
        <f t="shared" si="5"/>
        <v>45661</v>
      </c>
      <c r="H84" s="16" t="str">
        <f>IF((IFERROR((VLOOKUP(D84,'Automation (QBO)'!A:B,2,FALSE)),"0"))=0,"Suspense",(IFERROR((VLOOKUP(D84,'Automation (QBO)'!A:B,2,FALSE)),"Suspense")))</f>
        <v>GST/HST Payable</v>
      </c>
      <c r="I84" s="17">
        <f t="shared" si="6"/>
        <v>-11.55</v>
      </c>
      <c r="J84" s="12" t="str">
        <f t="shared" si="7"/>
        <v>GST/HST Payable</v>
      </c>
    </row>
    <row r="85" spans="1:10" ht="16" hidden="1">
      <c r="A85" s="13" t="s">
        <v>168</v>
      </c>
      <c r="B85" s="12" t="s">
        <v>78</v>
      </c>
      <c r="C85" s="12" t="s">
        <v>121</v>
      </c>
      <c r="D85" s="12" t="s">
        <v>203</v>
      </c>
      <c r="E85" s="12">
        <v>146</v>
      </c>
      <c r="F85" s="14" t="str">
        <f t="shared" si="4"/>
        <v>2025-01-04ExpenseCactus Club52190 Meals &amp; Entertainment146</v>
      </c>
      <c r="G85" s="15">
        <f t="shared" si="5"/>
        <v>45661</v>
      </c>
      <c r="H85" s="16" t="str">
        <f>IF((IFERROR((VLOOKUP(D85,'Automation (QBO)'!A:B,2,FALSE)),"0"))=0,"Suspense",(IFERROR((VLOOKUP(D85,'Automation (QBO)'!A:B,2,FALSE)),"Suspense")))</f>
        <v>Meals &amp; Entertainment</v>
      </c>
      <c r="I85" s="17">
        <f t="shared" si="6"/>
        <v>146</v>
      </c>
      <c r="J85" s="12" t="str">
        <f t="shared" si="7"/>
        <v>Meals &amp; Entertainment</v>
      </c>
    </row>
    <row r="86" spans="1:10" ht="16" hidden="1">
      <c r="A86" s="13" t="s">
        <v>168</v>
      </c>
      <c r="B86" s="12" t="s">
        <v>78</v>
      </c>
      <c r="C86" s="12" t="s">
        <v>121</v>
      </c>
      <c r="D86" s="12" t="s">
        <v>203</v>
      </c>
      <c r="E86" s="12">
        <v>29.2</v>
      </c>
      <c r="F86" s="14" t="str">
        <f t="shared" si="4"/>
        <v>2025-01-04ExpenseCactus Club52190 Meals &amp; Entertainment29.2</v>
      </c>
      <c r="G86" s="15">
        <f t="shared" si="5"/>
        <v>45661</v>
      </c>
      <c r="H86" s="16" t="str">
        <f>IF((IFERROR((VLOOKUP(D86,'Automation (QBO)'!A:B,2,FALSE)),"0"))=0,"Suspense",(IFERROR((VLOOKUP(D86,'Automation (QBO)'!A:B,2,FALSE)),"Suspense")))</f>
        <v>Meals &amp; Entertainment</v>
      </c>
      <c r="I86" s="17">
        <f t="shared" si="6"/>
        <v>29.2</v>
      </c>
      <c r="J86" s="12" t="str">
        <f t="shared" si="7"/>
        <v>Meals &amp; Entertainment</v>
      </c>
    </row>
    <row r="87" spans="1:10" ht="16" hidden="1">
      <c r="A87" s="13" t="s">
        <v>168</v>
      </c>
      <c r="B87" s="12" t="s">
        <v>78</v>
      </c>
      <c r="C87" s="12" t="s">
        <v>121</v>
      </c>
      <c r="D87" s="12" t="s">
        <v>199</v>
      </c>
      <c r="E87" s="12">
        <v>0</v>
      </c>
      <c r="F87" s="14" t="str">
        <f t="shared" si="4"/>
        <v>2025-01-04ExpenseCactus Club21020 GST/HST Payable0</v>
      </c>
      <c r="G87" s="15">
        <f t="shared" si="5"/>
        <v>45661</v>
      </c>
      <c r="H87" s="16" t="str">
        <f>IF((IFERROR((VLOOKUP(D87,'Automation (QBO)'!A:B,2,FALSE)),"0"))=0,"Suspense",(IFERROR((VLOOKUP(D87,'Automation (QBO)'!A:B,2,FALSE)),"Suspense")))</f>
        <v>GST/HST Payable</v>
      </c>
      <c r="I87" s="17">
        <f t="shared" si="6"/>
        <v>0</v>
      </c>
      <c r="J87" s="12" t="str">
        <f t="shared" si="7"/>
        <v>GST/HST Payable</v>
      </c>
    </row>
    <row r="88" spans="1:10" ht="16" hidden="1">
      <c r="A88" s="13" t="s">
        <v>168</v>
      </c>
      <c r="B88" s="12" t="s">
        <v>78</v>
      </c>
      <c r="C88" s="12" t="s">
        <v>661</v>
      </c>
      <c r="D88" s="12" t="s">
        <v>203</v>
      </c>
      <c r="E88" s="12">
        <v>119.62</v>
      </c>
      <c r="F88" s="14" t="str">
        <f t="shared" si="4"/>
        <v>2025-01-04ExpenseMariner Brewing52190 Meals &amp; Entertainment119.62</v>
      </c>
      <c r="G88" s="15">
        <f t="shared" si="5"/>
        <v>45661</v>
      </c>
      <c r="H88" s="16" t="str">
        <f>IF((IFERROR((VLOOKUP(D88,'Automation (QBO)'!A:B,2,FALSE)),"0"))=0,"Suspense",(IFERROR((VLOOKUP(D88,'Automation (QBO)'!A:B,2,FALSE)),"Suspense")))</f>
        <v>Meals &amp; Entertainment</v>
      </c>
      <c r="I88" s="17">
        <f t="shared" si="6"/>
        <v>119.62</v>
      </c>
      <c r="J88" s="12" t="str">
        <f t="shared" si="7"/>
        <v>Meals &amp; Entertainment</v>
      </c>
    </row>
    <row r="89" spans="1:10" ht="16" hidden="1">
      <c r="A89" s="13" t="s">
        <v>168</v>
      </c>
      <c r="B89" s="12" t="s">
        <v>78</v>
      </c>
      <c r="C89" s="12" t="s">
        <v>661</v>
      </c>
      <c r="D89" s="12" t="s">
        <v>199</v>
      </c>
      <c r="E89" s="12">
        <v>0</v>
      </c>
      <c r="F89" s="14" t="str">
        <f t="shared" si="4"/>
        <v>2025-01-04ExpenseMariner Brewing21020 GST/HST Payable0</v>
      </c>
      <c r="G89" s="15">
        <f t="shared" si="5"/>
        <v>45661</v>
      </c>
      <c r="H89" s="16" t="str">
        <f>IF((IFERROR((VLOOKUP(D89,'Automation (QBO)'!A:B,2,FALSE)),"0"))=0,"Suspense",(IFERROR((VLOOKUP(D89,'Automation (QBO)'!A:B,2,FALSE)),"Suspense")))</f>
        <v>GST/HST Payable</v>
      </c>
      <c r="I89" s="17">
        <f t="shared" si="6"/>
        <v>0</v>
      </c>
      <c r="J89" s="12" t="str">
        <f t="shared" si="7"/>
        <v>GST/HST Payable</v>
      </c>
    </row>
    <row r="90" spans="1:10" ht="16" hidden="1">
      <c r="A90" s="13" t="s">
        <v>168</v>
      </c>
      <c r="B90" s="12" t="s">
        <v>78</v>
      </c>
      <c r="C90" s="12" t="s">
        <v>121</v>
      </c>
      <c r="D90" s="12" t="s">
        <v>505</v>
      </c>
      <c r="E90" s="12">
        <v>175.2</v>
      </c>
      <c r="F90" s="14" t="str">
        <f t="shared" si="4"/>
        <v>2025-01-04ExpenseCactus Club21010 Credit Card (CIBC Visa)175.2</v>
      </c>
      <c r="G90" s="15">
        <f t="shared" si="5"/>
        <v>45661</v>
      </c>
      <c r="H90" s="16" t="str">
        <f>IF((IFERROR((VLOOKUP(D90,'Automation (QBO)'!A:B,2,FALSE)),"0"))=0,"Suspense",(IFERROR((VLOOKUP(D90,'Automation (QBO)'!A:B,2,FALSE)),"Suspense")))</f>
        <v>Credit Card (CIBC Visa)</v>
      </c>
      <c r="I90" s="17">
        <f t="shared" si="6"/>
        <v>175.2</v>
      </c>
      <c r="J90" s="12" t="str">
        <f t="shared" si="7"/>
        <v>Credit Card (CIBC Visa)</v>
      </c>
    </row>
    <row r="91" spans="1:10" ht="16" hidden="1">
      <c r="A91" s="13" t="s">
        <v>168</v>
      </c>
      <c r="B91" s="12" t="s">
        <v>78</v>
      </c>
      <c r="C91" s="12" t="s">
        <v>661</v>
      </c>
      <c r="D91" s="12" t="s">
        <v>505</v>
      </c>
      <c r="E91" s="12">
        <v>119.62</v>
      </c>
      <c r="F91" s="14" t="str">
        <f t="shared" si="4"/>
        <v>2025-01-04ExpenseMariner Brewing21010 Credit Card (CIBC Visa)119.62</v>
      </c>
      <c r="G91" s="15">
        <f t="shared" si="5"/>
        <v>45661</v>
      </c>
      <c r="H91" s="16" t="str">
        <f>IF((IFERROR((VLOOKUP(D91,'Automation (QBO)'!A:B,2,FALSE)),"0"))=0,"Suspense",(IFERROR((VLOOKUP(D91,'Automation (QBO)'!A:B,2,FALSE)),"Suspense")))</f>
        <v>Credit Card (CIBC Visa)</v>
      </c>
      <c r="I91" s="17">
        <f t="shared" si="6"/>
        <v>119.62</v>
      </c>
      <c r="J91" s="12" t="str">
        <f t="shared" si="7"/>
        <v>Credit Card (CIBC Visa)</v>
      </c>
    </row>
    <row r="92" spans="1:10" ht="16" hidden="1">
      <c r="A92" s="13" t="s">
        <v>168</v>
      </c>
      <c r="B92" s="12" t="s">
        <v>78</v>
      </c>
      <c r="C92" s="12" t="s">
        <v>91</v>
      </c>
      <c r="D92" s="12" t="s">
        <v>505</v>
      </c>
      <c r="E92" s="12">
        <v>37.03</v>
      </c>
      <c r="F92" s="14" t="str">
        <f t="shared" si="4"/>
        <v>2025-01-04ExpenseWix21010 Credit Card (CIBC Visa)37.03</v>
      </c>
      <c r="G92" s="15">
        <f t="shared" si="5"/>
        <v>45661</v>
      </c>
      <c r="H92" s="16" t="str">
        <f>IF((IFERROR((VLOOKUP(D92,'Automation (QBO)'!A:B,2,FALSE)),"0"))=0,"Suspense",(IFERROR((VLOOKUP(D92,'Automation (QBO)'!A:B,2,FALSE)),"Suspense")))</f>
        <v>Credit Card (CIBC Visa)</v>
      </c>
      <c r="I92" s="17">
        <f t="shared" si="6"/>
        <v>37.03</v>
      </c>
      <c r="J92" s="12" t="str">
        <f t="shared" si="7"/>
        <v>Credit Card (CIBC Visa)</v>
      </c>
    </row>
    <row r="93" spans="1:10" ht="16" hidden="1">
      <c r="A93" s="13" t="s">
        <v>168</v>
      </c>
      <c r="B93" s="12" t="s">
        <v>78</v>
      </c>
      <c r="C93" s="12" t="s">
        <v>140</v>
      </c>
      <c r="D93" s="12" t="s">
        <v>505</v>
      </c>
      <c r="E93" s="12">
        <v>258.68</v>
      </c>
      <c r="F93" s="14" t="str">
        <f t="shared" si="4"/>
        <v>2025-01-04ExpenseWindsor Plywood21010 Credit Card (CIBC Visa)258.68</v>
      </c>
      <c r="G93" s="15">
        <f t="shared" si="5"/>
        <v>45661</v>
      </c>
      <c r="H93" s="16" t="str">
        <f>IF((IFERROR((VLOOKUP(D93,'Automation (QBO)'!A:B,2,FALSE)),"0"))=0,"Suspense",(IFERROR((VLOOKUP(D93,'Automation (QBO)'!A:B,2,FALSE)),"Suspense")))</f>
        <v>Credit Card (CIBC Visa)</v>
      </c>
      <c r="I93" s="17">
        <f t="shared" si="6"/>
        <v>258.68</v>
      </c>
      <c r="J93" s="12" t="str">
        <f t="shared" si="7"/>
        <v>Credit Card (CIBC Visa)</v>
      </c>
    </row>
    <row r="94" spans="1:10" ht="16" hidden="1">
      <c r="A94" s="13" t="s">
        <v>169</v>
      </c>
      <c r="B94" s="12" t="s">
        <v>78</v>
      </c>
      <c r="C94" s="12" t="s">
        <v>101</v>
      </c>
      <c r="D94" s="12" t="s">
        <v>383</v>
      </c>
      <c r="E94" s="12">
        <v>11.19</v>
      </c>
      <c r="F94" s="14" t="str">
        <f t="shared" si="4"/>
        <v>2025-01-05ExpenseAmazon52165 Subscriptions (Annual)11.19</v>
      </c>
      <c r="G94" s="15">
        <f t="shared" si="5"/>
        <v>45662</v>
      </c>
      <c r="H94" s="16" t="str">
        <f>IF((IFERROR((VLOOKUP(D94,'Automation (QBO)'!A:B,2,FALSE)),"0"))=0,"Suspense",(IFERROR((VLOOKUP(D94,'Automation (QBO)'!A:B,2,FALSE)),"Suspense")))</f>
        <v>Subscriptions (Annual)</v>
      </c>
      <c r="I94" s="17">
        <f t="shared" si="6"/>
        <v>11.19</v>
      </c>
      <c r="J94" s="12" t="str">
        <f t="shared" si="7"/>
        <v>Subscriptions (Annual)</v>
      </c>
    </row>
    <row r="95" spans="1:10" ht="16" hidden="1">
      <c r="A95" s="13" t="s">
        <v>169</v>
      </c>
      <c r="B95" s="12" t="s">
        <v>78</v>
      </c>
      <c r="C95" s="12" t="s">
        <v>101</v>
      </c>
      <c r="D95" s="12" t="s">
        <v>199</v>
      </c>
      <c r="E95" s="12">
        <v>0</v>
      </c>
      <c r="F95" s="14" t="str">
        <f t="shared" si="4"/>
        <v>2025-01-05ExpenseAmazon21020 GST/HST Payable0</v>
      </c>
      <c r="G95" s="15">
        <f t="shared" si="5"/>
        <v>45662</v>
      </c>
      <c r="H95" s="16" t="str">
        <f>IF((IFERROR((VLOOKUP(D95,'Automation (QBO)'!A:B,2,FALSE)),"0"))=0,"Suspense",(IFERROR((VLOOKUP(D95,'Automation (QBO)'!A:B,2,FALSE)),"Suspense")))</f>
        <v>GST/HST Payable</v>
      </c>
      <c r="I95" s="17">
        <f t="shared" si="6"/>
        <v>0</v>
      </c>
      <c r="J95" s="12" t="str">
        <f t="shared" si="7"/>
        <v>GST/HST Payable</v>
      </c>
    </row>
    <row r="96" spans="1:10" ht="16" hidden="1">
      <c r="A96" s="13" t="s">
        <v>169</v>
      </c>
      <c r="B96" s="12" t="s">
        <v>78</v>
      </c>
      <c r="C96" s="12" t="s">
        <v>100</v>
      </c>
      <c r="D96" s="12" t="s">
        <v>383</v>
      </c>
      <c r="E96" s="12">
        <v>84.27</v>
      </c>
      <c r="F96" s="14" t="str">
        <f t="shared" si="4"/>
        <v>2025-01-05ExpenseMicrosoft Canada Inc52165 Subscriptions (Annual)84.27</v>
      </c>
      <c r="G96" s="15">
        <f t="shared" si="5"/>
        <v>45662</v>
      </c>
      <c r="H96" s="16" t="str">
        <f>IF((IFERROR((VLOOKUP(D96,'Automation (QBO)'!A:B,2,FALSE)),"0"))=0,"Suspense",(IFERROR((VLOOKUP(D96,'Automation (QBO)'!A:B,2,FALSE)),"Suspense")))</f>
        <v>Subscriptions (Annual)</v>
      </c>
      <c r="I96" s="17">
        <f t="shared" si="6"/>
        <v>84.27</v>
      </c>
      <c r="J96" s="12" t="str">
        <f t="shared" si="7"/>
        <v>Subscriptions (Annual)</v>
      </c>
    </row>
    <row r="97" spans="1:10" ht="16" hidden="1">
      <c r="A97" s="13" t="s">
        <v>169</v>
      </c>
      <c r="B97" s="12" t="s">
        <v>78</v>
      </c>
      <c r="C97" s="12" t="s">
        <v>100</v>
      </c>
      <c r="D97" s="12" t="s">
        <v>199</v>
      </c>
      <c r="E97" s="12">
        <v>-4.21</v>
      </c>
      <c r="F97" s="14" t="str">
        <f t="shared" si="4"/>
        <v>2025-01-05ExpenseMicrosoft Canada Inc21020 GST/HST Payable-4.21</v>
      </c>
      <c r="G97" s="15">
        <f t="shared" si="5"/>
        <v>45662</v>
      </c>
      <c r="H97" s="16" t="str">
        <f>IF((IFERROR((VLOOKUP(D97,'Automation (QBO)'!A:B,2,FALSE)),"0"))=0,"Suspense",(IFERROR((VLOOKUP(D97,'Automation (QBO)'!A:B,2,FALSE)),"Suspense")))</f>
        <v>GST/HST Payable</v>
      </c>
      <c r="I97" s="17">
        <f t="shared" si="6"/>
        <v>-4.21</v>
      </c>
      <c r="J97" s="12" t="str">
        <f t="shared" si="7"/>
        <v>GST/HST Payable</v>
      </c>
    </row>
    <row r="98" spans="1:10" ht="16" hidden="1">
      <c r="A98" s="13" t="s">
        <v>169</v>
      </c>
      <c r="B98" s="12" t="s">
        <v>78</v>
      </c>
      <c r="C98" s="12" t="s">
        <v>100</v>
      </c>
      <c r="D98" s="12" t="s">
        <v>505</v>
      </c>
      <c r="E98" s="12">
        <v>88.48</v>
      </c>
      <c r="F98" s="14" t="str">
        <f t="shared" si="4"/>
        <v>2025-01-05ExpenseMicrosoft Canada Inc21010 Credit Card (CIBC Visa)88.48</v>
      </c>
      <c r="G98" s="15">
        <f t="shared" si="5"/>
        <v>45662</v>
      </c>
      <c r="H98" s="16" t="str">
        <f>IF((IFERROR((VLOOKUP(D98,'Automation (QBO)'!A:B,2,FALSE)),"0"))=0,"Suspense",(IFERROR((VLOOKUP(D98,'Automation (QBO)'!A:B,2,FALSE)),"Suspense")))</f>
        <v>Credit Card (CIBC Visa)</v>
      </c>
      <c r="I98" s="17">
        <f t="shared" si="6"/>
        <v>88.48</v>
      </c>
      <c r="J98" s="12" t="str">
        <f t="shared" si="7"/>
        <v>Credit Card (CIBC Visa)</v>
      </c>
    </row>
    <row r="99" spans="1:10" ht="16" hidden="1">
      <c r="A99" s="13" t="s">
        <v>169</v>
      </c>
      <c r="B99" s="12" t="s">
        <v>78</v>
      </c>
      <c r="C99" s="12" t="s">
        <v>101</v>
      </c>
      <c r="D99" s="12" t="s">
        <v>505</v>
      </c>
      <c r="E99" s="12">
        <v>11.19</v>
      </c>
      <c r="F99" s="14" t="str">
        <f t="shared" si="4"/>
        <v>2025-01-05ExpenseAmazon21010 Credit Card (CIBC Visa)11.19</v>
      </c>
      <c r="G99" s="15">
        <f t="shared" si="5"/>
        <v>45662</v>
      </c>
      <c r="H99" s="16" t="str">
        <f>IF((IFERROR((VLOOKUP(D99,'Automation (QBO)'!A:B,2,FALSE)),"0"))=0,"Suspense",(IFERROR((VLOOKUP(D99,'Automation (QBO)'!A:B,2,FALSE)),"Suspense")))</f>
        <v>Credit Card (CIBC Visa)</v>
      </c>
      <c r="I99" s="17">
        <f t="shared" si="6"/>
        <v>11.19</v>
      </c>
      <c r="J99" s="12" t="str">
        <f t="shared" si="7"/>
        <v>Credit Card (CIBC Visa)</v>
      </c>
    </row>
    <row r="100" spans="1:10" ht="16" hidden="1">
      <c r="A100" s="13" t="s">
        <v>662</v>
      </c>
      <c r="B100" s="12" t="s">
        <v>78</v>
      </c>
      <c r="C100" s="12" t="s">
        <v>289</v>
      </c>
      <c r="D100" s="12" t="s">
        <v>660</v>
      </c>
      <c r="E100" s="12">
        <v>1722.7</v>
      </c>
      <c r="F100" s="14" t="str">
        <f t="shared" si="4"/>
        <v>2025-01-06ExpenseBargreen Ellingson51335 Project Expense - Materials1722.7</v>
      </c>
      <c r="G100" s="15">
        <f t="shared" si="5"/>
        <v>45663</v>
      </c>
      <c r="H100" s="16" t="str">
        <f>IF((IFERROR((VLOOKUP(D100,'Automation (QBO)'!A:B,2,FALSE)),"0"))=0,"Suspense",(IFERROR((VLOOKUP(D100,'Automation (QBO)'!A:B,2,FALSE)),"Suspense")))</f>
        <v>Project Expense - Materials</v>
      </c>
      <c r="I100" s="17">
        <f t="shared" si="6"/>
        <v>1722.7</v>
      </c>
      <c r="J100" s="12" t="str">
        <f t="shared" si="7"/>
        <v>Project Expense - Materials</v>
      </c>
    </row>
    <row r="101" spans="1:10" ht="16" hidden="1">
      <c r="A101" s="13" t="s">
        <v>662</v>
      </c>
      <c r="B101" s="12" t="s">
        <v>78</v>
      </c>
      <c r="C101" s="12" t="s">
        <v>289</v>
      </c>
      <c r="D101" s="12" t="s">
        <v>199</v>
      </c>
      <c r="E101" s="12">
        <v>-80.5</v>
      </c>
      <c r="F101" s="14" t="str">
        <f t="shared" si="4"/>
        <v>2025-01-06ExpenseBargreen Ellingson21020 GST/HST Payable-80.5</v>
      </c>
      <c r="G101" s="15">
        <f t="shared" si="5"/>
        <v>45663</v>
      </c>
      <c r="H101" s="16" t="str">
        <f>IF((IFERROR((VLOOKUP(D101,'Automation (QBO)'!A:B,2,FALSE)),"0"))=0,"Suspense",(IFERROR((VLOOKUP(D101,'Automation (QBO)'!A:B,2,FALSE)),"Suspense")))</f>
        <v>GST/HST Payable</v>
      </c>
      <c r="I101" s="17">
        <f t="shared" si="6"/>
        <v>-80.5</v>
      </c>
      <c r="J101" s="12" t="str">
        <f t="shared" si="7"/>
        <v>GST/HST Payable</v>
      </c>
    </row>
    <row r="102" spans="1:10" ht="16" hidden="1">
      <c r="A102" s="13" t="s">
        <v>662</v>
      </c>
      <c r="B102" s="12" t="s">
        <v>78</v>
      </c>
      <c r="C102" s="12" t="s">
        <v>145</v>
      </c>
      <c r="D102" s="12" t="s">
        <v>199</v>
      </c>
      <c r="E102" s="12">
        <v>0</v>
      </c>
      <c r="F102" s="14" t="str">
        <f t="shared" si="4"/>
        <v>2025-01-06ExpenseUnited Boulevard Recycling and Waste Centre21020 GST/HST Payable0</v>
      </c>
      <c r="G102" s="15">
        <f t="shared" si="5"/>
        <v>45663</v>
      </c>
      <c r="H102" s="16" t="str">
        <f>IF((IFERROR((VLOOKUP(D102,'Automation (QBO)'!A:B,2,FALSE)),"0"))=0,"Suspense",(IFERROR((VLOOKUP(D102,'Automation (QBO)'!A:B,2,FALSE)),"Suspense")))</f>
        <v>GST/HST Payable</v>
      </c>
      <c r="I102" s="17">
        <f t="shared" si="6"/>
        <v>0</v>
      </c>
      <c r="J102" s="12" t="str">
        <f t="shared" si="7"/>
        <v>GST/HST Payable</v>
      </c>
    </row>
    <row r="103" spans="1:10" ht="16" hidden="1">
      <c r="A103" s="13" t="s">
        <v>662</v>
      </c>
      <c r="B103" s="12" t="s">
        <v>78</v>
      </c>
      <c r="C103" s="12" t="s">
        <v>289</v>
      </c>
      <c r="D103" s="12" t="s">
        <v>660</v>
      </c>
      <c r="E103" s="12">
        <v>235.4</v>
      </c>
      <c r="F103" s="14" t="str">
        <f t="shared" si="4"/>
        <v>2025-01-06ExpenseBargreen Ellingson51335 Project Expense - Materials235.4</v>
      </c>
      <c r="G103" s="15">
        <f t="shared" si="5"/>
        <v>45663</v>
      </c>
      <c r="H103" s="16" t="str">
        <f>IF((IFERROR((VLOOKUP(D103,'Automation (QBO)'!A:B,2,FALSE)),"0"))=0,"Suspense",(IFERROR((VLOOKUP(D103,'Automation (QBO)'!A:B,2,FALSE)),"Suspense")))</f>
        <v>Project Expense - Materials</v>
      </c>
      <c r="I103" s="17">
        <f t="shared" si="6"/>
        <v>235.4</v>
      </c>
      <c r="J103" s="12" t="str">
        <f t="shared" si="7"/>
        <v>Project Expense - Materials</v>
      </c>
    </row>
    <row r="104" spans="1:10" ht="16" hidden="1">
      <c r="A104" s="13" t="s">
        <v>662</v>
      </c>
      <c r="B104" s="12" t="s">
        <v>78</v>
      </c>
      <c r="C104" s="12" t="s">
        <v>289</v>
      </c>
      <c r="D104" s="12" t="s">
        <v>199</v>
      </c>
      <c r="E104" s="12">
        <v>-11</v>
      </c>
      <c r="F104" s="14" t="str">
        <f t="shared" si="4"/>
        <v>2025-01-06ExpenseBargreen Ellingson21020 GST/HST Payable-11</v>
      </c>
      <c r="G104" s="15">
        <f t="shared" si="5"/>
        <v>45663</v>
      </c>
      <c r="H104" s="16" t="str">
        <f>IF((IFERROR((VLOOKUP(D104,'Automation (QBO)'!A:B,2,FALSE)),"0"))=0,"Suspense",(IFERROR((VLOOKUP(D104,'Automation (QBO)'!A:B,2,FALSE)),"Suspense")))</f>
        <v>GST/HST Payable</v>
      </c>
      <c r="I104" s="17">
        <f t="shared" si="6"/>
        <v>-11</v>
      </c>
      <c r="J104" s="12" t="str">
        <f t="shared" si="7"/>
        <v>GST/HST Payable</v>
      </c>
    </row>
    <row r="105" spans="1:10" ht="16" hidden="1">
      <c r="A105" s="13" t="s">
        <v>662</v>
      </c>
      <c r="B105" s="12" t="s">
        <v>78</v>
      </c>
      <c r="C105" s="12" t="s">
        <v>101</v>
      </c>
      <c r="D105" s="12" t="s">
        <v>383</v>
      </c>
      <c r="E105" s="12">
        <v>12.31</v>
      </c>
      <c r="F105" s="14" t="str">
        <f t="shared" si="4"/>
        <v>2025-01-06ExpenseAmazon52165 Subscriptions (Annual)12.31</v>
      </c>
      <c r="G105" s="15">
        <f t="shared" si="5"/>
        <v>45663</v>
      </c>
      <c r="H105" s="16" t="str">
        <f>IF((IFERROR((VLOOKUP(D105,'Automation (QBO)'!A:B,2,FALSE)),"0"))=0,"Suspense",(IFERROR((VLOOKUP(D105,'Automation (QBO)'!A:B,2,FALSE)),"Suspense")))</f>
        <v>Subscriptions (Annual)</v>
      </c>
      <c r="I105" s="17">
        <f t="shared" si="6"/>
        <v>12.31</v>
      </c>
      <c r="J105" s="12" t="str">
        <f t="shared" si="7"/>
        <v>Subscriptions (Annual)</v>
      </c>
    </row>
    <row r="106" spans="1:10" ht="16" hidden="1">
      <c r="A106" s="13" t="s">
        <v>662</v>
      </c>
      <c r="B106" s="12" t="s">
        <v>78</v>
      </c>
      <c r="C106" s="12" t="s">
        <v>101</v>
      </c>
      <c r="D106" s="12" t="s">
        <v>199</v>
      </c>
      <c r="E106" s="12">
        <v>0</v>
      </c>
      <c r="F106" s="14" t="str">
        <f t="shared" si="4"/>
        <v>2025-01-06ExpenseAmazon21020 GST/HST Payable0</v>
      </c>
      <c r="G106" s="15">
        <f t="shared" si="5"/>
        <v>45663</v>
      </c>
      <c r="H106" s="16" t="str">
        <f>IF((IFERROR((VLOOKUP(D106,'Automation (QBO)'!A:B,2,FALSE)),"0"))=0,"Suspense",(IFERROR((VLOOKUP(D106,'Automation (QBO)'!A:B,2,FALSE)),"Suspense")))</f>
        <v>GST/HST Payable</v>
      </c>
      <c r="I106" s="17">
        <f t="shared" si="6"/>
        <v>0</v>
      </c>
      <c r="J106" s="12" t="str">
        <f t="shared" si="7"/>
        <v>GST/HST Payable</v>
      </c>
    </row>
    <row r="107" spans="1:10" ht="16" hidden="1">
      <c r="A107" s="13" t="s">
        <v>662</v>
      </c>
      <c r="B107" s="12" t="s">
        <v>78</v>
      </c>
      <c r="C107" s="12" t="s">
        <v>102</v>
      </c>
      <c r="D107" s="12" t="s">
        <v>212</v>
      </c>
      <c r="E107" s="12">
        <v>202.11</v>
      </c>
      <c r="F107" s="14" t="str">
        <f t="shared" si="4"/>
        <v>2025-01-06ExpenseInsurance Corporation of British Columbia52185 Insurance - Vehicles202.11</v>
      </c>
      <c r="G107" s="15">
        <f t="shared" si="5"/>
        <v>45663</v>
      </c>
      <c r="H107" s="16" t="str">
        <f>IF((IFERROR((VLOOKUP(D107,'Automation (QBO)'!A:B,2,FALSE)),"0"))=0,"Suspense",(IFERROR((VLOOKUP(D107,'Automation (QBO)'!A:B,2,FALSE)),"Suspense")))</f>
        <v>Insurance - Vehicles</v>
      </c>
      <c r="I107" s="17">
        <f t="shared" si="6"/>
        <v>202.11</v>
      </c>
      <c r="J107" s="12" t="str">
        <f t="shared" si="7"/>
        <v>Insurance - Vehicles</v>
      </c>
    </row>
    <row r="108" spans="1:10" ht="16" hidden="1">
      <c r="A108" s="13" t="s">
        <v>662</v>
      </c>
      <c r="B108" s="12" t="s">
        <v>78</v>
      </c>
      <c r="C108" s="12" t="s">
        <v>102</v>
      </c>
      <c r="D108" s="12" t="s">
        <v>199</v>
      </c>
      <c r="E108" s="12">
        <v>0</v>
      </c>
      <c r="F108" s="14" t="str">
        <f t="shared" si="4"/>
        <v>2025-01-06ExpenseInsurance Corporation of British Columbia21020 GST/HST Payable0</v>
      </c>
      <c r="G108" s="15">
        <f t="shared" si="5"/>
        <v>45663</v>
      </c>
      <c r="H108" s="16" t="str">
        <f>IF((IFERROR((VLOOKUP(D108,'Automation (QBO)'!A:B,2,FALSE)),"0"))=0,"Suspense",(IFERROR((VLOOKUP(D108,'Automation (QBO)'!A:B,2,FALSE)),"Suspense")))</f>
        <v>GST/HST Payable</v>
      </c>
      <c r="I108" s="17">
        <f t="shared" si="6"/>
        <v>0</v>
      </c>
      <c r="J108" s="12" t="str">
        <f t="shared" si="7"/>
        <v>GST/HST Payable</v>
      </c>
    </row>
    <row r="109" spans="1:10" ht="16" hidden="1">
      <c r="A109" s="13" t="s">
        <v>662</v>
      </c>
      <c r="B109" s="12" t="s">
        <v>78</v>
      </c>
      <c r="C109" s="12" t="s">
        <v>664</v>
      </c>
      <c r="D109" s="12" t="s">
        <v>201</v>
      </c>
      <c r="E109" s="12">
        <v>-5282.65</v>
      </c>
      <c r="F109" s="14" t="str">
        <f t="shared" si="4"/>
        <v>2025-01-06ExpenseMFPE Engineering11005 Chequing (CIBC)-5282.65</v>
      </c>
      <c r="G109" s="15">
        <f t="shared" si="5"/>
        <v>45663</v>
      </c>
      <c r="H109" s="16" t="str">
        <f>IF((IFERROR((VLOOKUP(D109,'Automation (QBO)'!A:B,2,FALSE)),"0"))=0,"Suspense",(IFERROR((VLOOKUP(D109,'Automation (QBO)'!A:B,2,FALSE)),"Suspense")))</f>
        <v>Chequing (CIBC)</v>
      </c>
      <c r="I109" s="17">
        <f t="shared" si="6"/>
        <v>-5282.65</v>
      </c>
      <c r="J109" s="12" t="str">
        <f t="shared" si="7"/>
        <v>Chequing (CIBC)</v>
      </c>
    </row>
    <row r="110" spans="1:10" ht="16" hidden="1">
      <c r="A110" s="13" t="s">
        <v>662</v>
      </c>
      <c r="B110" s="12" t="s">
        <v>78</v>
      </c>
      <c r="C110" s="12" t="s">
        <v>102</v>
      </c>
      <c r="D110" s="12" t="s">
        <v>201</v>
      </c>
      <c r="E110" s="12">
        <v>-202.11</v>
      </c>
      <c r="F110" s="14" t="str">
        <f t="shared" si="4"/>
        <v>2025-01-06ExpenseInsurance Corporation of British Columbia11005 Chequing (CIBC)-202.11</v>
      </c>
      <c r="G110" s="15">
        <f t="shared" si="5"/>
        <v>45663</v>
      </c>
      <c r="H110" s="16" t="str">
        <f>IF((IFERROR((VLOOKUP(D110,'Automation (QBO)'!A:B,2,FALSE)),"0"))=0,"Suspense",(IFERROR((VLOOKUP(D110,'Automation (QBO)'!A:B,2,FALSE)),"Suspense")))</f>
        <v>Chequing (CIBC)</v>
      </c>
      <c r="I110" s="17">
        <f t="shared" si="6"/>
        <v>-202.11</v>
      </c>
      <c r="J110" s="12" t="str">
        <f t="shared" si="7"/>
        <v>Chequing (CIBC)</v>
      </c>
    </row>
    <row r="111" spans="1:10" ht="16" hidden="1">
      <c r="A111" s="13" t="s">
        <v>662</v>
      </c>
      <c r="B111" s="12" t="s">
        <v>78</v>
      </c>
      <c r="C111" s="12" t="s">
        <v>664</v>
      </c>
      <c r="D111" s="12" t="s">
        <v>654</v>
      </c>
      <c r="E111" s="12">
        <v>4793</v>
      </c>
      <c r="F111" s="14" t="str">
        <f t="shared" si="4"/>
        <v>2025-01-06ExpenseMFPE Engineering51320 Project Expense - Subcontractors4793</v>
      </c>
      <c r="G111" s="15">
        <f t="shared" si="5"/>
        <v>45663</v>
      </c>
      <c r="H111" s="16" t="str">
        <f>IF((IFERROR((VLOOKUP(D111,'Automation (QBO)'!A:B,2,FALSE)),"0"))=0,"Suspense",(IFERROR((VLOOKUP(D111,'Automation (QBO)'!A:B,2,FALSE)),"Suspense")))</f>
        <v>Project Expense - Subcontractors</v>
      </c>
      <c r="I111" s="17">
        <f t="shared" si="6"/>
        <v>4793</v>
      </c>
      <c r="J111" s="12" t="str">
        <f t="shared" si="7"/>
        <v>Project Expense - Subcontractors</v>
      </c>
    </row>
    <row r="112" spans="1:10" ht="16" hidden="1">
      <c r="A112" s="13" t="s">
        <v>662</v>
      </c>
      <c r="B112" s="12" t="s">
        <v>78</v>
      </c>
      <c r="C112" s="12" t="s">
        <v>664</v>
      </c>
      <c r="D112" s="12" t="s">
        <v>199</v>
      </c>
      <c r="E112" s="12">
        <v>-489.65</v>
      </c>
      <c r="F112" s="14" t="str">
        <f t="shared" si="4"/>
        <v>2025-01-06ExpenseMFPE Engineering21020 GST/HST Payable-489.65</v>
      </c>
      <c r="G112" s="15">
        <f t="shared" si="5"/>
        <v>45663</v>
      </c>
      <c r="H112" s="16" t="str">
        <f>IF((IFERROR((VLOOKUP(D112,'Automation (QBO)'!A:B,2,FALSE)),"0"))=0,"Suspense",(IFERROR((VLOOKUP(D112,'Automation (QBO)'!A:B,2,FALSE)),"Suspense")))</f>
        <v>GST/HST Payable</v>
      </c>
      <c r="I112" s="17">
        <f t="shared" si="6"/>
        <v>-489.65</v>
      </c>
      <c r="J112" s="12" t="str">
        <f t="shared" si="7"/>
        <v>GST/HST Payable</v>
      </c>
    </row>
    <row r="113" spans="1:10" ht="16" hidden="1">
      <c r="A113" s="13" t="s">
        <v>662</v>
      </c>
      <c r="B113" s="12" t="s">
        <v>78</v>
      </c>
      <c r="D113" s="12" t="s">
        <v>201</v>
      </c>
      <c r="E113" s="12">
        <v>0</v>
      </c>
      <c r="F113" s="14" t="str">
        <f t="shared" si="4"/>
        <v>2025-01-06Expense11005 Chequing (CIBC)0</v>
      </c>
      <c r="G113" s="15">
        <f t="shared" si="5"/>
        <v>45663</v>
      </c>
      <c r="H113" s="16" t="str">
        <f>IF((IFERROR((VLOOKUP(D113,'Automation (QBO)'!A:B,2,FALSE)),"0"))=0,"Suspense",(IFERROR((VLOOKUP(D113,'Automation (QBO)'!A:B,2,FALSE)),"Suspense")))</f>
        <v>Chequing (CIBC)</v>
      </c>
      <c r="I113" s="17">
        <f t="shared" si="6"/>
        <v>0</v>
      </c>
      <c r="J113" s="12" t="str">
        <f t="shared" si="7"/>
        <v>Chequing (CIBC)</v>
      </c>
    </row>
    <row r="114" spans="1:10" ht="16" hidden="1">
      <c r="A114" s="13" t="s">
        <v>662</v>
      </c>
      <c r="B114" s="12" t="s">
        <v>78</v>
      </c>
      <c r="D114" s="12" t="s">
        <v>296</v>
      </c>
      <c r="E114" s="12">
        <v>0</v>
      </c>
      <c r="F114" s="14" t="str">
        <f t="shared" si="4"/>
        <v>2025-01-06Expense13001 Due to/from Saltire Holdings0</v>
      </c>
      <c r="G114" s="15">
        <f t="shared" si="5"/>
        <v>45663</v>
      </c>
      <c r="H114" s="16" t="str">
        <f>IF((IFERROR((VLOOKUP(D114,'Automation (QBO)'!A:B,2,FALSE)),"0"))=0,"Suspense",(IFERROR((VLOOKUP(D114,'Automation (QBO)'!A:B,2,FALSE)),"Suspense")))</f>
        <v>Due to/from Saltire Holdings</v>
      </c>
      <c r="I114" s="17">
        <f t="shared" si="6"/>
        <v>0</v>
      </c>
      <c r="J114" s="12" t="str">
        <f t="shared" si="7"/>
        <v>Due to/from Saltire Holdings</v>
      </c>
    </row>
    <row r="115" spans="1:10" ht="16" hidden="1">
      <c r="A115" s="13" t="s">
        <v>662</v>
      </c>
      <c r="B115" s="12" t="s">
        <v>78</v>
      </c>
      <c r="D115" s="12" t="s">
        <v>199</v>
      </c>
      <c r="E115" s="12">
        <v>0</v>
      </c>
      <c r="F115" s="14" t="str">
        <f t="shared" si="4"/>
        <v>2025-01-06Expense21020 GST/HST Payable0</v>
      </c>
      <c r="G115" s="15">
        <f t="shared" si="5"/>
        <v>45663</v>
      </c>
      <c r="H115" s="16" t="str">
        <f>IF((IFERROR((VLOOKUP(D115,'Automation (QBO)'!A:B,2,FALSE)),"0"))=0,"Suspense",(IFERROR((VLOOKUP(D115,'Automation (QBO)'!A:B,2,FALSE)),"Suspense")))</f>
        <v>GST/HST Payable</v>
      </c>
      <c r="I115" s="17">
        <f t="shared" si="6"/>
        <v>0</v>
      </c>
      <c r="J115" s="12" t="str">
        <f t="shared" si="7"/>
        <v>GST/HST Payable</v>
      </c>
    </row>
    <row r="116" spans="1:10" ht="16" hidden="1">
      <c r="A116" s="13" t="s">
        <v>662</v>
      </c>
      <c r="B116" s="12" t="s">
        <v>78</v>
      </c>
      <c r="C116" s="12" t="s">
        <v>289</v>
      </c>
      <c r="D116" s="12" t="s">
        <v>505</v>
      </c>
      <c r="E116" s="12">
        <v>246.4</v>
      </c>
      <c r="F116" s="14" t="str">
        <f t="shared" si="4"/>
        <v>2025-01-06ExpenseBargreen Ellingson21010 Credit Card (CIBC Visa)246.4</v>
      </c>
      <c r="G116" s="15">
        <f t="shared" si="5"/>
        <v>45663</v>
      </c>
      <c r="H116" s="16" t="str">
        <f>IF((IFERROR((VLOOKUP(D116,'Automation (QBO)'!A:B,2,FALSE)),"0"))=0,"Suspense",(IFERROR((VLOOKUP(D116,'Automation (QBO)'!A:B,2,FALSE)),"Suspense")))</f>
        <v>Credit Card (CIBC Visa)</v>
      </c>
      <c r="I116" s="17">
        <f t="shared" si="6"/>
        <v>246.4</v>
      </c>
      <c r="J116" s="12" t="str">
        <f t="shared" si="7"/>
        <v>Credit Card (CIBC Visa)</v>
      </c>
    </row>
    <row r="117" spans="1:10" ht="16" hidden="1">
      <c r="A117" s="13" t="s">
        <v>662</v>
      </c>
      <c r="B117" s="12" t="s">
        <v>78</v>
      </c>
      <c r="C117" s="12" t="s">
        <v>289</v>
      </c>
      <c r="D117" s="12" t="s">
        <v>505</v>
      </c>
      <c r="E117" s="12">
        <v>1803.2</v>
      </c>
      <c r="F117" s="14" t="str">
        <f t="shared" si="4"/>
        <v>2025-01-06ExpenseBargreen Ellingson21010 Credit Card (CIBC Visa)1803.2</v>
      </c>
      <c r="G117" s="15">
        <f t="shared" si="5"/>
        <v>45663</v>
      </c>
      <c r="H117" s="16" t="str">
        <f>IF((IFERROR((VLOOKUP(D117,'Automation (QBO)'!A:B,2,FALSE)),"0"))=0,"Suspense",(IFERROR((VLOOKUP(D117,'Automation (QBO)'!A:B,2,FALSE)),"Suspense")))</f>
        <v>Credit Card (CIBC Visa)</v>
      </c>
      <c r="I117" s="17">
        <f t="shared" si="6"/>
        <v>1803.2</v>
      </c>
      <c r="J117" s="12" t="str">
        <f t="shared" si="7"/>
        <v>Credit Card (CIBC Visa)</v>
      </c>
    </row>
    <row r="118" spans="1:10" ht="16" hidden="1">
      <c r="A118" s="13" t="s">
        <v>662</v>
      </c>
      <c r="B118" s="12" t="s">
        <v>78</v>
      </c>
      <c r="C118" s="12" t="s">
        <v>101</v>
      </c>
      <c r="D118" s="12" t="s">
        <v>505</v>
      </c>
      <c r="E118" s="12">
        <v>12.31</v>
      </c>
      <c r="F118" s="14" t="str">
        <f t="shared" si="4"/>
        <v>2025-01-06ExpenseAmazon21010 Credit Card (CIBC Visa)12.31</v>
      </c>
      <c r="G118" s="15">
        <f t="shared" si="5"/>
        <v>45663</v>
      </c>
      <c r="H118" s="16" t="str">
        <f>IF((IFERROR((VLOOKUP(D118,'Automation (QBO)'!A:B,2,FALSE)),"0"))=0,"Suspense",(IFERROR((VLOOKUP(D118,'Automation (QBO)'!A:B,2,FALSE)),"Suspense")))</f>
        <v>Credit Card (CIBC Visa)</v>
      </c>
      <c r="I118" s="17">
        <f t="shared" si="6"/>
        <v>12.31</v>
      </c>
      <c r="J118" s="12" t="str">
        <f t="shared" si="7"/>
        <v>Credit Card (CIBC Visa)</v>
      </c>
    </row>
    <row r="119" spans="1:10" ht="16" hidden="1">
      <c r="A119" s="13" t="s">
        <v>662</v>
      </c>
      <c r="B119" s="12" t="s">
        <v>78</v>
      </c>
      <c r="C119" s="12" t="s">
        <v>145</v>
      </c>
      <c r="D119" s="12" t="s">
        <v>505</v>
      </c>
      <c r="E119" s="12">
        <v>113</v>
      </c>
      <c r="F119" s="14" t="str">
        <f t="shared" si="4"/>
        <v>2025-01-06ExpenseUnited Boulevard Recycling and Waste Centre21010 Credit Card (CIBC Visa)113</v>
      </c>
      <c r="G119" s="15">
        <f t="shared" si="5"/>
        <v>45663</v>
      </c>
      <c r="H119" s="16" t="str">
        <f>IF((IFERROR((VLOOKUP(D119,'Automation (QBO)'!A:B,2,FALSE)),"0"))=0,"Suspense",(IFERROR((VLOOKUP(D119,'Automation (QBO)'!A:B,2,FALSE)),"Suspense")))</f>
        <v>Credit Card (CIBC Visa)</v>
      </c>
      <c r="I119" s="17">
        <f t="shared" si="6"/>
        <v>113</v>
      </c>
      <c r="J119" s="12" t="str">
        <f t="shared" si="7"/>
        <v>Credit Card (CIBC Visa)</v>
      </c>
    </row>
    <row r="120" spans="1:10" ht="16" hidden="1">
      <c r="A120" s="13" t="s">
        <v>662</v>
      </c>
      <c r="B120" s="12" t="s">
        <v>78</v>
      </c>
      <c r="C120" s="12" t="s">
        <v>145</v>
      </c>
      <c r="D120" s="12" t="s">
        <v>660</v>
      </c>
      <c r="E120" s="12">
        <v>113</v>
      </c>
      <c r="F120" s="14" t="str">
        <f t="shared" si="4"/>
        <v>2025-01-06ExpenseUnited Boulevard Recycling and Waste Centre51335 Project Expense - Materials113</v>
      </c>
      <c r="G120" s="15">
        <f t="shared" si="5"/>
        <v>45663</v>
      </c>
      <c r="H120" s="16" t="str">
        <f>IF((IFERROR((VLOOKUP(D120,'Automation (QBO)'!A:B,2,FALSE)),"0"))=0,"Suspense",(IFERROR((VLOOKUP(D120,'Automation (QBO)'!A:B,2,FALSE)),"Suspense")))</f>
        <v>Project Expense - Materials</v>
      </c>
      <c r="I120" s="17">
        <f t="shared" si="6"/>
        <v>113</v>
      </c>
      <c r="J120" s="12" t="str">
        <f t="shared" si="7"/>
        <v>Project Expense - Materials</v>
      </c>
    </row>
    <row r="121" spans="1:10" ht="16" hidden="1">
      <c r="A121" s="13" t="s">
        <v>662</v>
      </c>
      <c r="B121" s="12" t="s">
        <v>105</v>
      </c>
      <c r="D121" s="12" t="s">
        <v>225</v>
      </c>
      <c r="E121" s="12">
        <v>2927.57</v>
      </c>
      <c r="F121" s="14" t="str">
        <f t="shared" si="4"/>
        <v>2025-01-06Journal Entry52510 Payroll - Salary2927.57</v>
      </c>
      <c r="G121" s="15">
        <f t="shared" si="5"/>
        <v>45663</v>
      </c>
      <c r="H121" s="16" t="str">
        <f>IF((IFERROR((VLOOKUP(D121,'Automation (QBO)'!A:B,2,FALSE)),"0"))=0,"Suspense",(IFERROR((VLOOKUP(D121,'Automation (QBO)'!A:B,2,FALSE)),"Suspense")))</f>
        <v>Payroll - Salary</v>
      </c>
      <c r="I121" s="17">
        <f t="shared" si="6"/>
        <v>2927.57</v>
      </c>
      <c r="J121" s="12" t="str">
        <f t="shared" si="7"/>
        <v>Payroll - Salary</v>
      </c>
    </row>
    <row r="122" spans="1:10" ht="16" hidden="1">
      <c r="A122" s="13" t="s">
        <v>662</v>
      </c>
      <c r="B122" s="12" t="s">
        <v>105</v>
      </c>
      <c r="D122" s="12" t="s">
        <v>657</v>
      </c>
      <c r="E122" s="12">
        <v>0</v>
      </c>
      <c r="F122" s="14" t="str">
        <f t="shared" si="4"/>
        <v>2025-01-06Journal Entry52535 Payroll - WCB0</v>
      </c>
      <c r="G122" s="15">
        <f t="shared" si="5"/>
        <v>45663</v>
      </c>
      <c r="H122" s="16" t="str">
        <f>IF((IFERROR((VLOOKUP(D122,'Automation (QBO)'!A:B,2,FALSE)),"0"))=0,"Suspense",(IFERROR((VLOOKUP(D122,'Automation (QBO)'!A:B,2,FALSE)),"Suspense")))</f>
        <v>Payroll - WCB</v>
      </c>
      <c r="I122" s="17">
        <f t="shared" si="6"/>
        <v>0</v>
      </c>
      <c r="J122" s="12" t="str">
        <f t="shared" si="7"/>
        <v>Payroll - WCB</v>
      </c>
    </row>
    <row r="123" spans="1:10" ht="16" hidden="1">
      <c r="A123" s="13" t="s">
        <v>662</v>
      </c>
      <c r="B123" s="12" t="s">
        <v>105</v>
      </c>
      <c r="D123" s="12" t="s">
        <v>222</v>
      </c>
      <c r="E123" s="12">
        <v>0</v>
      </c>
      <c r="F123" s="14" t="str">
        <f t="shared" si="4"/>
        <v>2025-01-06Journal Entry52520 Payroll - EI0</v>
      </c>
      <c r="G123" s="15">
        <f t="shared" si="5"/>
        <v>45663</v>
      </c>
      <c r="H123" s="16" t="str">
        <f>IF((IFERROR((VLOOKUP(D123,'Automation (QBO)'!A:B,2,FALSE)),"0"))=0,"Suspense",(IFERROR((VLOOKUP(D123,'Automation (QBO)'!A:B,2,FALSE)),"Suspense")))</f>
        <v>Payroll - CPP + EI</v>
      </c>
      <c r="I123" s="17">
        <f t="shared" si="6"/>
        <v>0</v>
      </c>
      <c r="J123" s="12" t="str">
        <f t="shared" si="7"/>
        <v>Payroll - CPP + EI</v>
      </c>
    </row>
    <row r="124" spans="1:10" ht="16" hidden="1">
      <c r="A124" s="13" t="s">
        <v>662</v>
      </c>
      <c r="B124" s="12" t="s">
        <v>105</v>
      </c>
      <c r="D124" s="12" t="s">
        <v>888</v>
      </c>
      <c r="E124" s="12">
        <v>0</v>
      </c>
      <c r="F124" s="14" t="str">
        <f t="shared" si="4"/>
        <v>2025-01-06Journal Entry52515 Payroll - Fees0</v>
      </c>
      <c r="G124" s="15">
        <f t="shared" si="5"/>
        <v>45663</v>
      </c>
      <c r="H124" s="16" t="str">
        <f>IF((IFERROR((VLOOKUP(D124,'Automation (QBO)'!A:B,2,FALSE)),"0"))=0,"Suspense",(IFERROR((VLOOKUP(D124,'Automation (QBO)'!A:B,2,FALSE)),"Suspense")))</f>
        <v>Payroll - Fees</v>
      </c>
      <c r="I124" s="17">
        <f t="shared" si="6"/>
        <v>0</v>
      </c>
      <c r="J124" s="12" t="str">
        <f t="shared" si="7"/>
        <v>Payroll - Fees</v>
      </c>
    </row>
    <row r="125" spans="1:10" ht="16" hidden="1">
      <c r="A125" s="13" t="s">
        <v>662</v>
      </c>
      <c r="B125" s="12" t="s">
        <v>105</v>
      </c>
      <c r="D125" s="12" t="s">
        <v>223</v>
      </c>
      <c r="E125" s="12">
        <v>0</v>
      </c>
      <c r="F125" s="14" t="str">
        <f t="shared" si="4"/>
        <v>2025-01-06Journal Entry21031 GST/HST Suspense0</v>
      </c>
      <c r="G125" s="15">
        <f t="shared" si="5"/>
        <v>45663</v>
      </c>
      <c r="H125" s="16" t="str">
        <f>IF((IFERROR((VLOOKUP(D125,'Automation (QBO)'!A:B,2,FALSE)),"0"))=0,"Suspense",(IFERROR((VLOOKUP(D125,'Automation (QBO)'!A:B,2,FALSE)),"Suspense")))</f>
        <v>GST/HST Suspense</v>
      </c>
      <c r="I125" s="17">
        <f t="shared" si="6"/>
        <v>0</v>
      </c>
      <c r="J125" s="12" t="str">
        <f t="shared" si="7"/>
        <v>GST/HST Suspense</v>
      </c>
    </row>
    <row r="126" spans="1:10" ht="16" hidden="1">
      <c r="A126" s="13" t="s">
        <v>662</v>
      </c>
      <c r="B126" s="12" t="s">
        <v>105</v>
      </c>
      <c r="D126" s="12" t="s">
        <v>201</v>
      </c>
      <c r="E126" s="12">
        <v>-3000</v>
      </c>
      <c r="F126" s="14" t="str">
        <f t="shared" si="4"/>
        <v>2025-01-06Journal Entry11005 Chequing (CIBC)-3000</v>
      </c>
      <c r="G126" s="15">
        <f t="shared" si="5"/>
        <v>45663</v>
      </c>
      <c r="H126" s="16" t="str">
        <f>IF((IFERROR((VLOOKUP(D126,'Automation (QBO)'!A:B,2,FALSE)),"0"))=0,"Suspense",(IFERROR((VLOOKUP(D126,'Automation (QBO)'!A:B,2,FALSE)),"Suspense")))</f>
        <v>Chequing (CIBC)</v>
      </c>
      <c r="I126" s="17">
        <f t="shared" si="6"/>
        <v>-3000</v>
      </c>
      <c r="J126" s="12" t="str">
        <f t="shared" si="7"/>
        <v>Chequing (CIBC)</v>
      </c>
    </row>
    <row r="127" spans="1:10" ht="16" hidden="1">
      <c r="A127" s="13" t="s">
        <v>662</v>
      </c>
      <c r="B127" s="12" t="s">
        <v>105</v>
      </c>
      <c r="D127" s="12" t="s">
        <v>296</v>
      </c>
      <c r="E127" s="12">
        <v>72.430000000000007</v>
      </c>
      <c r="F127" s="14" t="str">
        <f t="shared" si="4"/>
        <v>2025-01-06Journal Entry13001 Due to/from Saltire Holdings72.43</v>
      </c>
      <c r="G127" s="15">
        <f t="shared" si="5"/>
        <v>45663</v>
      </c>
      <c r="H127" s="16" t="str">
        <f>IF((IFERROR((VLOOKUP(D127,'Automation (QBO)'!A:B,2,FALSE)),"0"))=0,"Suspense",(IFERROR((VLOOKUP(D127,'Automation (QBO)'!A:B,2,FALSE)),"Suspense")))</f>
        <v>Due to/from Saltire Holdings</v>
      </c>
      <c r="I127" s="17">
        <f t="shared" si="6"/>
        <v>72.430000000000007</v>
      </c>
      <c r="J127" s="12" t="str">
        <f t="shared" si="7"/>
        <v>Due to/from Saltire Holdings</v>
      </c>
    </row>
    <row r="128" spans="1:10" ht="16" hidden="1">
      <c r="A128" s="13" t="s">
        <v>662</v>
      </c>
      <c r="B128" s="12" t="s">
        <v>105</v>
      </c>
      <c r="D128" s="12" t="s">
        <v>296</v>
      </c>
      <c r="E128" s="12">
        <v>0</v>
      </c>
      <c r="F128" s="14" t="str">
        <f t="shared" si="4"/>
        <v>2025-01-06Journal Entry13001 Due to/from Saltire Holdings0</v>
      </c>
      <c r="G128" s="15">
        <f t="shared" si="5"/>
        <v>45663</v>
      </c>
      <c r="H128" s="16" t="str">
        <f>IF((IFERROR((VLOOKUP(D128,'Automation (QBO)'!A:B,2,FALSE)),"0"))=0,"Suspense",(IFERROR((VLOOKUP(D128,'Automation (QBO)'!A:B,2,FALSE)),"Suspense")))</f>
        <v>Due to/from Saltire Holdings</v>
      </c>
      <c r="I128" s="17">
        <f t="shared" si="6"/>
        <v>0</v>
      </c>
      <c r="J128" s="12" t="str">
        <f t="shared" si="7"/>
        <v>Due to/from Saltire Holdings</v>
      </c>
    </row>
    <row r="129" spans="1:10" ht="16" hidden="1">
      <c r="A129" s="13" t="s">
        <v>170</v>
      </c>
      <c r="B129" s="12" t="s">
        <v>84</v>
      </c>
      <c r="C129" s="12" t="s">
        <v>114</v>
      </c>
      <c r="D129" s="12" t="s">
        <v>665</v>
      </c>
      <c r="E129" s="12">
        <v>0</v>
      </c>
      <c r="F129" s="14" t="str">
        <f t="shared" si="4"/>
        <v>2025-01-07InvoiceGarden of Granite Winery:Garden of Granite Project12000 [Accounts Receivable]0</v>
      </c>
      <c r="G129" s="15">
        <f t="shared" si="5"/>
        <v>45664</v>
      </c>
      <c r="H129" s="16" t="str">
        <f>IF((IFERROR((VLOOKUP(D129,'Automation (QBO)'!A:B,2,FALSE)),"0"))=0,"Suspense",(IFERROR((VLOOKUP(D129,'Automation (QBO)'!A:B,2,FALSE)),"Suspense")))</f>
        <v>Accounts Recievable - Suspense</v>
      </c>
      <c r="I129" s="17">
        <f t="shared" si="6"/>
        <v>0</v>
      </c>
      <c r="J129" s="12" t="str">
        <f t="shared" si="7"/>
        <v>Accounts Recievable - Suspense</v>
      </c>
    </row>
    <row r="130" spans="1:10" ht="16" hidden="1">
      <c r="A130" s="13" t="s">
        <v>170</v>
      </c>
      <c r="B130" s="12" t="s">
        <v>84</v>
      </c>
      <c r="C130" s="12" t="s">
        <v>114</v>
      </c>
      <c r="D130" s="12" t="s">
        <v>666</v>
      </c>
      <c r="E130" s="12">
        <v>6420</v>
      </c>
      <c r="F130" s="14" t="str">
        <f t="shared" ref="F130:F193" si="8">A130&amp;B130&amp;C130&amp;D130&amp;E130</f>
        <v>2025-01-07InvoiceGarden of Granite Winery:Garden of Granite Project41005 Labour - Project Managment6420</v>
      </c>
      <c r="G130" s="15">
        <f t="shared" ref="G130:G193" si="9">IFERROR((DATEVALUE(A130)),A130)</f>
        <v>45664</v>
      </c>
      <c r="H130" s="16" t="str">
        <f>IF((IFERROR((VLOOKUP(D130,'Automation (QBO)'!A:B,2,FALSE)),"0"))=0,"Suspense",(IFERROR((VLOOKUP(D130,'Automation (QBO)'!A:B,2,FALSE)),"Suspense")))</f>
        <v>Labour - Project Managment</v>
      </c>
      <c r="I130" s="17">
        <f t="shared" ref="I130:I193" si="10">E130</f>
        <v>6420</v>
      </c>
      <c r="J130" s="12" t="str">
        <f t="shared" ref="J130:J193" si="11">H130</f>
        <v>Labour - Project Managment</v>
      </c>
    </row>
    <row r="131" spans="1:10" ht="16" hidden="1">
      <c r="A131" s="13" t="s">
        <v>170</v>
      </c>
      <c r="B131" s="12" t="s">
        <v>84</v>
      </c>
      <c r="C131" s="12" t="s">
        <v>114</v>
      </c>
      <c r="D131" s="12" t="s">
        <v>666</v>
      </c>
      <c r="E131" s="12">
        <v>1493</v>
      </c>
      <c r="F131" s="14" t="str">
        <f t="shared" si="8"/>
        <v>2025-01-07InvoiceGarden of Granite Winery:Garden of Granite Project41005 Labour - Project Managment1493</v>
      </c>
      <c r="G131" s="15">
        <f t="shared" si="9"/>
        <v>45664</v>
      </c>
      <c r="H131" s="16" t="str">
        <f>IF((IFERROR((VLOOKUP(D131,'Automation (QBO)'!A:B,2,FALSE)),"0"))=0,"Suspense",(IFERROR((VLOOKUP(D131,'Automation (QBO)'!A:B,2,FALSE)),"Suspense")))</f>
        <v>Labour - Project Managment</v>
      </c>
      <c r="I131" s="17">
        <f t="shared" si="10"/>
        <v>1493</v>
      </c>
      <c r="J131" s="12" t="str">
        <f t="shared" si="11"/>
        <v>Labour - Project Managment</v>
      </c>
    </row>
    <row r="132" spans="1:10" ht="16" hidden="1">
      <c r="A132" s="13" t="s">
        <v>170</v>
      </c>
      <c r="B132" s="12" t="s">
        <v>84</v>
      </c>
      <c r="C132" s="12" t="s">
        <v>114</v>
      </c>
      <c r="D132" s="12" t="s">
        <v>844</v>
      </c>
      <c r="E132" s="12">
        <v>1011.43</v>
      </c>
      <c r="F132" s="14" t="str">
        <f t="shared" si="8"/>
        <v>2025-01-07InvoiceGarden of Granite Winery:Garden of Granite Project42035 Billable Expense Income1011.43</v>
      </c>
      <c r="G132" s="15">
        <f t="shared" si="9"/>
        <v>45664</v>
      </c>
      <c r="H132" s="16" t="str">
        <f>IF((IFERROR((VLOOKUP(D132,'Automation (QBO)'!A:B,2,FALSE)),"0"))=0,"Suspense",(IFERROR((VLOOKUP(D132,'Automation (QBO)'!A:B,2,FALSE)),"Suspense")))</f>
        <v>Suspense</v>
      </c>
      <c r="I132" s="17">
        <f t="shared" si="10"/>
        <v>1011.43</v>
      </c>
      <c r="J132" s="12" t="str">
        <f t="shared" si="11"/>
        <v>Suspense</v>
      </c>
    </row>
    <row r="133" spans="1:10" ht="16" hidden="1">
      <c r="A133" s="13" t="s">
        <v>170</v>
      </c>
      <c r="B133" s="12" t="s">
        <v>84</v>
      </c>
      <c r="C133" s="12" t="s">
        <v>114</v>
      </c>
      <c r="D133" s="12" t="s">
        <v>666</v>
      </c>
      <c r="E133" s="12">
        <v>7215</v>
      </c>
      <c r="F133" s="14" t="str">
        <f t="shared" si="8"/>
        <v>2025-01-07InvoiceGarden of Granite Winery:Garden of Granite Project41005 Labour - Project Managment7215</v>
      </c>
      <c r="G133" s="15">
        <f t="shared" si="9"/>
        <v>45664</v>
      </c>
      <c r="H133" s="16" t="str">
        <f>IF((IFERROR((VLOOKUP(D133,'Automation (QBO)'!A:B,2,FALSE)),"0"))=0,"Suspense",(IFERROR((VLOOKUP(D133,'Automation (QBO)'!A:B,2,FALSE)),"Suspense")))</f>
        <v>Labour - Project Managment</v>
      </c>
      <c r="I133" s="17">
        <f t="shared" si="10"/>
        <v>7215</v>
      </c>
      <c r="J133" s="12" t="str">
        <f t="shared" si="11"/>
        <v>Labour - Project Managment</v>
      </c>
    </row>
    <row r="134" spans="1:10" ht="16" hidden="1">
      <c r="A134" s="13" t="s">
        <v>170</v>
      </c>
      <c r="B134" s="12" t="s">
        <v>84</v>
      </c>
      <c r="C134" s="12" t="s">
        <v>114</v>
      </c>
      <c r="D134" s="12" t="s">
        <v>666</v>
      </c>
      <c r="E134" s="12">
        <v>3227.89</v>
      </c>
      <c r="F134" s="14" t="str">
        <f t="shared" si="8"/>
        <v>2025-01-07InvoiceGarden of Granite Winery:Garden of Granite Project41005 Labour - Project Managment3227.89</v>
      </c>
      <c r="G134" s="15">
        <f t="shared" si="9"/>
        <v>45664</v>
      </c>
      <c r="H134" s="16" t="str">
        <f>IF((IFERROR((VLOOKUP(D134,'Automation (QBO)'!A:B,2,FALSE)),"0"))=0,"Suspense",(IFERROR((VLOOKUP(D134,'Automation (QBO)'!A:B,2,FALSE)),"Suspense")))</f>
        <v>Labour - Project Managment</v>
      </c>
      <c r="I134" s="17">
        <f t="shared" si="10"/>
        <v>3227.89</v>
      </c>
      <c r="J134" s="12" t="str">
        <f t="shared" si="11"/>
        <v>Labour - Project Managment</v>
      </c>
    </row>
    <row r="135" spans="1:10" ht="16" hidden="1">
      <c r="A135" s="13" t="s">
        <v>170</v>
      </c>
      <c r="B135" s="12" t="s">
        <v>84</v>
      </c>
      <c r="C135" s="12" t="s">
        <v>114</v>
      </c>
      <c r="D135" s="12" t="s">
        <v>218</v>
      </c>
      <c r="E135" s="12">
        <v>-20335.68</v>
      </c>
      <c r="F135" s="14" t="str">
        <f t="shared" si="8"/>
        <v>2025-01-07InvoiceGarden of Granite Winery:Garden of Granite Project21045 Deposit Received-20335.68</v>
      </c>
      <c r="G135" s="15">
        <f t="shared" si="9"/>
        <v>45664</v>
      </c>
      <c r="H135" s="16" t="str">
        <f>IF((IFERROR((VLOOKUP(D135,'Automation (QBO)'!A:B,2,FALSE)),"0"))=0,"Suspense",(IFERROR((VLOOKUP(D135,'Automation (QBO)'!A:B,2,FALSE)),"Suspense")))</f>
        <v>Liability - Depostis Received</v>
      </c>
      <c r="I135" s="17">
        <f t="shared" si="10"/>
        <v>-20335.68</v>
      </c>
      <c r="J135" s="12" t="str">
        <f t="shared" si="11"/>
        <v>Liability - Depostis Received</v>
      </c>
    </row>
    <row r="136" spans="1:10" ht="16" hidden="1">
      <c r="A136" s="13" t="s">
        <v>170</v>
      </c>
      <c r="B136" s="12" t="s">
        <v>84</v>
      </c>
      <c r="C136" s="12" t="s">
        <v>114</v>
      </c>
      <c r="D136" s="12" t="s">
        <v>199</v>
      </c>
      <c r="E136" s="12">
        <v>968.36</v>
      </c>
      <c r="F136" s="14" t="str">
        <f t="shared" si="8"/>
        <v>2025-01-07InvoiceGarden of Granite Winery:Garden of Granite Project21020 GST/HST Payable968.36</v>
      </c>
      <c r="G136" s="15">
        <f t="shared" si="9"/>
        <v>45664</v>
      </c>
      <c r="H136" s="16" t="str">
        <f>IF((IFERROR((VLOOKUP(D136,'Automation (QBO)'!A:B,2,FALSE)),"0"))=0,"Suspense",(IFERROR((VLOOKUP(D136,'Automation (QBO)'!A:B,2,FALSE)),"Suspense")))</f>
        <v>GST/HST Payable</v>
      </c>
      <c r="I136" s="17">
        <f t="shared" si="10"/>
        <v>968.36</v>
      </c>
      <c r="J136" s="12" t="str">
        <f t="shared" si="11"/>
        <v>GST/HST Payable</v>
      </c>
    </row>
    <row r="137" spans="1:10" ht="16" hidden="1">
      <c r="A137" s="13" t="s">
        <v>170</v>
      </c>
      <c r="B137" s="12" t="s">
        <v>84</v>
      </c>
      <c r="C137" s="12" t="s">
        <v>114</v>
      </c>
      <c r="D137" s="12" t="s">
        <v>199</v>
      </c>
      <c r="E137" s="12">
        <v>0</v>
      </c>
      <c r="F137" s="14" t="str">
        <f t="shared" si="8"/>
        <v>2025-01-07InvoiceGarden of Granite Winery:Garden of Granite Project21020 GST/HST Payable0</v>
      </c>
      <c r="G137" s="15">
        <f t="shared" si="9"/>
        <v>45664</v>
      </c>
      <c r="H137" s="16" t="str">
        <f>IF((IFERROR((VLOOKUP(D137,'Automation (QBO)'!A:B,2,FALSE)),"0"))=0,"Suspense",(IFERROR((VLOOKUP(D137,'Automation (QBO)'!A:B,2,FALSE)),"Suspense")))</f>
        <v>GST/HST Payable</v>
      </c>
      <c r="I137" s="17">
        <f t="shared" si="10"/>
        <v>0</v>
      </c>
      <c r="J137" s="12" t="str">
        <f t="shared" si="11"/>
        <v>GST/HST Payable</v>
      </c>
    </row>
    <row r="138" spans="1:10" ht="16" hidden="1">
      <c r="A138" s="13" t="s">
        <v>170</v>
      </c>
      <c r="B138" s="12" t="s">
        <v>84</v>
      </c>
      <c r="C138" s="12" t="s">
        <v>114</v>
      </c>
      <c r="D138" s="12" t="s">
        <v>665</v>
      </c>
      <c r="E138" s="12">
        <v>50000</v>
      </c>
      <c r="F138" s="14" t="str">
        <f t="shared" si="8"/>
        <v>2025-01-07InvoiceGarden of Granite Winery:Garden of Granite Project12000 [Accounts Receivable]50000</v>
      </c>
      <c r="G138" s="15">
        <f t="shared" si="9"/>
        <v>45664</v>
      </c>
      <c r="H138" s="16" t="str">
        <f>IF((IFERROR((VLOOKUP(D138,'Automation (QBO)'!A:B,2,FALSE)),"0"))=0,"Suspense",(IFERROR((VLOOKUP(D138,'Automation (QBO)'!A:B,2,FALSE)),"Suspense")))</f>
        <v>Accounts Recievable - Suspense</v>
      </c>
      <c r="I138" s="17">
        <f t="shared" si="10"/>
        <v>50000</v>
      </c>
      <c r="J138" s="12" t="str">
        <f t="shared" si="11"/>
        <v>Accounts Recievable - Suspense</v>
      </c>
    </row>
    <row r="139" spans="1:10" ht="16" hidden="1">
      <c r="A139" s="13" t="s">
        <v>170</v>
      </c>
      <c r="B139" s="12" t="s">
        <v>84</v>
      </c>
      <c r="C139" s="12" t="s">
        <v>114</v>
      </c>
      <c r="D139" s="12" t="s">
        <v>199</v>
      </c>
      <c r="E139" s="12">
        <v>0</v>
      </c>
      <c r="F139" s="14" t="str">
        <f t="shared" si="8"/>
        <v>2025-01-07InvoiceGarden of Granite Winery:Garden of Granite Project21020 GST/HST Payable0</v>
      </c>
      <c r="G139" s="15">
        <f t="shared" si="9"/>
        <v>45664</v>
      </c>
      <c r="H139" s="16" t="str">
        <f>IF((IFERROR((VLOOKUP(D139,'Automation (QBO)'!A:B,2,FALSE)),"0"))=0,"Suspense",(IFERROR((VLOOKUP(D139,'Automation (QBO)'!A:B,2,FALSE)),"Suspense")))</f>
        <v>GST/HST Payable</v>
      </c>
      <c r="I139" s="17">
        <f t="shared" si="10"/>
        <v>0</v>
      </c>
      <c r="J139" s="12" t="str">
        <f t="shared" si="11"/>
        <v>GST/HST Payable</v>
      </c>
    </row>
    <row r="140" spans="1:10" ht="16" hidden="1">
      <c r="A140" s="13" t="s">
        <v>170</v>
      </c>
      <c r="B140" s="12" t="s">
        <v>84</v>
      </c>
      <c r="C140" s="12" t="s">
        <v>114</v>
      </c>
      <c r="D140" s="12" t="s">
        <v>218</v>
      </c>
      <c r="E140" s="12">
        <v>50000</v>
      </c>
      <c r="F140" s="14" t="str">
        <f t="shared" si="8"/>
        <v>2025-01-07InvoiceGarden of Granite Winery:Garden of Granite Project21045 Deposit Received50000</v>
      </c>
      <c r="G140" s="15">
        <f t="shared" si="9"/>
        <v>45664</v>
      </c>
      <c r="H140" s="16" t="str">
        <f>IF((IFERROR((VLOOKUP(D140,'Automation (QBO)'!A:B,2,FALSE)),"0"))=0,"Suspense",(IFERROR((VLOOKUP(D140,'Automation (QBO)'!A:B,2,FALSE)),"Suspense")))</f>
        <v>Liability - Depostis Received</v>
      </c>
      <c r="I140" s="17">
        <f t="shared" si="10"/>
        <v>50000</v>
      </c>
      <c r="J140" s="12" t="str">
        <f t="shared" si="11"/>
        <v>Liability - Depostis Received</v>
      </c>
    </row>
    <row r="141" spans="1:10" ht="16" hidden="1">
      <c r="A141" s="13" t="s">
        <v>170</v>
      </c>
      <c r="B141" s="12" t="s">
        <v>78</v>
      </c>
      <c r="C141" s="12" t="s">
        <v>103</v>
      </c>
      <c r="D141" s="12" t="s">
        <v>660</v>
      </c>
      <c r="E141" s="12">
        <v>21.38</v>
      </c>
      <c r="F141" s="14" t="str">
        <f t="shared" si="8"/>
        <v>2025-01-07ExpenseRona51335 Project Expense - Materials21.38</v>
      </c>
      <c r="G141" s="15">
        <f t="shared" si="9"/>
        <v>45664</v>
      </c>
      <c r="H141" s="16" t="str">
        <f>IF((IFERROR((VLOOKUP(D141,'Automation (QBO)'!A:B,2,FALSE)),"0"))=0,"Suspense",(IFERROR((VLOOKUP(D141,'Automation (QBO)'!A:B,2,FALSE)),"Suspense")))</f>
        <v>Project Expense - Materials</v>
      </c>
      <c r="I141" s="17">
        <f t="shared" si="10"/>
        <v>21.38</v>
      </c>
      <c r="J141" s="12" t="str">
        <f t="shared" si="11"/>
        <v>Project Expense - Materials</v>
      </c>
    </row>
    <row r="142" spans="1:10" ht="16" hidden="1">
      <c r="A142" s="13" t="s">
        <v>170</v>
      </c>
      <c r="B142" s="12" t="s">
        <v>78</v>
      </c>
      <c r="C142" s="12" t="s">
        <v>103</v>
      </c>
      <c r="D142" s="12" t="s">
        <v>199</v>
      </c>
      <c r="E142" s="12">
        <v>-1</v>
      </c>
      <c r="F142" s="14" t="str">
        <f t="shared" si="8"/>
        <v>2025-01-07ExpenseRona21020 GST/HST Payable-1</v>
      </c>
      <c r="G142" s="15">
        <f t="shared" si="9"/>
        <v>45664</v>
      </c>
      <c r="H142" s="16" t="str">
        <f>IF((IFERROR((VLOOKUP(D142,'Automation (QBO)'!A:B,2,FALSE)),"0"))=0,"Suspense",(IFERROR((VLOOKUP(D142,'Automation (QBO)'!A:B,2,FALSE)),"Suspense")))</f>
        <v>GST/HST Payable</v>
      </c>
      <c r="I142" s="17">
        <f t="shared" si="10"/>
        <v>-1</v>
      </c>
      <c r="J142" s="12" t="str">
        <f t="shared" si="11"/>
        <v>GST/HST Payable</v>
      </c>
    </row>
    <row r="143" spans="1:10" ht="16" hidden="1">
      <c r="A143" s="13" t="s">
        <v>170</v>
      </c>
      <c r="B143" s="12" t="s">
        <v>78</v>
      </c>
      <c r="C143" s="12" t="s">
        <v>94</v>
      </c>
      <c r="D143" s="12" t="s">
        <v>660</v>
      </c>
      <c r="E143" s="12">
        <v>145.84</v>
      </c>
      <c r="F143" s="14" t="str">
        <f t="shared" si="8"/>
        <v>2025-01-07ExpenseDicks Lumber51335 Project Expense - Materials145.84</v>
      </c>
      <c r="G143" s="15">
        <f t="shared" si="9"/>
        <v>45664</v>
      </c>
      <c r="H143" s="16" t="str">
        <f>IF((IFERROR((VLOOKUP(D143,'Automation (QBO)'!A:B,2,FALSE)),"0"))=0,"Suspense",(IFERROR((VLOOKUP(D143,'Automation (QBO)'!A:B,2,FALSE)),"Suspense")))</f>
        <v>Project Expense - Materials</v>
      </c>
      <c r="I143" s="17">
        <f t="shared" si="10"/>
        <v>145.84</v>
      </c>
      <c r="J143" s="12" t="str">
        <f t="shared" si="11"/>
        <v>Project Expense - Materials</v>
      </c>
    </row>
    <row r="144" spans="1:10" ht="16" hidden="1">
      <c r="A144" s="13" t="s">
        <v>170</v>
      </c>
      <c r="B144" s="12" t="s">
        <v>78</v>
      </c>
      <c r="C144" s="12" t="s">
        <v>94</v>
      </c>
      <c r="D144" s="12" t="s">
        <v>199</v>
      </c>
      <c r="E144" s="12">
        <v>-6.84</v>
      </c>
      <c r="F144" s="14" t="str">
        <f t="shared" si="8"/>
        <v>2025-01-07ExpenseDicks Lumber21020 GST/HST Payable-6.84</v>
      </c>
      <c r="G144" s="15">
        <f t="shared" si="9"/>
        <v>45664</v>
      </c>
      <c r="H144" s="16" t="str">
        <f>IF((IFERROR((VLOOKUP(D144,'Automation (QBO)'!A:B,2,FALSE)),"0"))=0,"Suspense",(IFERROR((VLOOKUP(D144,'Automation (QBO)'!A:B,2,FALSE)),"Suspense")))</f>
        <v>GST/HST Payable</v>
      </c>
      <c r="I144" s="17">
        <f t="shared" si="10"/>
        <v>-6.84</v>
      </c>
      <c r="J144" s="12" t="str">
        <f t="shared" si="11"/>
        <v>GST/HST Payable</v>
      </c>
    </row>
    <row r="145" spans="1:10" ht="16" hidden="1">
      <c r="A145" s="13" t="s">
        <v>170</v>
      </c>
      <c r="B145" s="12" t="s">
        <v>78</v>
      </c>
      <c r="C145" s="12" t="s">
        <v>667</v>
      </c>
      <c r="D145" s="12" t="s">
        <v>655</v>
      </c>
      <c r="E145" s="12">
        <v>1433.94</v>
      </c>
      <c r="F145" s="14" t="str">
        <f t="shared" si="8"/>
        <v>2025-01-07ExpenseGo2Girl Promotional Products Inc.52210 Uniforms &amp; Laundry1433.94</v>
      </c>
      <c r="G145" s="15">
        <f t="shared" si="9"/>
        <v>45664</v>
      </c>
      <c r="H145" s="16" t="str">
        <f>IF((IFERROR((VLOOKUP(D145,'Automation (QBO)'!A:B,2,FALSE)),"0"))=0,"Suspense",(IFERROR((VLOOKUP(D145,'Automation (QBO)'!A:B,2,FALSE)),"Suspense")))</f>
        <v>Uniforms &amp; Laundry</v>
      </c>
      <c r="I145" s="17">
        <f t="shared" si="10"/>
        <v>1433.94</v>
      </c>
      <c r="J145" s="12" t="str">
        <f t="shared" si="11"/>
        <v>Uniforms &amp; Laundry</v>
      </c>
    </row>
    <row r="146" spans="1:10" ht="16" hidden="1">
      <c r="A146" s="13" t="s">
        <v>170</v>
      </c>
      <c r="B146" s="12" t="s">
        <v>78</v>
      </c>
      <c r="C146" s="12" t="s">
        <v>667</v>
      </c>
      <c r="D146" s="12" t="s">
        <v>199</v>
      </c>
      <c r="E146" s="12">
        <v>-65.28</v>
      </c>
      <c r="F146" s="14" t="str">
        <f t="shared" si="8"/>
        <v>2025-01-07ExpenseGo2Girl Promotional Products Inc.21020 GST/HST Payable-65.28</v>
      </c>
      <c r="G146" s="15">
        <f t="shared" si="9"/>
        <v>45664</v>
      </c>
      <c r="H146" s="16" t="str">
        <f>IF((IFERROR((VLOOKUP(D146,'Automation (QBO)'!A:B,2,FALSE)),"0"))=0,"Suspense",(IFERROR((VLOOKUP(D146,'Automation (QBO)'!A:B,2,FALSE)),"Suspense")))</f>
        <v>GST/HST Payable</v>
      </c>
      <c r="I146" s="17">
        <f t="shared" si="10"/>
        <v>-65.28</v>
      </c>
      <c r="J146" s="12" t="str">
        <f t="shared" si="11"/>
        <v>GST/HST Payable</v>
      </c>
    </row>
    <row r="147" spans="1:10" ht="16" hidden="1">
      <c r="A147" s="13" t="s">
        <v>170</v>
      </c>
      <c r="B147" s="12" t="s">
        <v>78</v>
      </c>
      <c r="C147" s="12" t="s">
        <v>94</v>
      </c>
      <c r="D147" s="12" t="s">
        <v>505</v>
      </c>
      <c r="E147" s="12">
        <v>152.68</v>
      </c>
      <c r="F147" s="14" t="str">
        <f t="shared" si="8"/>
        <v>2025-01-07ExpenseDicks Lumber21010 Credit Card (CIBC Visa)152.68</v>
      </c>
      <c r="G147" s="15">
        <f t="shared" si="9"/>
        <v>45664</v>
      </c>
      <c r="H147" s="16" t="str">
        <f>IF((IFERROR((VLOOKUP(D147,'Automation (QBO)'!A:B,2,FALSE)),"0"))=0,"Suspense",(IFERROR((VLOOKUP(D147,'Automation (QBO)'!A:B,2,FALSE)),"Suspense")))</f>
        <v>Credit Card (CIBC Visa)</v>
      </c>
      <c r="I147" s="17">
        <f t="shared" si="10"/>
        <v>152.68</v>
      </c>
      <c r="J147" s="12" t="str">
        <f t="shared" si="11"/>
        <v>Credit Card (CIBC Visa)</v>
      </c>
    </row>
    <row r="148" spans="1:10" ht="16" hidden="1">
      <c r="A148" s="13" t="s">
        <v>170</v>
      </c>
      <c r="B148" s="12" t="s">
        <v>78</v>
      </c>
      <c r="C148" s="12" t="s">
        <v>667</v>
      </c>
      <c r="D148" s="12" t="s">
        <v>505</v>
      </c>
      <c r="E148" s="12">
        <v>1499.22</v>
      </c>
      <c r="F148" s="14" t="str">
        <f t="shared" si="8"/>
        <v>2025-01-07ExpenseGo2Girl Promotional Products Inc.21010 Credit Card (CIBC Visa)1499.22</v>
      </c>
      <c r="G148" s="15">
        <f t="shared" si="9"/>
        <v>45664</v>
      </c>
      <c r="H148" s="16" t="str">
        <f>IF((IFERROR((VLOOKUP(D148,'Automation (QBO)'!A:B,2,FALSE)),"0"))=0,"Suspense",(IFERROR((VLOOKUP(D148,'Automation (QBO)'!A:B,2,FALSE)),"Suspense")))</f>
        <v>Credit Card (CIBC Visa)</v>
      </c>
      <c r="I148" s="17">
        <f t="shared" si="10"/>
        <v>1499.22</v>
      </c>
      <c r="J148" s="12" t="str">
        <f t="shared" si="11"/>
        <v>Credit Card (CIBC Visa)</v>
      </c>
    </row>
    <row r="149" spans="1:10" ht="16" hidden="1">
      <c r="A149" s="13" t="s">
        <v>170</v>
      </c>
      <c r="B149" s="12" t="s">
        <v>78</v>
      </c>
      <c r="C149" s="12" t="s">
        <v>103</v>
      </c>
      <c r="D149" s="12" t="s">
        <v>505</v>
      </c>
      <c r="E149" s="12">
        <v>22.38</v>
      </c>
      <c r="F149" s="14" t="str">
        <f t="shared" si="8"/>
        <v>2025-01-07ExpenseRona21010 Credit Card (CIBC Visa)22.38</v>
      </c>
      <c r="G149" s="15">
        <f t="shared" si="9"/>
        <v>45664</v>
      </c>
      <c r="H149" s="16" t="str">
        <f>IF((IFERROR((VLOOKUP(D149,'Automation (QBO)'!A:B,2,FALSE)),"0"))=0,"Suspense",(IFERROR((VLOOKUP(D149,'Automation (QBO)'!A:B,2,FALSE)),"Suspense")))</f>
        <v>Credit Card (CIBC Visa)</v>
      </c>
      <c r="I149" s="17">
        <f t="shared" si="10"/>
        <v>22.38</v>
      </c>
      <c r="J149" s="12" t="str">
        <f t="shared" si="11"/>
        <v>Credit Card (CIBC Visa)</v>
      </c>
    </row>
    <row r="150" spans="1:10" ht="16" hidden="1">
      <c r="A150" s="13" t="s">
        <v>170</v>
      </c>
      <c r="B150" s="12" t="s">
        <v>78</v>
      </c>
      <c r="C150" s="12" t="s">
        <v>141</v>
      </c>
      <c r="D150" s="12" t="s">
        <v>505</v>
      </c>
      <c r="E150" s="12">
        <v>5</v>
      </c>
      <c r="F150" s="14" t="str">
        <f t="shared" si="8"/>
        <v>2025-01-07ExpenseDSPC Parking Vancouver21010 Credit Card (CIBC Visa)5</v>
      </c>
      <c r="G150" s="15">
        <f t="shared" si="9"/>
        <v>45664</v>
      </c>
      <c r="H150" s="16" t="str">
        <f>IF((IFERROR((VLOOKUP(D150,'Automation (QBO)'!A:B,2,FALSE)),"0"))=0,"Suspense",(IFERROR((VLOOKUP(D150,'Automation (QBO)'!A:B,2,FALSE)),"Suspense")))</f>
        <v>Credit Card (CIBC Visa)</v>
      </c>
      <c r="I150" s="17">
        <f t="shared" si="10"/>
        <v>5</v>
      </c>
      <c r="J150" s="12" t="str">
        <f t="shared" si="11"/>
        <v>Credit Card (CIBC Visa)</v>
      </c>
    </row>
    <row r="151" spans="1:10" ht="16" hidden="1">
      <c r="A151" s="13" t="s">
        <v>170</v>
      </c>
      <c r="B151" s="12" t="s">
        <v>78</v>
      </c>
      <c r="C151" s="12" t="s">
        <v>141</v>
      </c>
      <c r="D151" s="12" t="s">
        <v>505</v>
      </c>
      <c r="E151" s="12">
        <v>5</v>
      </c>
      <c r="F151" s="14" t="str">
        <f t="shared" si="8"/>
        <v>2025-01-07ExpenseDSPC Parking Vancouver21010 Credit Card (CIBC Visa)5</v>
      </c>
      <c r="G151" s="15">
        <f t="shared" si="9"/>
        <v>45664</v>
      </c>
      <c r="H151" s="16" t="str">
        <f>IF((IFERROR((VLOOKUP(D151,'Automation (QBO)'!A:B,2,FALSE)),"0"))=0,"Suspense",(IFERROR((VLOOKUP(D151,'Automation (QBO)'!A:B,2,FALSE)),"Suspense")))</f>
        <v>Credit Card (CIBC Visa)</v>
      </c>
      <c r="I151" s="17">
        <f t="shared" si="10"/>
        <v>5</v>
      </c>
      <c r="J151" s="12" t="str">
        <f t="shared" si="11"/>
        <v>Credit Card (CIBC Visa)</v>
      </c>
    </row>
    <row r="152" spans="1:10" ht="16" hidden="1">
      <c r="A152" s="13" t="s">
        <v>170</v>
      </c>
      <c r="B152" s="12" t="s">
        <v>78</v>
      </c>
      <c r="C152" s="12" t="s">
        <v>141</v>
      </c>
      <c r="D152" s="12" t="s">
        <v>660</v>
      </c>
      <c r="E152" s="12">
        <v>5</v>
      </c>
      <c r="F152" s="14" t="str">
        <f t="shared" si="8"/>
        <v>2025-01-07ExpenseDSPC Parking Vancouver51335 Project Expense - Materials5</v>
      </c>
      <c r="G152" s="15">
        <f t="shared" si="9"/>
        <v>45664</v>
      </c>
      <c r="H152" s="16" t="str">
        <f>IF((IFERROR((VLOOKUP(D152,'Automation (QBO)'!A:B,2,FALSE)),"0"))=0,"Suspense",(IFERROR((VLOOKUP(D152,'Automation (QBO)'!A:B,2,FALSE)),"Suspense")))</f>
        <v>Project Expense - Materials</v>
      </c>
      <c r="I152" s="17">
        <f t="shared" si="10"/>
        <v>5</v>
      </c>
      <c r="J152" s="12" t="str">
        <f t="shared" si="11"/>
        <v>Project Expense - Materials</v>
      </c>
    </row>
    <row r="153" spans="1:10" ht="16" hidden="1">
      <c r="A153" s="13" t="s">
        <v>170</v>
      </c>
      <c r="B153" s="12" t="s">
        <v>78</v>
      </c>
      <c r="C153" s="12" t="s">
        <v>141</v>
      </c>
      <c r="D153" s="12" t="s">
        <v>660</v>
      </c>
      <c r="E153" s="12">
        <v>5</v>
      </c>
      <c r="F153" s="14" t="str">
        <f t="shared" si="8"/>
        <v>2025-01-07ExpenseDSPC Parking Vancouver51335 Project Expense - Materials5</v>
      </c>
      <c r="G153" s="15">
        <f t="shared" si="9"/>
        <v>45664</v>
      </c>
      <c r="H153" s="16" t="str">
        <f>IF((IFERROR((VLOOKUP(D153,'Automation (QBO)'!A:B,2,FALSE)),"0"))=0,"Suspense",(IFERROR((VLOOKUP(D153,'Automation (QBO)'!A:B,2,FALSE)),"Suspense")))</f>
        <v>Project Expense - Materials</v>
      </c>
      <c r="I153" s="17">
        <f t="shared" si="10"/>
        <v>5</v>
      </c>
      <c r="J153" s="12" t="str">
        <f t="shared" si="11"/>
        <v>Project Expense - Materials</v>
      </c>
    </row>
    <row r="154" spans="1:10" ht="16" hidden="1">
      <c r="A154" s="13" t="s">
        <v>170</v>
      </c>
      <c r="B154" s="12" t="s">
        <v>78</v>
      </c>
      <c r="C154" s="12" t="s">
        <v>141</v>
      </c>
      <c r="D154" s="12" t="s">
        <v>199</v>
      </c>
      <c r="E154" s="12">
        <v>0</v>
      </c>
      <c r="F154" s="14" t="str">
        <f t="shared" si="8"/>
        <v>2025-01-07ExpenseDSPC Parking Vancouver21020 GST/HST Payable0</v>
      </c>
      <c r="G154" s="15">
        <f t="shared" si="9"/>
        <v>45664</v>
      </c>
      <c r="H154" s="16" t="str">
        <f>IF((IFERROR((VLOOKUP(D154,'Automation (QBO)'!A:B,2,FALSE)),"0"))=0,"Suspense",(IFERROR((VLOOKUP(D154,'Automation (QBO)'!A:B,2,FALSE)),"Suspense")))</f>
        <v>GST/HST Payable</v>
      </c>
      <c r="I154" s="17">
        <f t="shared" si="10"/>
        <v>0</v>
      </c>
      <c r="J154" s="12" t="str">
        <f t="shared" si="11"/>
        <v>GST/HST Payable</v>
      </c>
    </row>
    <row r="155" spans="1:10" ht="16" hidden="1">
      <c r="A155" s="13" t="s">
        <v>170</v>
      </c>
      <c r="B155" s="12" t="s">
        <v>78</v>
      </c>
      <c r="C155" s="12" t="s">
        <v>141</v>
      </c>
      <c r="D155" s="12" t="s">
        <v>199</v>
      </c>
      <c r="E155" s="12">
        <v>0</v>
      </c>
      <c r="F155" s="14" t="str">
        <f t="shared" si="8"/>
        <v>2025-01-07ExpenseDSPC Parking Vancouver21020 GST/HST Payable0</v>
      </c>
      <c r="G155" s="15">
        <f t="shared" si="9"/>
        <v>45664</v>
      </c>
      <c r="H155" s="16" t="str">
        <f>IF((IFERROR((VLOOKUP(D155,'Automation (QBO)'!A:B,2,FALSE)),"0"))=0,"Suspense",(IFERROR((VLOOKUP(D155,'Automation (QBO)'!A:B,2,FALSE)),"Suspense")))</f>
        <v>GST/HST Payable</v>
      </c>
      <c r="I155" s="17">
        <f t="shared" si="10"/>
        <v>0</v>
      </c>
      <c r="J155" s="12" t="str">
        <f t="shared" si="11"/>
        <v>GST/HST Payable</v>
      </c>
    </row>
    <row r="156" spans="1:10" ht="16" hidden="1">
      <c r="A156" s="13" t="s">
        <v>668</v>
      </c>
      <c r="B156" s="12" t="s">
        <v>78</v>
      </c>
      <c r="C156" s="12" t="s">
        <v>664</v>
      </c>
      <c r="D156" s="12" t="s">
        <v>201</v>
      </c>
      <c r="E156" s="12">
        <v>-5000</v>
      </c>
      <c r="F156" s="14" t="str">
        <f t="shared" si="8"/>
        <v>2025-01-08ExpenseMFPE Engineering11005 Chequing (CIBC)-5000</v>
      </c>
      <c r="G156" s="15">
        <f t="shared" si="9"/>
        <v>45665</v>
      </c>
      <c r="H156" s="16" t="str">
        <f>IF((IFERROR((VLOOKUP(D156,'Automation (QBO)'!A:B,2,FALSE)),"0"))=0,"Suspense",(IFERROR((VLOOKUP(D156,'Automation (QBO)'!A:B,2,FALSE)),"Suspense")))</f>
        <v>Chequing (CIBC)</v>
      </c>
      <c r="I156" s="17">
        <f t="shared" si="10"/>
        <v>-5000</v>
      </c>
      <c r="J156" s="12" t="str">
        <f t="shared" si="11"/>
        <v>Chequing (CIBC)</v>
      </c>
    </row>
    <row r="157" spans="1:10" ht="16" hidden="1">
      <c r="A157" s="13" t="s">
        <v>668</v>
      </c>
      <c r="B157" s="12" t="s">
        <v>124</v>
      </c>
      <c r="D157" s="12" t="s">
        <v>201</v>
      </c>
      <c r="E157" s="12">
        <v>4500</v>
      </c>
      <c r="F157" s="14" t="str">
        <f t="shared" si="8"/>
        <v>2025-01-08Deposit11005 Chequing (CIBC)4500</v>
      </c>
      <c r="G157" s="15">
        <f t="shared" si="9"/>
        <v>45665</v>
      </c>
      <c r="H157" s="16" t="str">
        <f>IF((IFERROR((VLOOKUP(D157,'Automation (QBO)'!A:B,2,FALSE)),"0"))=0,"Suspense",(IFERROR((VLOOKUP(D157,'Automation (QBO)'!A:B,2,FALSE)),"Suspense")))</f>
        <v>Chequing (CIBC)</v>
      </c>
      <c r="I157" s="17">
        <f t="shared" si="10"/>
        <v>4500</v>
      </c>
      <c r="J157" s="12" t="str">
        <f t="shared" si="11"/>
        <v>Chequing (CIBC)</v>
      </c>
    </row>
    <row r="158" spans="1:10" ht="16" hidden="1">
      <c r="A158" s="13" t="s">
        <v>668</v>
      </c>
      <c r="B158" s="12" t="s">
        <v>78</v>
      </c>
      <c r="C158" s="12" t="s">
        <v>664</v>
      </c>
      <c r="D158" s="12" t="s">
        <v>654</v>
      </c>
      <c r="E158" s="12">
        <v>5000</v>
      </c>
      <c r="F158" s="14" t="str">
        <f t="shared" si="8"/>
        <v>2025-01-08ExpenseMFPE Engineering51320 Project Expense - Subcontractors5000</v>
      </c>
      <c r="G158" s="15">
        <f t="shared" si="9"/>
        <v>45665</v>
      </c>
      <c r="H158" s="16" t="str">
        <f>IF((IFERROR((VLOOKUP(D158,'Automation (QBO)'!A:B,2,FALSE)),"0"))=0,"Suspense",(IFERROR((VLOOKUP(D158,'Automation (QBO)'!A:B,2,FALSE)),"Suspense")))</f>
        <v>Project Expense - Subcontractors</v>
      </c>
      <c r="I158" s="17">
        <f t="shared" si="10"/>
        <v>5000</v>
      </c>
      <c r="J158" s="12" t="str">
        <f t="shared" si="11"/>
        <v>Project Expense - Subcontractors</v>
      </c>
    </row>
    <row r="159" spans="1:10" ht="16" hidden="1">
      <c r="A159" s="13" t="s">
        <v>668</v>
      </c>
      <c r="B159" s="12" t="s">
        <v>78</v>
      </c>
      <c r="C159" s="12" t="s">
        <v>664</v>
      </c>
      <c r="D159" s="12" t="s">
        <v>199</v>
      </c>
      <c r="E159" s="12">
        <v>0</v>
      </c>
      <c r="F159" s="14" t="str">
        <f t="shared" si="8"/>
        <v>2025-01-08ExpenseMFPE Engineering21020 GST/HST Payable0</v>
      </c>
      <c r="G159" s="15">
        <f t="shared" si="9"/>
        <v>45665</v>
      </c>
      <c r="H159" s="16" t="str">
        <f>IF((IFERROR((VLOOKUP(D159,'Automation (QBO)'!A:B,2,FALSE)),"0"))=0,"Suspense",(IFERROR((VLOOKUP(D159,'Automation (QBO)'!A:B,2,FALSE)),"Suspense")))</f>
        <v>GST/HST Payable</v>
      </c>
      <c r="I159" s="17">
        <f t="shared" si="10"/>
        <v>0</v>
      </c>
      <c r="J159" s="12" t="str">
        <f t="shared" si="11"/>
        <v>GST/HST Payable</v>
      </c>
    </row>
    <row r="160" spans="1:10" ht="16" hidden="1">
      <c r="A160" s="13" t="s">
        <v>668</v>
      </c>
      <c r="B160" s="12" t="s">
        <v>124</v>
      </c>
      <c r="D160" s="12" t="s">
        <v>295</v>
      </c>
      <c r="E160" s="12">
        <v>-4500</v>
      </c>
      <c r="F160" s="14" t="str">
        <f t="shared" si="8"/>
        <v>2025-01-08Deposit11015 Undeposited Funds-4500</v>
      </c>
      <c r="G160" s="15">
        <f t="shared" si="9"/>
        <v>45665</v>
      </c>
      <c r="H160" s="16" t="str">
        <f>IF((IFERROR((VLOOKUP(D160,'Automation (QBO)'!A:B,2,FALSE)),"0"))=0,"Suspense",(IFERROR((VLOOKUP(D160,'Automation (QBO)'!A:B,2,FALSE)),"Suspense")))</f>
        <v>Undeposited Funds</v>
      </c>
      <c r="I160" s="17">
        <f t="shared" si="10"/>
        <v>-4500</v>
      </c>
      <c r="J160" s="12" t="str">
        <f t="shared" si="11"/>
        <v>Undeposited Funds</v>
      </c>
    </row>
    <row r="161" spans="1:10" ht="16" hidden="1">
      <c r="A161" s="13" t="s">
        <v>668</v>
      </c>
      <c r="B161" s="12" t="s">
        <v>78</v>
      </c>
      <c r="C161" s="12" t="s">
        <v>108</v>
      </c>
      <c r="D161" s="12" t="s">
        <v>199</v>
      </c>
      <c r="E161" s="12">
        <v>0</v>
      </c>
      <c r="F161" s="14" t="str">
        <f t="shared" si="8"/>
        <v>2025-01-08ExpenseChevron21020 GST/HST Payable0</v>
      </c>
      <c r="G161" s="15">
        <f t="shared" si="9"/>
        <v>45665</v>
      </c>
      <c r="H161" s="16" t="str">
        <f>IF((IFERROR((VLOOKUP(D161,'Automation (QBO)'!A:B,2,FALSE)),"0"))=0,"Suspense",(IFERROR((VLOOKUP(D161,'Automation (QBO)'!A:B,2,FALSE)),"Suspense")))</f>
        <v>GST/HST Payable</v>
      </c>
      <c r="I161" s="17">
        <f t="shared" si="10"/>
        <v>0</v>
      </c>
      <c r="J161" s="12" t="str">
        <f t="shared" si="11"/>
        <v>GST/HST Payable</v>
      </c>
    </row>
    <row r="162" spans="1:10" ht="16" hidden="1">
      <c r="A162" s="13" t="s">
        <v>668</v>
      </c>
      <c r="B162" s="12" t="s">
        <v>78</v>
      </c>
      <c r="C162" s="12" t="s">
        <v>108</v>
      </c>
      <c r="D162" s="12" t="s">
        <v>505</v>
      </c>
      <c r="E162" s="12">
        <v>100</v>
      </c>
      <c r="F162" s="14" t="str">
        <f t="shared" si="8"/>
        <v>2025-01-08ExpenseChevron21010 Credit Card (CIBC Visa)100</v>
      </c>
      <c r="G162" s="15">
        <f t="shared" si="9"/>
        <v>45665</v>
      </c>
      <c r="H162" s="16" t="str">
        <f>IF((IFERROR((VLOOKUP(D162,'Automation (QBO)'!A:B,2,FALSE)),"0"))=0,"Suspense",(IFERROR((VLOOKUP(D162,'Automation (QBO)'!A:B,2,FALSE)),"Suspense")))</f>
        <v>Credit Card (CIBC Visa)</v>
      </c>
      <c r="I162" s="17">
        <f t="shared" si="10"/>
        <v>100</v>
      </c>
      <c r="J162" s="12" t="str">
        <f t="shared" si="11"/>
        <v>Credit Card (CIBC Visa)</v>
      </c>
    </row>
    <row r="163" spans="1:10" ht="16" hidden="1">
      <c r="A163" s="13" t="s">
        <v>668</v>
      </c>
      <c r="B163" s="12" t="s">
        <v>78</v>
      </c>
      <c r="C163" s="12" t="s">
        <v>108</v>
      </c>
      <c r="D163" s="12" t="s">
        <v>204</v>
      </c>
      <c r="E163" s="12">
        <v>100</v>
      </c>
      <c r="F163" s="14" t="str">
        <f t="shared" si="8"/>
        <v>2025-01-08ExpenseChevron52225 Fuel100</v>
      </c>
      <c r="G163" s="15">
        <f t="shared" si="9"/>
        <v>45665</v>
      </c>
      <c r="H163" s="16" t="str">
        <f>IF((IFERROR((VLOOKUP(D163,'Automation (QBO)'!A:B,2,FALSE)),"0"))=0,"Suspense",(IFERROR((VLOOKUP(D163,'Automation (QBO)'!A:B,2,FALSE)),"Suspense")))</f>
        <v>Fuel</v>
      </c>
      <c r="I163" s="17">
        <f t="shared" si="10"/>
        <v>100</v>
      </c>
      <c r="J163" s="12" t="str">
        <f t="shared" si="11"/>
        <v>Fuel</v>
      </c>
    </row>
    <row r="164" spans="1:10" ht="16" hidden="1">
      <c r="A164" s="13" t="s">
        <v>670</v>
      </c>
      <c r="B164" s="12" t="s">
        <v>78</v>
      </c>
      <c r="C164" s="12" t="s">
        <v>94</v>
      </c>
      <c r="D164" s="12" t="s">
        <v>660</v>
      </c>
      <c r="E164" s="12">
        <v>139.43</v>
      </c>
      <c r="F164" s="14" t="str">
        <f t="shared" si="8"/>
        <v>2025-01-09ExpenseDicks Lumber51335 Project Expense - Materials139.43</v>
      </c>
      <c r="G164" s="15">
        <f t="shared" si="9"/>
        <v>45666</v>
      </c>
      <c r="H164" s="16" t="str">
        <f>IF((IFERROR((VLOOKUP(D164,'Automation (QBO)'!A:B,2,FALSE)),"0"))=0,"Suspense",(IFERROR((VLOOKUP(D164,'Automation (QBO)'!A:B,2,FALSE)),"Suspense")))</f>
        <v>Project Expense - Materials</v>
      </c>
      <c r="I164" s="17">
        <f t="shared" si="10"/>
        <v>139.43</v>
      </c>
      <c r="J164" s="12" t="str">
        <f t="shared" si="11"/>
        <v>Project Expense - Materials</v>
      </c>
    </row>
    <row r="165" spans="1:10" ht="16" hidden="1">
      <c r="A165" s="13" t="s">
        <v>670</v>
      </c>
      <c r="B165" s="12" t="s">
        <v>78</v>
      </c>
      <c r="C165" s="12" t="s">
        <v>94</v>
      </c>
      <c r="D165" s="12" t="s">
        <v>199</v>
      </c>
      <c r="E165" s="12">
        <v>-6.6</v>
      </c>
      <c r="F165" s="14" t="str">
        <f t="shared" si="8"/>
        <v>2025-01-09ExpenseDicks Lumber21020 GST/HST Payable-6.6</v>
      </c>
      <c r="G165" s="15">
        <f t="shared" si="9"/>
        <v>45666</v>
      </c>
      <c r="H165" s="16" t="str">
        <f>IF((IFERROR((VLOOKUP(D165,'Automation (QBO)'!A:B,2,FALSE)),"0"))=0,"Suspense",(IFERROR((VLOOKUP(D165,'Automation (QBO)'!A:B,2,FALSE)),"Suspense")))</f>
        <v>GST/HST Payable</v>
      </c>
      <c r="I165" s="17">
        <f t="shared" si="10"/>
        <v>-6.6</v>
      </c>
      <c r="J165" s="12" t="str">
        <f t="shared" si="11"/>
        <v>GST/HST Payable</v>
      </c>
    </row>
    <row r="166" spans="1:10" ht="16" hidden="1">
      <c r="A166" s="13" t="s">
        <v>670</v>
      </c>
      <c r="B166" s="12" t="s">
        <v>98</v>
      </c>
      <c r="C166" s="12" t="s">
        <v>103</v>
      </c>
      <c r="D166" s="12" t="s">
        <v>660</v>
      </c>
      <c r="E166" s="12">
        <v>-21.33</v>
      </c>
      <c r="F166" s="14" t="str">
        <f t="shared" si="8"/>
        <v>2025-01-09Credit Card CreditRona51335 Project Expense - Materials-21.33</v>
      </c>
      <c r="G166" s="15">
        <f t="shared" si="9"/>
        <v>45666</v>
      </c>
      <c r="H166" s="16" t="str">
        <f>IF((IFERROR((VLOOKUP(D166,'Automation (QBO)'!A:B,2,FALSE)),"0"))=0,"Suspense",(IFERROR((VLOOKUP(D166,'Automation (QBO)'!A:B,2,FALSE)),"Suspense")))</f>
        <v>Project Expense - Materials</v>
      </c>
      <c r="I166" s="17">
        <f t="shared" si="10"/>
        <v>-21.33</v>
      </c>
      <c r="J166" s="12" t="str">
        <f t="shared" si="11"/>
        <v>Project Expense - Materials</v>
      </c>
    </row>
    <row r="167" spans="1:10" ht="16" hidden="1">
      <c r="A167" s="13" t="s">
        <v>670</v>
      </c>
      <c r="B167" s="12" t="s">
        <v>98</v>
      </c>
      <c r="C167" s="12" t="s">
        <v>103</v>
      </c>
      <c r="D167" s="12" t="s">
        <v>199</v>
      </c>
      <c r="E167" s="12">
        <v>1.07</v>
      </c>
      <c r="F167" s="14" t="str">
        <f t="shared" si="8"/>
        <v>2025-01-09Credit Card CreditRona21020 GST/HST Payable1.07</v>
      </c>
      <c r="G167" s="15">
        <f t="shared" si="9"/>
        <v>45666</v>
      </c>
      <c r="H167" s="16" t="str">
        <f>IF((IFERROR((VLOOKUP(D167,'Automation (QBO)'!A:B,2,FALSE)),"0"))=0,"Suspense",(IFERROR((VLOOKUP(D167,'Automation (QBO)'!A:B,2,FALSE)),"Suspense")))</f>
        <v>GST/HST Payable</v>
      </c>
      <c r="I167" s="17">
        <f t="shared" si="10"/>
        <v>1.07</v>
      </c>
      <c r="J167" s="12" t="str">
        <f t="shared" si="11"/>
        <v>GST/HST Payable</v>
      </c>
    </row>
    <row r="168" spans="1:10" ht="16" hidden="1">
      <c r="A168" s="13" t="s">
        <v>670</v>
      </c>
      <c r="B168" s="12" t="s">
        <v>78</v>
      </c>
      <c r="C168" s="12" t="s">
        <v>103</v>
      </c>
      <c r="D168" s="12" t="s">
        <v>660</v>
      </c>
      <c r="E168" s="12">
        <v>326.33</v>
      </c>
      <c r="F168" s="14" t="str">
        <f t="shared" si="8"/>
        <v>2025-01-09ExpenseRona51335 Project Expense - Materials326.33</v>
      </c>
      <c r="G168" s="15">
        <f t="shared" si="9"/>
        <v>45666</v>
      </c>
      <c r="H168" s="16" t="str">
        <f>IF((IFERROR((VLOOKUP(D168,'Automation (QBO)'!A:B,2,FALSE)),"0"))=0,"Suspense",(IFERROR((VLOOKUP(D168,'Automation (QBO)'!A:B,2,FALSE)),"Suspense")))</f>
        <v>Project Expense - Materials</v>
      </c>
      <c r="I168" s="17">
        <f t="shared" si="10"/>
        <v>326.33</v>
      </c>
      <c r="J168" s="12" t="str">
        <f t="shared" si="11"/>
        <v>Project Expense - Materials</v>
      </c>
    </row>
    <row r="169" spans="1:10" ht="16" hidden="1">
      <c r="A169" s="13" t="s">
        <v>670</v>
      </c>
      <c r="B169" s="12" t="s">
        <v>78</v>
      </c>
      <c r="C169" s="12" t="s">
        <v>103</v>
      </c>
      <c r="D169" s="12" t="s">
        <v>199</v>
      </c>
      <c r="E169" s="12">
        <v>-15.25</v>
      </c>
      <c r="F169" s="14" t="str">
        <f t="shared" si="8"/>
        <v>2025-01-09ExpenseRona21020 GST/HST Payable-15.25</v>
      </c>
      <c r="G169" s="15">
        <f t="shared" si="9"/>
        <v>45666</v>
      </c>
      <c r="H169" s="16" t="str">
        <f>IF((IFERROR((VLOOKUP(D169,'Automation (QBO)'!A:B,2,FALSE)),"0"))=0,"Suspense",(IFERROR((VLOOKUP(D169,'Automation (QBO)'!A:B,2,FALSE)),"Suspense")))</f>
        <v>GST/HST Payable</v>
      </c>
      <c r="I169" s="17">
        <f t="shared" si="10"/>
        <v>-15.25</v>
      </c>
      <c r="J169" s="12" t="str">
        <f t="shared" si="11"/>
        <v>GST/HST Payable</v>
      </c>
    </row>
    <row r="170" spans="1:10" ht="16" hidden="1">
      <c r="A170" s="13" t="s">
        <v>670</v>
      </c>
      <c r="B170" s="12" t="s">
        <v>78</v>
      </c>
      <c r="C170" s="12" t="s">
        <v>108</v>
      </c>
      <c r="D170" s="12" t="s">
        <v>199</v>
      </c>
      <c r="E170" s="12">
        <v>-9.5299999999999994</v>
      </c>
      <c r="F170" s="14" t="str">
        <f t="shared" si="8"/>
        <v>2025-01-09ExpenseChevron21020 GST/HST Payable-9.53</v>
      </c>
      <c r="G170" s="15">
        <f t="shared" si="9"/>
        <v>45666</v>
      </c>
      <c r="H170" s="16" t="str">
        <f>IF((IFERROR((VLOOKUP(D170,'Automation (QBO)'!A:B,2,FALSE)),"0"))=0,"Suspense",(IFERROR((VLOOKUP(D170,'Automation (QBO)'!A:B,2,FALSE)),"Suspense")))</f>
        <v>GST/HST Payable</v>
      </c>
      <c r="I170" s="17">
        <f t="shared" si="10"/>
        <v>-9.5299999999999994</v>
      </c>
      <c r="J170" s="12" t="str">
        <f t="shared" si="11"/>
        <v>GST/HST Payable</v>
      </c>
    </row>
    <row r="171" spans="1:10" ht="16" hidden="1">
      <c r="A171" s="13" t="s">
        <v>670</v>
      </c>
      <c r="B171" s="12" t="s">
        <v>78</v>
      </c>
      <c r="C171" s="12" t="s">
        <v>110</v>
      </c>
      <c r="D171" s="12" t="s">
        <v>660</v>
      </c>
      <c r="E171" s="12">
        <v>62.29</v>
      </c>
      <c r="F171" s="14" t="str">
        <f t="shared" si="8"/>
        <v>2025-01-09ExpenseHilti (Canada) Corporation51335 Project Expense - Materials62.29</v>
      </c>
      <c r="G171" s="15">
        <f t="shared" si="9"/>
        <v>45666</v>
      </c>
      <c r="H171" s="16" t="str">
        <f>IF((IFERROR((VLOOKUP(D171,'Automation (QBO)'!A:B,2,FALSE)),"0"))=0,"Suspense",(IFERROR((VLOOKUP(D171,'Automation (QBO)'!A:B,2,FALSE)),"Suspense")))</f>
        <v>Project Expense - Materials</v>
      </c>
      <c r="I171" s="17">
        <f t="shared" si="10"/>
        <v>62.29</v>
      </c>
      <c r="J171" s="12" t="str">
        <f t="shared" si="11"/>
        <v>Project Expense - Materials</v>
      </c>
    </row>
    <row r="172" spans="1:10" ht="16" hidden="1">
      <c r="A172" s="13" t="s">
        <v>670</v>
      </c>
      <c r="B172" s="12" t="s">
        <v>78</v>
      </c>
      <c r="C172" s="12" t="s">
        <v>110</v>
      </c>
      <c r="D172" s="12" t="s">
        <v>199</v>
      </c>
      <c r="E172" s="12">
        <v>-3.11</v>
      </c>
      <c r="F172" s="14" t="str">
        <f t="shared" si="8"/>
        <v>2025-01-09ExpenseHilti (Canada) Corporation21020 GST/HST Payable-3.11</v>
      </c>
      <c r="G172" s="15">
        <f t="shared" si="9"/>
        <v>45666</v>
      </c>
      <c r="H172" s="16" t="str">
        <f>IF((IFERROR((VLOOKUP(D172,'Automation (QBO)'!A:B,2,FALSE)),"0"))=0,"Suspense",(IFERROR((VLOOKUP(D172,'Automation (QBO)'!A:B,2,FALSE)),"Suspense")))</f>
        <v>GST/HST Payable</v>
      </c>
      <c r="I172" s="17">
        <f t="shared" si="10"/>
        <v>-3.11</v>
      </c>
      <c r="J172" s="12" t="str">
        <f t="shared" si="11"/>
        <v>GST/HST Payable</v>
      </c>
    </row>
    <row r="173" spans="1:10" ht="16" hidden="1">
      <c r="A173" s="13" t="s">
        <v>670</v>
      </c>
      <c r="B173" s="12" t="s">
        <v>78</v>
      </c>
      <c r="C173" s="12" t="s">
        <v>151</v>
      </c>
      <c r="D173" s="12" t="s">
        <v>199</v>
      </c>
      <c r="E173" s="12">
        <v>0</v>
      </c>
      <c r="F173" s="14" t="str">
        <f t="shared" si="8"/>
        <v>2025-01-09ExpenseNorth Shore Recycling and Waste Centre21020 GST/HST Payable0</v>
      </c>
      <c r="G173" s="15">
        <f t="shared" si="9"/>
        <v>45666</v>
      </c>
      <c r="H173" s="16" t="str">
        <f>IF((IFERROR((VLOOKUP(D173,'Automation (QBO)'!A:B,2,FALSE)),"0"))=0,"Suspense",(IFERROR((VLOOKUP(D173,'Automation (QBO)'!A:B,2,FALSE)),"Suspense")))</f>
        <v>GST/HST Payable</v>
      </c>
      <c r="I173" s="17">
        <f t="shared" si="10"/>
        <v>0</v>
      </c>
      <c r="J173" s="12" t="str">
        <f t="shared" si="11"/>
        <v>GST/HST Payable</v>
      </c>
    </row>
    <row r="174" spans="1:10" ht="16" hidden="1">
      <c r="A174" s="13" t="s">
        <v>670</v>
      </c>
      <c r="B174" s="12" t="s">
        <v>78</v>
      </c>
      <c r="C174" s="12" t="s">
        <v>108</v>
      </c>
      <c r="D174" s="12" t="s">
        <v>199</v>
      </c>
      <c r="E174" s="12">
        <v>-6.23</v>
      </c>
      <c r="F174" s="14" t="str">
        <f t="shared" si="8"/>
        <v>2025-01-09ExpenseChevron21020 GST/HST Payable-6.23</v>
      </c>
      <c r="G174" s="15">
        <f t="shared" si="9"/>
        <v>45666</v>
      </c>
      <c r="H174" s="16" t="str">
        <f>IF((IFERROR((VLOOKUP(D174,'Automation (QBO)'!A:B,2,FALSE)),"0"))=0,"Suspense",(IFERROR((VLOOKUP(D174,'Automation (QBO)'!A:B,2,FALSE)),"Suspense")))</f>
        <v>GST/HST Payable</v>
      </c>
      <c r="I174" s="17">
        <f t="shared" si="10"/>
        <v>-6.23</v>
      </c>
      <c r="J174" s="12" t="str">
        <f t="shared" si="11"/>
        <v>GST/HST Payable</v>
      </c>
    </row>
    <row r="175" spans="1:10" ht="16" hidden="1">
      <c r="A175" s="13" t="s">
        <v>670</v>
      </c>
      <c r="B175" s="12" t="s">
        <v>78</v>
      </c>
      <c r="C175" s="12" t="s">
        <v>94</v>
      </c>
      <c r="D175" s="12" t="s">
        <v>660</v>
      </c>
      <c r="E175" s="12">
        <v>223.26</v>
      </c>
      <c r="F175" s="14" t="str">
        <f t="shared" si="8"/>
        <v>2025-01-09ExpenseDicks Lumber51335 Project Expense - Materials223.26</v>
      </c>
      <c r="G175" s="15">
        <f t="shared" si="9"/>
        <v>45666</v>
      </c>
      <c r="H175" s="16" t="str">
        <f>IF((IFERROR((VLOOKUP(D175,'Automation (QBO)'!A:B,2,FALSE)),"0"))=0,"Suspense",(IFERROR((VLOOKUP(D175,'Automation (QBO)'!A:B,2,FALSE)),"Suspense")))</f>
        <v>Project Expense - Materials</v>
      </c>
      <c r="I175" s="17">
        <f t="shared" si="10"/>
        <v>223.26</v>
      </c>
      <c r="J175" s="12" t="str">
        <f t="shared" si="11"/>
        <v>Project Expense - Materials</v>
      </c>
    </row>
    <row r="176" spans="1:10" ht="16" hidden="1">
      <c r="A176" s="13" t="s">
        <v>670</v>
      </c>
      <c r="B176" s="12" t="s">
        <v>78</v>
      </c>
      <c r="C176" s="12" t="s">
        <v>94</v>
      </c>
      <c r="D176" s="12" t="s">
        <v>199</v>
      </c>
      <c r="E176" s="12">
        <v>-10.43</v>
      </c>
      <c r="F176" s="14" t="str">
        <f t="shared" si="8"/>
        <v>2025-01-09ExpenseDicks Lumber21020 GST/HST Payable-10.43</v>
      </c>
      <c r="G176" s="15">
        <f t="shared" si="9"/>
        <v>45666</v>
      </c>
      <c r="H176" s="16" t="str">
        <f>IF((IFERROR((VLOOKUP(D176,'Automation (QBO)'!A:B,2,FALSE)),"0"))=0,"Suspense",(IFERROR((VLOOKUP(D176,'Automation (QBO)'!A:B,2,FALSE)),"Suspense")))</f>
        <v>GST/HST Payable</v>
      </c>
      <c r="I176" s="17">
        <f t="shared" si="10"/>
        <v>-10.43</v>
      </c>
      <c r="J176" s="12" t="str">
        <f t="shared" si="11"/>
        <v>GST/HST Payable</v>
      </c>
    </row>
    <row r="177" spans="1:10" ht="16" hidden="1">
      <c r="A177" s="13" t="s">
        <v>670</v>
      </c>
      <c r="B177" s="12" t="s">
        <v>78</v>
      </c>
      <c r="C177" s="12" t="s">
        <v>103</v>
      </c>
      <c r="D177" s="12" t="s">
        <v>505</v>
      </c>
      <c r="E177" s="12">
        <v>341.58</v>
      </c>
      <c r="F177" s="14" t="str">
        <f t="shared" si="8"/>
        <v>2025-01-09ExpenseRona21010 Credit Card (CIBC Visa)341.58</v>
      </c>
      <c r="G177" s="15">
        <f t="shared" si="9"/>
        <v>45666</v>
      </c>
      <c r="H177" s="16" t="str">
        <f>IF((IFERROR((VLOOKUP(D177,'Automation (QBO)'!A:B,2,FALSE)),"0"))=0,"Suspense",(IFERROR((VLOOKUP(D177,'Automation (QBO)'!A:B,2,FALSE)),"Suspense")))</f>
        <v>Credit Card (CIBC Visa)</v>
      </c>
      <c r="I177" s="17">
        <f t="shared" si="10"/>
        <v>341.58</v>
      </c>
      <c r="J177" s="12" t="str">
        <f t="shared" si="11"/>
        <v>Credit Card (CIBC Visa)</v>
      </c>
    </row>
    <row r="178" spans="1:10" ht="16" hidden="1">
      <c r="A178" s="13" t="s">
        <v>670</v>
      </c>
      <c r="B178" s="12" t="s">
        <v>98</v>
      </c>
      <c r="C178" s="12" t="s">
        <v>103</v>
      </c>
      <c r="D178" s="12" t="s">
        <v>505</v>
      </c>
      <c r="E178" s="12">
        <v>-22.4</v>
      </c>
      <c r="F178" s="14" t="str">
        <f t="shared" si="8"/>
        <v>2025-01-09Credit Card CreditRona21010 Credit Card (CIBC Visa)-22.4</v>
      </c>
      <c r="G178" s="15">
        <f t="shared" si="9"/>
        <v>45666</v>
      </c>
      <c r="H178" s="16" t="str">
        <f>IF((IFERROR((VLOOKUP(D178,'Automation (QBO)'!A:B,2,FALSE)),"0"))=0,"Suspense",(IFERROR((VLOOKUP(D178,'Automation (QBO)'!A:B,2,FALSE)),"Suspense")))</f>
        <v>Credit Card (CIBC Visa)</v>
      </c>
      <c r="I178" s="17">
        <f t="shared" si="10"/>
        <v>-22.4</v>
      </c>
      <c r="J178" s="12" t="str">
        <f t="shared" si="11"/>
        <v>Credit Card (CIBC Visa)</v>
      </c>
    </row>
    <row r="179" spans="1:10" ht="16" hidden="1">
      <c r="A179" s="13" t="s">
        <v>670</v>
      </c>
      <c r="B179" s="12" t="s">
        <v>78</v>
      </c>
      <c r="C179" s="12" t="s">
        <v>94</v>
      </c>
      <c r="D179" s="12" t="s">
        <v>505</v>
      </c>
      <c r="E179" s="12">
        <v>233.69</v>
      </c>
      <c r="F179" s="14" t="str">
        <f t="shared" si="8"/>
        <v>2025-01-09ExpenseDicks Lumber21010 Credit Card (CIBC Visa)233.69</v>
      </c>
      <c r="G179" s="15">
        <f t="shared" si="9"/>
        <v>45666</v>
      </c>
      <c r="H179" s="16" t="str">
        <f>IF((IFERROR((VLOOKUP(D179,'Automation (QBO)'!A:B,2,FALSE)),"0"))=0,"Suspense",(IFERROR((VLOOKUP(D179,'Automation (QBO)'!A:B,2,FALSE)),"Suspense")))</f>
        <v>Credit Card (CIBC Visa)</v>
      </c>
      <c r="I179" s="17">
        <f t="shared" si="10"/>
        <v>233.69</v>
      </c>
      <c r="J179" s="12" t="str">
        <f t="shared" si="11"/>
        <v>Credit Card (CIBC Visa)</v>
      </c>
    </row>
    <row r="180" spans="1:10" ht="16" hidden="1">
      <c r="A180" s="13" t="s">
        <v>670</v>
      </c>
      <c r="B180" s="12" t="s">
        <v>78</v>
      </c>
      <c r="C180" s="12" t="s">
        <v>94</v>
      </c>
      <c r="D180" s="12" t="s">
        <v>505</v>
      </c>
      <c r="E180" s="12">
        <v>146.03</v>
      </c>
      <c r="F180" s="14" t="str">
        <f t="shared" si="8"/>
        <v>2025-01-09ExpenseDicks Lumber21010 Credit Card (CIBC Visa)146.03</v>
      </c>
      <c r="G180" s="15">
        <f t="shared" si="9"/>
        <v>45666</v>
      </c>
      <c r="H180" s="16" t="str">
        <f>IF((IFERROR((VLOOKUP(D180,'Automation (QBO)'!A:B,2,FALSE)),"0"))=0,"Suspense",(IFERROR((VLOOKUP(D180,'Automation (QBO)'!A:B,2,FALSE)),"Suspense")))</f>
        <v>Credit Card (CIBC Visa)</v>
      </c>
      <c r="I180" s="17">
        <f t="shared" si="10"/>
        <v>146.03</v>
      </c>
      <c r="J180" s="12" t="str">
        <f t="shared" si="11"/>
        <v>Credit Card (CIBC Visa)</v>
      </c>
    </row>
    <row r="181" spans="1:10" ht="16" hidden="1">
      <c r="A181" s="13" t="s">
        <v>670</v>
      </c>
      <c r="B181" s="12" t="s">
        <v>78</v>
      </c>
      <c r="C181" s="12" t="s">
        <v>110</v>
      </c>
      <c r="D181" s="12" t="s">
        <v>505</v>
      </c>
      <c r="E181" s="12">
        <v>65.400000000000006</v>
      </c>
      <c r="F181" s="14" t="str">
        <f t="shared" si="8"/>
        <v>2025-01-09ExpenseHilti (Canada) Corporation21010 Credit Card (CIBC Visa)65.4</v>
      </c>
      <c r="G181" s="15">
        <f t="shared" si="9"/>
        <v>45666</v>
      </c>
      <c r="H181" s="16" t="str">
        <f>IF((IFERROR((VLOOKUP(D181,'Automation (QBO)'!A:B,2,FALSE)),"0"))=0,"Suspense",(IFERROR((VLOOKUP(D181,'Automation (QBO)'!A:B,2,FALSE)),"Suspense")))</f>
        <v>Credit Card (CIBC Visa)</v>
      </c>
      <c r="I181" s="17">
        <f t="shared" si="10"/>
        <v>65.400000000000006</v>
      </c>
      <c r="J181" s="12" t="str">
        <f t="shared" si="11"/>
        <v>Credit Card (CIBC Visa)</v>
      </c>
    </row>
    <row r="182" spans="1:10" ht="16" hidden="1">
      <c r="A182" s="13" t="s">
        <v>670</v>
      </c>
      <c r="B182" s="12" t="s">
        <v>78</v>
      </c>
      <c r="C182" s="12" t="s">
        <v>108</v>
      </c>
      <c r="D182" s="12" t="s">
        <v>505</v>
      </c>
      <c r="E182" s="12">
        <v>130.87</v>
      </c>
      <c r="F182" s="14" t="str">
        <f t="shared" si="8"/>
        <v>2025-01-09ExpenseChevron21010 Credit Card (CIBC Visa)130.87</v>
      </c>
      <c r="G182" s="15">
        <f t="shared" si="9"/>
        <v>45666</v>
      </c>
      <c r="H182" s="16" t="str">
        <f>IF((IFERROR((VLOOKUP(D182,'Automation (QBO)'!A:B,2,FALSE)),"0"))=0,"Suspense",(IFERROR((VLOOKUP(D182,'Automation (QBO)'!A:B,2,FALSE)),"Suspense")))</f>
        <v>Credit Card (CIBC Visa)</v>
      </c>
      <c r="I182" s="17">
        <f t="shared" si="10"/>
        <v>130.87</v>
      </c>
      <c r="J182" s="12" t="str">
        <f t="shared" si="11"/>
        <v>Credit Card (CIBC Visa)</v>
      </c>
    </row>
    <row r="183" spans="1:10" ht="16" hidden="1">
      <c r="A183" s="13" t="s">
        <v>670</v>
      </c>
      <c r="B183" s="12" t="s">
        <v>78</v>
      </c>
      <c r="C183" s="12" t="s">
        <v>151</v>
      </c>
      <c r="D183" s="12" t="s">
        <v>505</v>
      </c>
      <c r="E183" s="12">
        <v>39</v>
      </c>
      <c r="F183" s="14" t="str">
        <f t="shared" si="8"/>
        <v>2025-01-09ExpenseNorth Shore Recycling and Waste Centre21010 Credit Card (CIBC Visa)39</v>
      </c>
      <c r="G183" s="15">
        <f t="shared" si="9"/>
        <v>45666</v>
      </c>
      <c r="H183" s="16" t="str">
        <f>IF((IFERROR((VLOOKUP(D183,'Automation (QBO)'!A:B,2,FALSE)),"0"))=0,"Suspense",(IFERROR((VLOOKUP(D183,'Automation (QBO)'!A:B,2,FALSE)),"Suspense")))</f>
        <v>Credit Card (CIBC Visa)</v>
      </c>
      <c r="I183" s="17">
        <f t="shared" si="10"/>
        <v>39</v>
      </c>
      <c r="J183" s="12" t="str">
        <f t="shared" si="11"/>
        <v>Credit Card (CIBC Visa)</v>
      </c>
    </row>
    <row r="184" spans="1:10" ht="16" hidden="1">
      <c r="A184" s="13" t="s">
        <v>670</v>
      </c>
      <c r="B184" s="12" t="s">
        <v>78</v>
      </c>
      <c r="C184" s="12" t="s">
        <v>151</v>
      </c>
      <c r="D184" s="12" t="s">
        <v>660</v>
      </c>
      <c r="E184" s="12">
        <v>39</v>
      </c>
      <c r="F184" s="14" t="str">
        <f t="shared" si="8"/>
        <v>2025-01-09ExpenseNorth Shore Recycling and Waste Centre51335 Project Expense - Materials39</v>
      </c>
      <c r="G184" s="15">
        <f t="shared" si="9"/>
        <v>45666</v>
      </c>
      <c r="H184" s="16" t="str">
        <f>IF((IFERROR((VLOOKUP(D184,'Automation (QBO)'!A:B,2,FALSE)),"0"))=0,"Suspense",(IFERROR((VLOOKUP(D184,'Automation (QBO)'!A:B,2,FALSE)),"Suspense")))</f>
        <v>Project Expense - Materials</v>
      </c>
      <c r="I184" s="17">
        <f t="shared" si="10"/>
        <v>39</v>
      </c>
      <c r="J184" s="12" t="str">
        <f t="shared" si="11"/>
        <v>Project Expense - Materials</v>
      </c>
    </row>
    <row r="185" spans="1:10" ht="16" hidden="1">
      <c r="A185" s="13" t="s">
        <v>670</v>
      </c>
      <c r="B185" s="12" t="s">
        <v>78</v>
      </c>
      <c r="C185" s="12" t="s">
        <v>108</v>
      </c>
      <c r="D185" s="12" t="s">
        <v>505</v>
      </c>
      <c r="E185" s="12">
        <v>200.03</v>
      </c>
      <c r="F185" s="14" t="str">
        <f t="shared" si="8"/>
        <v>2025-01-09ExpenseChevron21010 Credit Card (CIBC Visa)200.03</v>
      </c>
      <c r="G185" s="15">
        <f t="shared" si="9"/>
        <v>45666</v>
      </c>
      <c r="H185" s="16" t="str">
        <f>IF((IFERROR((VLOOKUP(D185,'Automation (QBO)'!A:B,2,FALSE)),"0"))=0,"Suspense",(IFERROR((VLOOKUP(D185,'Automation (QBO)'!A:B,2,FALSE)),"Suspense")))</f>
        <v>Credit Card (CIBC Visa)</v>
      </c>
      <c r="I185" s="17">
        <f t="shared" si="10"/>
        <v>200.03</v>
      </c>
      <c r="J185" s="12" t="str">
        <f t="shared" si="11"/>
        <v>Credit Card (CIBC Visa)</v>
      </c>
    </row>
    <row r="186" spans="1:10" ht="16" hidden="1">
      <c r="A186" s="13" t="s">
        <v>670</v>
      </c>
      <c r="B186" s="12" t="s">
        <v>78</v>
      </c>
      <c r="C186" s="12" t="s">
        <v>108</v>
      </c>
      <c r="D186" s="12" t="s">
        <v>204</v>
      </c>
      <c r="E186" s="12">
        <v>190.5</v>
      </c>
      <c r="F186" s="14" t="str">
        <f t="shared" si="8"/>
        <v>2025-01-09ExpenseChevron52225 Fuel190.5</v>
      </c>
      <c r="G186" s="15">
        <f t="shared" si="9"/>
        <v>45666</v>
      </c>
      <c r="H186" s="16" t="str">
        <f>IF((IFERROR((VLOOKUP(D186,'Automation (QBO)'!A:B,2,FALSE)),"0"))=0,"Suspense",(IFERROR((VLOOKUP(D186,'Automation (QBO)'!A:B,2,FALSE)),"Suspense")))</f>
        <v>Fuel</v>
      </c>
      <c r="I186" s="17">
        <f t="shared" si="10"/>
        <v>190.5</v>
      </c>
      <c r="J186" s="12" t="str">
        <f t="shared" si="11"/>
        <v>Fuel</v>
      </c>
    </row>
    <row r="187" spans="1:10" ht="16" hidden="1">
      <c r="A187" s="13" t="s">
        <v>670</v>
      </c>
      <c r="B187" s="12" t="s">
        <v>78</v>
      </c>
      <c r="C187" s="12" t="s">
        <v>108</v>
      </c>
      <c r="D187" s="12" t="s">
        <v>204</v>
      </c>
      <c r="E187" s="12">
        <v>124.64</v>
      </c>
      <c r="F187" s="14" t="str">
        <f t="shared" si="8"/>
        <v>2025-01-09ExpenseChevron52225 Fuel124.64</v>
      </c>
      <c r="G187" s="15">
        <f t="shared" si="9"/>
        <v>45666</v>
      </c>
      <c r="H187" s="16" t="str">
        <f>IF((IFERROR((VLOOKUP(D187,'Automation (QBO)'!A:B,2,FALSE)),"0"))=0,"Suspense",(IFERROR((VLOOKUP(D187,'Automation (QBO)'!A:B,2,FALSE)),"Suspense")))</f>
        <v>Fuel</v>
      </c>
      <c r="I187" s="17">
        <f t="shared" si="10"/>
        <v>124.64</v>
      </c>
      <c r="J187" s="12" t="str">
        <f t="shared" si="11"/>
        <v>Fuel</v>
      </c>
    </row>
    <row r="188" spans="1:10" ht="16" hidden="1">
      <c r="A188" s="13" t="s">
        <v>671</v>
      </c>
      <c r="B188" s="12" t="s">
        <v>99</v>
      </c>
      <c r="D188" s="12" t="s">
        <v>201</v>
      </c>
      <c r="E188" s="12">
        <v>-3000</v>
      </c>
      <c r="F188" s="14" t="str">
        <f t="shared" si="8"/>
        <v>2025-01-10Credit Card Payment11005 Chequing (CIBC)-3000</v>
      </c>
      <c r="G188" s="15">
        <f t="shared" si="9"/>
        <v>45667</v>
      </c>
      <c r="H188" s="16" t="str">
        <f>IF((IFERROR((VLOOKUP(D188,'Automation (QBO)'!A:B,2,FALSE)),"0"))=0,"Suspense",(IFERROR((VLOOKUP(D188,'Automation (QBO)'!A:B,2,FALSE)),"Suspense")))</f>
        <v>Chequing (CIBC)</v>
      </c>
      <c r="I188" s="17">
        <f t="shared" si="10"/>
        <v>-3000</v>
      </c>
      <c r="J188" s="12" t="str">
        <f t="shared" si="11"/>
        <v>Chequing (CIBC)</v>
      </c>
    </row>
    <row r="189" spans="1:10" ht="16" hidden="1">
      <c r="A189" s="13" t="s">
        <v>671</v>
      </c>
      <c r="B189" s="12" t="s">
        <v>78</v>
      </c>
      <c r="C189" s="12" t="s">
        <v>93</v>
      </c>
      <c r="D189" s="12" t="s">
        <v>383</v>
      </c>
      <c r="E189" s="12">
        <v>34.53</v>
      </c>
      <c r="F189" s="14" t="str">
        <f t="shared" si="8"/>
        <v>2025-01-10ExpenseFullHost52165 Subscriptions (Annual)34.53</v>
      </c>
      <c r="G189" s="15">
        <f t="shared" si="9"/>
        <v>45667</v>
      </c>
      <c r="H189" s="16" t="str">
        <f>IF((IFERROR((VLOOKUP(D189,'Automation (QBO)'!A:B,2,FALSE)),"0"))=0,"Suspense",(IFERROR((VLOOKUP(D189,'Automation (QBO)'!A:B,2,FALSE)),"Suspense")))</f>
        <v>Subscriptions (Annual)</v>
      </c>
      <c r="I189" s="17">
        <f t="shared" si="10"/>
        <v>34.53</v>
      </c>
      <c r="J189" s="12" t="str">
        <f t="shared" si="11"/>
        <v>Subscriptions (Annual)</v>
      </c>
    </row>
    <row r="190" spans="1:10" ht="16" hidden="1">
      <c r="A190" s="13" t="s">
        <v>671</v>
      </c>
      <c r="B190" s="12" t="s">
        <v>78</v>
      </c>
      <c r="C190" s="12" t="s">
        <v>93</v>
      </c>
      <c r="D190" s="12" t="s">
        <v>199</v>
      </c>
      <c r="E190" s="12">
        <v>0</v>
      </c>
      <c r="F190" s="14" t="str">
        <f t="shared" si="8"/>
        <v>2025-01-10ExpenseFullHost21020 GST/HST Payable0</v>
      </c>
      <c r="G190" s="15">
        <f t="shared" si="9"/>
        <v>45667</v>
      </c>
      <c r="H190" s="16" t="str">
        <f>IF((IFERROR((VLOOKUP(D190,'Automation (QBO)'!A:B,2,FALSE)),"0"))=0,"Suspense",(IFERROR((VLOOKUP(D190,'Automation (QBO)'!A:B,2,FALSE)),"Suspense")))</f>
        <v>GST/HST Payable</v>
      </c>
      <c r="I190" s="17">
        <f t="shared" si="10"/>
        <v>0</v>
      </c>
      <c r="J190" s="12" t="str">
        <f t="shared" si="11"/>
        <v>GST/HST Payable</v>
      </c>
    </row>
    <row r="191" spans="1:10" ht="16" hidden="1">
      <c r="A191" s="13" t="s">
        <v>671</v>
      </c>
      <c r="B191" s="12" t="s">
        <v>78</v>
      </c>
      <c r="C191" s="12" t="s">
        <v>81</v>
      </c>
      <c r="D191" s="12" t="s">
        <v>660</v>
      </c>
      <c r="E191" s="12">
        <v>414.25</v>
      </c>
      <c r="F191" s="14" t="str">
        <f t="shared" si="8"/>
        <v>2025-01-10ExpenseHome Depot51335 Project Expense - Materials414.25</v>
      </c>
      <c r="G191" s="15">
        <f t="shared" si="9"/>
        <v>45667</v>
      </c>
      <c r="H191" s="16" t="str">
        <f>IF((IFERROR((VLOOKUP(D191,'Automation (QBO)'!A:B,2,FALSE)),"0"))=0,"Suspense",(IFERROR((VLOOKUP(D191,'Automation (QBO)'!A:B,2,FALSE)),"Suspense")))</f>
        <v>Project Expense - Materials</v>
      </c>
      <c r="I191" s="17">
        <f t="shared" si="10"/>
        <v>414.25</v>
      </c>
      <c r="J191" s="12" t="str">
        <f t="shared" si="11"/>
        <v>Project Expense - Materials</v>
      </c>
    </row>
    <row r="192" spans="1:10" ht="16" hidden="1">
      <c r="A192" s="13" t="s">
        <v>671</v>
      </c>
      <c r="B192" s="12" t="s">
        <v>78</v>
      </c>
      <c r="C192" s="12" t="s">
        <v>81</v>
      </c>
      <c r="D192" s="12" t="s">
        <v>199</v>
      </c>
      <c r="E192" s="12">
        <v>-19.36</v>
      </c>
      <c r="F192" s="14" t="str">
        <f t="shared" si="8"/>
        <v>2025-01-10ExpenseHome Depot21020 GST/HST Payable-19.36</v>
      </c>
      <c r="G192" s="15">
        <f t="shared" si="9"/>
        <v>45667</v>
      </c>
      <c r="H192" s="16" t="str">
        <f>IF((IFERROR((VLOOKUP(D192,'Automation (QBO)'!A:B,2,FALSE)),"0"))=0,"Suspense",(IFERROR((VLOOKUP(D192,'Automation (QBO)'!A:B,2,FALSE)),"Suspense")))</f>
        <v>GST/HST Payable</v>
      </c>
      <c r="I192" s="17">
        <f t="shared" si="10"/>
        <v>-19.36</v>
      </c>
      <c r="J192" s="12" t="str">
        <f t="shared" si="11"/>
        <v>GST/HST Payable</v>
      </c>
    </row>
    <row r="193" spans="1:10" ht="16" hidden="1">
      <c r="A193" s="13" t="s">
        <v>671</v>
      </c>
      <c r="B193" s="12" t="s">
        <v>78</v>
      </c>
      <c r="C193" s="12" t="s">
        <v>141</v>
      </c>
      <c r="D193" s="12" t="s">
        <v>199</v>
      </c>
      <c r="E193" s="12">
        <v>0</v>
      </c>
      <c r="F193" s="14" t="str">
        <f t="shared" si="8"/>
        <v>2025-01-10ExpenseDSPC Parking Vancouver21020 GST/HST Payable0</v>
      </c>
      <c r="G193" s="15">
        <f t="shared" si="9"/>
        <v>45667</v>
      </c>
      <c r="H193" s="16" t="str">
        <f>IF((IFERROR((VLOOKUP(D193,'Automation (QBO)'!A:B,2,FALSE)),"0"))=0,"Suspense",(IFERROR((VLOOKUP(D193,'Automation (QBO)'!A:B,2,FALSE)),"Suspense")))</f>
        <v>GST/HST Payable</v>
      </c>
      <c r="I193" s="17">
        <f t="shared" si="10"/>
        <v>0</v>
      </c>
      <c r="J193" s="12" t="str">
        <f t="shared" si="11"/>
        <v>GST/HST Payable</v>
      </c>
    </row>
    <row r="194" spans="1:10" ht="16" hidden="1">
      <c r="A194" s="13" t="s">
        <v>671</v>
      </c>
      <c r="B194" s="12" t="s">
        <v>99</v>
      </c>
      <c r="D194" s="12" t="s">
        <v>505</v>
      </c>
      <c r="E194" s="12">
        <v>-3000</v>
      </c>
      <c r="F194" s="14" t="str">
        <f t="shared" ref="F194:F257" si="12">A194&amp;B194&amp;C194&amp;D194&amp;E194</f>
        <v>2025-01-10Credit Card Payment21010 Credit Card (CIBC Visa)-3000</v>
      </c>
      <c r="G194" s="15">
        <f t="shared" ref="G194:G257" si="13">IFERROR((DATEVALUE(A194)),A194)</f>
        <v>45667</v>
      </c>
      <c r="H194" s="16" t="str">
        <f>IF((IFERROR((VLOOKUP(D194,'Automation (QBO)'!A:B,2,FALSE)),"0"))=0,"Suspense",(IFERROR((VLOOKUP(D194,'Automation (QBO)'!A:B,2,FALSE)),"Suspense")))</f>
        <v>Credit Card (CIBC Visa)</v>
      </c>
      <c r="I194" s="17">
        <f t="shared" ref="I194:I257" si="14">E194</f>
        <v>-3000</v>
      </c>
      <c r="J194" s="12" t="str">
        <f t="shared" ref="J194:J257" si="15">H194</f>
        <v>Credit Card (CIBC Visa)</v>
      </c>
    </row>
    <row r="195" spans="1:10" ht="16" hidden="1">
      <c r="A195" s="13" t="s">
        <v>671</v>
      </c>
      <c r="B195" s="12" t="s">
        <v>78</v>
      </c>
      <c r="C195" s="12" t="s">
        <v>93</v>
      </c>
      <c r="D195" s="12" t="s">
        <v>505</v>
      </c>
      <c r="E195" s="12">
        <v>34.53</v>
      </c>
      <c r="F195" s="14" t="str">
        <f t="shared" si="12"/>
        <v>2025-01-10ExpenseFullHost21010 Credit Card (CIBC Visa)34.53</v>
      </c>
      <c r="G195" s="15">
        <f t="shared" si="13"/>
        <v>45667</v>
      </c>
      <c r="H195" s="16" t="str">
        <f>IF((IFERROR((VLOOKUP(D195,'Automation (QBO)'!A:B,2,FALSE)),"0"))=0,"Suspense",(IFERROR((VLOOKUP(D195,'Automation (QBO)'!A:B,2,FALSE)),"Suspense")))</f>
        <v>Credit Card (CIBC Visa)</v>
      </c>
      <c r="I195" s="17">
        <f t="shared" si="14"/>
        <v>34.53</v>
      </c>
      <c r="J195" s="12" t="str">
        <f t="shared" si="15"/>
        <v>Credit Card (CIBC Visa)</v>
      </c>
    </row>
    <row r="196" spans="1:10" ht="16" hidden="1">
      <c r="A196" s="13" t="s">
        <v>671</v>
      </c>
      <c r="B196" s="12" t="s">
        <v>78</v>
      </c>
      <c r="C196" s="12" t="s">
        <v>81</v>
      </c>
      <c r="D196" s="12" t="s">
        <v>505</v>
      </c>
      <c r="E196" s="12">
        <v>433.61</v>
      </c>
      <c r="F196" s="14" t="str">
        <f t="shared" si="12"/>
        <v>2025-01-10ExpenseHome Depot21010 Credit Card (CIBC Visa)433.61</v>
      </c>
      <c r="G196" s="15">
        <f t="shared" si="13"/>
        <v>45667</v>
      </c>
      <c r="H196" s="16" t="str">
        <f>IF((IFERROR((VLOOKUP(D196,'Automation (QBO)'!A:B,2,FALSE)),"0"))=0,"Suspense",(IFERROR((VLOOKUP(D196,'Automation (QBO)'!A:B,2,FALSE)),"Suspense")))</f>
        <v>Credit Card (CIBC Visa)</v>
      </c>
      <c r="I196" s="17">
        <f t="shared" si="14"/>
        <v>433.61</v>
      </c>
      <c r="J196" s="12" t="str">
        <f t="shared" si="15"/>
        <v>Credit Card (CIBC Visa)</v>
      </c>
    </row>
    <row r="197" spans="1:10" ht="16" hidden="1">
      <c r="A197" s="13" t="s">
        <v>671</v>
      </c>
      <c r="B197" s="12" t="s">
        <v>78</v>
      </c>
      <c r="C197" s="12" t="s">
        <v>141</v>
      </c>
      <c r="D197" s="12" t="s">
        <v>505</v>
      </c>
      <c r="E197" s="12">
        <v>8</v>
      </c>
      <c r="F197" s="14" t="str">
        <f t="shared" si="12"/>
        <v>2025-01-10ExpenseDSPC Parking Vancouver21010 Credit Card (CIBC Visa)8</v>
      </c>
      <c r="G197" s="15">
        <f t="shared" si="13"/>
        <v>45667</v>
      </c>
      <c r="H197" s="16" t="str">
        <f>IF((IFERROR((VLOOKUP(D197,'Automation (QBO)'!A:B,2,FALSE)),"0"))=0,"Suspense",(IFERROR((VLOOKUP(D197,'Automation (QBO)'!A:B,2,FALSE)),"Suspense")))</f>
        <v>Credit Card (CIBC Visa)</v>
      </c>
      <c r="I197" s="17">
        <f t="shared" si="14"/>
        <v>8</v>
      </c>
      <c r="J197" s="12" t="str">
        <f t="shared" si="15"/>
        <v>Credit Card (CIBC Visa)</v>
      </c>
    </row>
    <row r="198" spans="1:10" ht="16" hidden="1">
      <c r="A198" s="13" t="s">
        <v>671</v>
      </c>
      <c r="B198" s="12" t="s">
        <v>78</v>
      </c>
      <c r="C198" s="12" t="s">
        <v>141</v>
      </c>
      <c r="D198" s="12" t="s">
        <v>660</v>
      </c>
      <c r="E198" s="12">
        <v>8</v>
      </c>
      <c r="F198" s="14" t="str">
        <f t="shared" si="12"/>
        <v>2025-01-10ExpenseDSPC Parking Vancouver51335 Project Expense - Materials8</v>
      </c>
      <c r="G198" s="15">
        <f t="shared" si="13"/>
        <v>45667</v>
      </c>
      <c r="H198" s="16" t="str">
        <f>IF((IFERROR((VLOOKUP(D198,'Automation (QBO)'!A:B,2,FALSE)),"0"))=0,"Suspense",(IFERROR((VLOOKUP(D198,'Automation (QBO)'!A:B,2,FALSE)),"Suspense")))</f>
        <v>Project Expense - Materials</v>
      </c>
      <c r="I198" s="17">
        <f t="shared" si="14"/>
        <v>8</v>
      </c>
      <c r="J198" s="12" t="str">
        <f t="shared" si="15"/>
        <v>Project Expense - Materials</v>
      </c>
    </row>
    <row r="199" spans="1:10" ht="16" hidden="1">
      <c r="A199" s="13" t="s">
        <v>672</v>
      </c>
      <c r="B199" s="12" t="s">
        <v>78</v>
      </c>
      <c r="C199" s="12" t="s">
        <v>86</v>
      </c>
      <c r="D199" s="12" t="s">
        <v>199</v>
      </c>
      <c r="E199" s="12">
        <v>-9.52</v>
      </c>
      <c r="F199" s="14" t="str">
        <f t="shared" si="12"/>
        <v>2025-01-12ExpenseEsso21020 GST/HST Payable-9.52</v>
      </c>
      <c r="G199" s="15">
        <f t="shared" si="13"/>
        <v>45669</v>
      </c>
      <c r="H199" s="16" t="str">
        <f>IF((IFERROR((VLOOKUP(D199,'Automation (QBO)'!A:B,2,FALSE)),"0"))=0,"Suspense",(IFERROR((VLOOKUP(D199,'Automation (QBO)'!A:B,2,FALSE)),"Suspense")))</f>
        <v>GST/HST Payable</v>
      </c>
      <c r="I199" s="17">
        <f t="shared" si="14"/>
        <v>-9.52</v>
      </c>
      <c r="J199" s="12" t="str">
        <f t="shared" si="15"/>
        <v>GST/HST Payable</v>
      </c>
    </row>
    <row r="200" spans="1:10" ht="16" hidden="1">
      <c r="A200" s="13" t="s">
        <v>672</v>
      </c>
      <c r="B200" s="12" t="s">
        <v>78</v>
      </c>
      <c r="C200" s="12" t="s">
        <v>673</v>
      </c>
      <c r="D200" s="12" t="s">
        <v>199</v>
      </c>
      <c r="E200" s="12">
        <v>0</v>
      </c>
      <c r="F200" s="14" t="str">
        <f t="shared" si="12"/>
        <v>2025-01-12ExpenseFred Meyer Fuel #2521020 GST/HST Payable0</v>
      </c>
      <c r="G200" s="15">
        <f t="shared" si="13"/>
        <v>45669</v>
      </c>
      <c r="H200" s="16" t="str">
        <f>IF((IFERROR((VLOOKUP(D200,'Automation (QBO)'!A:B,2,FALSE)),"0"))=0,"Suspense",(IFERROR((VLOOKUP(D200,'Automation (QBO)'!A:B,2,FALSE)),"Suspense")))</f>
        <v>GST/HST Payable</v>
      </c>
      <c r="I200" s="17">
        <f t="shared" si="14"/>
        <v>0</v>
      </c>
      <c r="J200" s="12" t="str">
        <f t="shared" si="15"/>
        <v>GST/HST Payable</v>
      </c>
    </row>
    <row r="201" spans="1:10" ht="16" hidden="1">
      <c r="A201" s="13" t="s">
        <v>672</v>
      </c>
      <c r="B201" s="12" t="s">
        <v>78</v>
      </c>
      <c r="C201" s="12" t="s">
        <v>117</v>
      </c>
      <c r="D201" s="12" t="s">
        <v>505</v>
      </c>
      <c r="E201" s="12">
        <v>42.95</v>
      </c>
      <c r="F201" s="14" t="str">
        <f t="shared" si="12"/>
        <v>2025-01-12ExpenseWebflow21010 Credit Card (CIBC Visa)42.95</v>
      </c>
      <c r="G201" s="15">
        <f t="shared" si="13"/>
        <v>45669</v>
      </c>
      <c r="H201" s="16" t="str">
        <f>IF((IFERROR((VLOOKUP(D201,'Automation (QBO)'!A:B,2,FALSE)),"0"))=0,"Suspense",(IFERROR((VLOOKUP(D201,'Automation (QBO)'!A:B,2,FALSE)),"Suspense")))</f>
        <v>Credit Card (CIBC Visa)</v>
      </c>
      <c r="I201" s="17">
        <f t="shared" si="14"/>
        <v>42.95</v>
      </c>
      <c r="J201" s="12" t="str">
        <f t="shared" si="15"/>
        <v>Credit Card (CIBC Visa)</v>
      </c>
    </row>
    <row r="202" spans="1:10" ht="16" hidden="1">
      <c r="A202" s="13" t="s">
        <v>672</v>
      </c>
      <c r="B202" s="12" t="s">
        <v>78</v>
      </c>
      <c r="C202" s="12" t="s">
        <v>117</v>
      </c>
      <c r="D202" s="12" t="s">
        <v>383</v>
      </c>
      <c r="E202" s="12">
        <v>40.9</v>
      </c>
      <c r="F202" s="14" t="str">
        <f t="shared" si="12"/>
        <v>2025-01-12ExpenseWebflow52165 Subscriptions (Annual)40.9</v>
      </c>
      <c r="G202" s="15">
        <f t="shared" si="13"/>
        <v>45669</v>
      </c>
      <c r="H202" s="16" t="str">
        <f>IF((IFERROR((VLOOKUP(D202,'Automation (QBO)'!A:B,2,FALSE)),"0"))=0,"Suspense",(IFERROR((VLOOKUP(D202,'Automation (QBO)'!A:B,2,FALSE)),"Suspense")))</f>
        <v>Subscriptions (Annual)</v>
      </c>
      <c r="I202" s="17">
        <f t="shared" si="14"/>
        <v>40.9</v>
      </c>
      <c r="J202" s="12" t="str">
        <f t="shared" si="15"/>
        <v>Subscriptions (Annual)</v>
      </c>
    </row>
    <row r="203" spans="1:10" ht="16" hidden="1">
      <c r="A203" s="13" t="s">
        <v>672</v>
      </c>
      <c r="B203" s="12" t="s">
        <v>78</v>
      </c>
      <c r="C203" s="12" t="s">
        <v>117</v>
      </c>
      <c r="D203" s="12" t="s">
        <v>199</v>
      </c>
      <c r="E203" s="12">
        <v>-2.0499999999999998</v>
      </c>
      <c r="F203" s="14" t="str">
        <f t="shared" si="12"/>
        <v>2025-01-12ExpenseWebflow21020 GST/HST Payable-2.05</v>
      </c>
      <c r="G203" s="15">
        <f t="shared" si="13"/>
        <v>45669</v>
      </c>
      <c r="H203" s="16" t="str">
        <f>IF((IFERROR((VLOOKUP(D203,'Automation (QBO)'!A:B,2,FALSE)),"0"))=0,"Suspense",(IFERROR((VLOOKUP(D203,'Automation (QBO)'!A:B,2,FALSE)),"Suspense")))</f>
        <v>GST/HST Payable</v>
      </c>
      <c r="I203" s="17">
        <f t="shared" si="14"/>
        <v>-2.0499999999999998</v>
      </c>
      <c r="J203" s="12" t="str">
        <f t="shared" si="15"/>
        <v>GST/HST Payable</v>
      </c>
    </row>
    <row r="204" spans="1:10" ht="16" hidden="1">
      <c r="A204" s="13" t="s">
        <v>672</v>
      </c>
      <c r="B204" s="12" t="s">
        <v>78</v>
      </c>
      <c r="C204" s="12" t="s">
        <v>86</v>
      </c>
      <c r="D204" s="12" t="s">
        <v>505</v>
      </c>
      <c r="E204" s="12">
        <v>200</v>
      </c>
      <c r="F204" s="14" t="str">
        <f t="shared" si="12"/>
        <v>2025-01-12ExpenseEsso21010 Credit Card (CIBC Visa)200</v>
      </c>
      <c r="G204" s="15">
        <f t="shared" si="13"/>
        <v>45669</v>
      </c>
      <c r="H204" s="16" t="str">
        <f>IF((IFERROR((VLOOKUP(D204,'Automation (QBO)'!A:B,2,FALSE)),"0"))=0,"Suspense",(IFERROR((VLOOKUP(D204,'Automation (QBO)'!A:B,2,FALSE)),"Suspense")))</f>
        <v>Credit Card (CIBC Visa)</v>
      </c>
      <c r="I204" s="17">
        <f t="shared" si="14"/>
        <v>200</v>
      </c>
      <c r="J204" s="12" t="str">
        <f t="shared" si="15"/>
        <v>Credit Card (CIBC Visa)</v>
      </c>
    </row>
    <row r="205" spans="1:10" ht="16" hidden="1">
      <c r="A205" s="13" t="s">
        <v>672</v>
      </c>
      <c r="B205" s="12" t="s">
        <v>78</v>
      </c>
      <c r="C205" s="12" t="s">
        <v>673</v>
      </c>
      <c r="D205" s="12" t="s">
        <v>505</v>
      </c>
      <c r="E205" s="12">
        <v>108.35</v>
      </c>
      <c r="F205" s="14" t="str">
        <f t="shared" si="12"/>
        <v>2025-01-12ExpenseFred Meyer Fuel #2521010 Credit Card (CIBC Visa)108.35</v>
      </c>
      <c r="G205" s="15">
        <f t="shared" si="13"/>
        <v>45669</v>
      </c>
      <c r="H205" s="16" t="str">
        <f>IF((IFERROR((VLOOKUP(D205,'Automation (QBO)'!A:B,2,FALSE)),"0"))=0,"Suspense",(IFERROR((VLOOKUP(D205,'Automation (QBO)'!A:B,2,FALSE)),"Suspense")))</f>
        <v>Credit Card (CIBC Visa)</v>
      </c>
      <c r="I205" s="17">
        <f t="shared" si="14"/>
        <v>108.35</v>
      </c>
      <c r="J205" s="12" t="str">
        <f t="shared" si="15"/>
        <v>Credit Card (CIBC Visa)</v>
      </c>
    </row>
    <row r="206" spans="1:10" ht="16" hidden="1">
      <c r="A206" s="13" t="s">
        <v>672</v>
      </c>
      <c r="B206" s="12" t="s">
        <v>78</v>
      </c>
      <c r="C206" s="12" t="s">
        <v>673</v>
      </c>
      <c r="D206" s="12" t="s">
        <v>204</v>
      </c>
      <c r="E206" s="12">
        <v>108.35</v>
      </c>
      <c r="F206" s="14" t="str">
        <f t="shared" si="12"/>
        <v>2025-01-12ExpenseFred Meyer Fuel #2552225 Fuel108.35</v>
      </c>
      <c r="G206" s="15">
        <f t="shared" si="13"/>
        <v>45669</v>
      </c>
      <c r="H206" s="16" t="str">
        <f>IF((IFERROR((VLOOKUP(D206,'Automation (QBO)'!A:B,2,FALSE)),"0"))=0,"Suspense",(IFERROR((VLOOKUP(D206,'Automation (QBO)'!A:B,2,FALSE)),"Suspense")))</f>
        <v>Fuel</v>
      </c>
      <c r="I206" s="17">
        <f t="shared" si="14"/>
        <v>108.35</v>
      </c>
      <c r="J206" s="12" t="str">
        <f t="shared" si="15"/>
        <v>Fuel</v>
      </c>
    </row>
    <row r="207" spans="1:10" ht="16" hidden="1">
      <c r="A207" s="13" t="s">
        <v>672</v>
      </c>
      <c r="B207" s="12" t="s">
        <v>78</v>
      </c>
      <c r="C207" s="12" t="s">
        <v>86</v>
      </c>
      <c r="D207" s="12" t="s">
        <v>204</v>
      </c>
      <c r="E207" s="12">
        <v>190.48</v>
      </c>
      <c r="F207" s="14" t="str">
        <f t="shared" si="12"/>
        <v>2025-01-12ExpenseEsso52225 Fuel190.48</v>
      </c>
      <c r="G207" s="15">
        <f t="shared" si="13"/>
        <v>45669</v>
      </c>
      <c r="H207" s="16" t="str">
        <f>IF((IFERROR((VLOOKUP(D207,'Automation (QBO)'!A:B,2,FALSE)),"0"))=0,"Suspense",(IFERROR((VLOOKUP(D207,'Automation (QBO)'!A:B,2,FALSE)),"Suspense")))</f>
        <v>Fuel</v>
      </c>
      <c r="I207" s="17">
        <f t="shared" si="14"/>
        <v>190.48</v>
      </c>
      <c r="J207" s="12" t="str">
        <f t="shared" si="15"/>
        <v>Fuel</v>
      </c>
    </row>
    <row r="208" spans="1:10" ht="16" hidden="1">
      <c r="A208" s="13" t="s">
        <v>171</v>
      </c>
      <c r="B208" s="12" t="s">
        <v>84</v>
      </c>
      <c r="C208" s="12" t="s">
        <v>164</v>
      </c>
      <c r="D208" s="12" t="s">
        <v>218</v>
      </c>
      <c r="E208" s="12">
        <v>200000</v>
      </c>
      <c r="F208" s="14" t="str">
        <f t="shared" si="12"/>
        <v>2025-01-13InvoiceBrowns Newport Village21045 Deposit Received200000</v>
      </c>
      <c r="G208" s="15">
        <f t="shared" si="13"/>
        <v>45670</v>
      </c>
      <c r="H208" s="16" t="str">
        <f>IF((IFERROR((VLOOKUP(D208,'Automation (QBO)'!A:B,2,FALSE)),"0"))=0,"Suspense",(IFERROR((VLOOKUP(D208,'Automation (QBO)'!A:B,2,FALSE)),"Suspense")))</f>
        <v>Liability - Depostis Received</v>
      </c>
      <c r="I208" s="17">
        <f t="shared" si="14"/>
        <v>200000</v>
      </c>
      <c r="J208" s="12" t="str">
        <f t="shared" si="15"/>
        <v>Liability - Depostis Received</v>
      </c>
    </row>
    <row r="209" spans="1:10" ht="16" hidden="1">
      <c r="A209" s="13" t="s">
        <v>171</v>
      </c>
      <c r="B209" s="12" t="s">
        <v>84</v>
      </c>
      <c r="C209" s="12" t="s">
        <v>164</v>
      </c>
      <c r="D209" s="12" t="s">
        <v>199</v>
      </c>
      <c r="E209" s="12">
        <v>0</v>
      </c>
      <c r="F209" s="14" t="str">
        <f t="shared" si="12"/>
        <v>2025-01-13InvoiceBrowns Newport Village21020 GST/HST Payable0</v>
      </c>
      <c r="G209" s="15">
        <f t="shared" si="13"/>
        <v>45670</v>
      </c>
      <c r="H209" s="16" t="str">
        <f>IF((IFERROR((VLOOKUP(D209,'Automation (QBO)'!A:B,2,FALSE)),"0"))=0,"Suspense",(IFERROR((VLOOKUP(D209,'Automation (QBO)'!A:B,2,FALSE)),"Suspense")))</f>
        <v>GST/HST Payable</v>
      </c>
      <c r="I209" s="17">
        <f t="shared" si="14"/>
        <v>0</v>
      </c>
      <c r="J209" s="12" t="str">
        <f t="shared" si="15"/>
        <v>GST/HST Payable</v>
      </c>
    </row>
    <row r="210" spans="1:10" ht="16" hidden="1">
      <c r="A210" s="13" t="s">
        <v>171</v>
      </c>
      <c r="B210" s="12" t="s">
        <v>78</v>
      </c>
      <c r="C210" s="12" t="s">
        <v>80</v>
      </c>
      <c r="D210" s="12" t="s">
        <v>383</v>
      </c>
      <c r="E210" s="12">
        <v>27.99</v>
      </c>
      <c r="F210" s="14" t="str">
        <f t="shared" si="12"/>
        <v>2025-01-13ExpenseApple52165 Subscriptions (Annual)27.99</v>
      </c>
      <c r="G210" s="15">
        <f t="shared" si="13"/>
        <v>45670</v>
      </c>
      <c r="H210" s="16" t="str">
        <f>IF((IFERROR((VLOOKUP(D210,'Automation (QBO)'!A:B,2,FALSE)),"0"))=0,"Suspense",(IFERROR((VLOOKUP(D210,'Automation (QBO)'!A:B,2,FALSE)),"Suspense")))</f>
        <v>Subscriptions (Annual)</v>
      </c>
      <c r="I210" s="17">
        <f t="shared" si="14"/>
        <v>27.99</v>
      </c>
      <c r="J210" s="12" t="str">
        <f t="shared" si="15"/>
        <v>Subscriptions (Annual)</v>
      </c>
    </row>
    <row r="211" spans="1:10" ht="16" hidden="1">
      <c r="A211" s="13" t="s">
        <v>171</v>
      </c>
      <c r="B211" s="12" t="s">
        <v>78</v>
      </c>
      <c r="C211" s="12" t="s">
        <v>80</v>
      </c>
      <c r="D211" s="12" t="s">
        <v>199</v>
      </c>
      <c r="E211" s="12">
        <v>0</v>
      </c>
      <c r="F211" s="14" t="str">
        <f t="shared" si="12"/>
        <v>2025-01-13ExpenseApple21020 GST/HST Payable0</v>
      </c>
      <c r="G211" s="15">
        <f t="shared" si="13"/>
        <v>45670</v>
      </c>
      <c r="H211" s="16" t="str">
        <f>IF((IFERROR((VLOOKUP(D211,'Automation (QBO)'!A:B,2,FALSE)),"0"))=0,"Suspense",(IFERROR((VLOOKUP(D211,'Automation (QBO)'!A:B,2,FALSE)),"Suspense")))</f>
        <v>GST/HST Payable</v>
      </c>
      <c r="I211" s="17">
        <f t="shared" si="14"/>
        <v>0</v>
      </c>
      <c r="J211" s="12" t="str">
        <f t="shared" si="15"/>
        <v>GST/HST Payable</v>
      </c>
    </row>
    <row r="212" spans="1:10" ht="16" hidden="1">
      <c r="A212" s="13" t="s">
        <v>171</v>
      </c>
      <c r="B212" s="12" t="s">
        <v>84</v>
      </c>
      <c r="C212" s="12" t="s">
        <v>164</v>
      </c>
      <c r="D212" s="12" t="s">
        <v>665</v>
      </c>
      <c r="E212" s="12">
        <v>200000</v>
      </c>
      <c r="F212" s="14" t="str">
        <f t="shared" si="12"/>
        <v>2025-01-13InvoiceBrowns Newport Village12000 [Accounts Receivable]200000</v>
      </c>
      <c r="G212" s="15">
        <f t="shared" si="13"/>
        <v>45670</v>
      </c>
      <c r="H212" s="16" t="str">
        <f>IF((IFERROR((VLOOKUP(D212,'Automation (QBO)'!A:B,2,FALSE)),"0"))=0,"Suspense",(IFERROR((VLOOKUP(D212,'Automation (QBO)'!A:B,2,FALSE)),"Suspense")))</f>
        <v>Accounts Recievable - Suspense</v>
      </c>
      <c r="I212" s="17">
        <f t="shared" si="14"/>
        <v>200000</v>
      </c>
      <c r="J212" s="12" t="str">
        <f t="shared" si="15"/>
        <v>Accounts Recievable - Suspense</v>
      </c>
    </row>
    <row r="213" spans="1:10" ht="16" hidden="1">
      <c r="A213" s="13" t="s">
        <v>171</v>
      </c>
      <c r="B213" s="12" t="s">
        <v>78</v>
      </c>
      <c r="C213" s="12" t="s">
        <v>80</v>
      </c>
      <c r="D213" s="12" t="s">
        <v>505</v>
      </c>
      <c r="E213" s="12">
        <v>27.99</v>
      </c>
      <c r="F213" s="14" t="str">
        <f t="shared" si="12"/>
        <v>2025-01-13ExpenseApple21010 Credit Card (CIBC Visa)27.99</v>
      </c>
      <c r="G213" s="15">
        <f t="shared" si="13"/>
        <v>45670</v>
      </c>
      <c r="H213" s="16" t="str">
        <f>IF((IFERROR((VLOOKUP(D213,'Automation (QBO)'!A:B,2,FALSE)),"0"))=0,"Suspense",(IFERROR((VLOOKUP(D213,'Automation (QBO)'!A:B,2,FALSE)),"Suspense")))</f>
        <v>Credit Card (CIBC Visa)</v>
      </c>
      <c r="I213" s="17">
        <f t="shared" si="14"/>
        <v>27.99</v>
      </c>
      <c r="J213" s="12" t="str">
        <f t="shared" si="15"/>
        <v>Credit Card (CIBC Visa)</v>
      </c>
    </row>
    <row r="214" spans="1:10" ht="16" hidden="1">
      <c r="A214" s="13" t="s">
        <v>172</v>
      </c>
      <c r="B214" s="12" t="s">
        <v>84</v>
      </c>
      <c r="C214" s="12" t="s">
        <v>114</v>
      </c>
      <c r="D214" s="12" t="s">
        <v>665</v>
      </c>
      <c r="E214" s="12">
        <v>0</v>
      </c>
      <c r="F214" s="14" t="str">
        <f t="shared" si="12"/>
        <v>2025-01-14InvoiceGarden of Granite Winery:Garden of Granite Project12000 [Accounts Receivable]0</v>
      </c>
      <c r="G214" s="15">
        <f t="shared" si="13"/>
        <v>45671</v>
      </c>
      <c r="H214" s="16" t="str">
        <f>IF((IFERROR((VLOOKUP(D214,'Automation (QBO)'!A:B,2,FALSE)),"0"))=0,"Suspense",(IFERROR((VLOOKUP(D214,'Automation (QBO)'!A:B,2,FALSE)),"Suspense")))</f>
        <v>Accounts Recievable - Suspense</v>
      </c>
      <c r="I214" s="17">
        <f t="shared" si="14"/>
        <v>0</v>
      </c>
      <c r="J214" s="12" t="str">
        <f t="shared" si="15"/>
        <v>Accounts Recievable - Suspense</v>
      </c>
    </row>
    <row r="215" spans="1:10" ht="16" hidden="1">
      <c r="A215" s="13" t="s">
        <v>172</v>
      </c>
      <c r="B215" s="12" t="s">
        <v>84</v>
      </c>
      <c r="C215" s="12" t="s">
        <v>114</v>
      </c>
      <c r="D215" s="12" t="s">
        <v>218</v>
      </c>
      <c r="E215" s="12">
        <v>-20030.52</v>
      </c>
      <c r="F215" s="14" t="str">
        <f t="shared" si="12"/>
        <v>2025-01-14InvoiceGarden of Granite Winery:Garden of Granite Project21045 Deposit Received-20030.52</v>
      </c>
      <c r="G215" s="15">
        <f t="shared" si="13"/>
        <v>45671</v>
      </c>
      <c r="H215" s="16" t="str">
        <f>IF((IFERROR((VLOOKUP(D215,'Automation (QBO)'!A:B,2,FALSE)),"0"))=0,"Suspense",(IFERROR((VLOOKUP(D215,'Automation (QBO)'!A:B,2,FALSE)),"Suspense")))</f>
        <v>Liability - Depostis Received</v>
      </c>
      <c r="I215" s="17">
        <f t="shared" si="14"/>
        <v>-20030.52</v>
      </c>
      <c r="J215" s="12" t="str">
        <f t="shared" si="15"/>
        <v>Liability - Depostis Received</v>
      </c>
    </row>
    <row r="216" spans="1:10" ht="16" hidden="1">
      <c r="A216" s="13" t="s">
        <v>172</v>
      </c>
      <c r="B216" s="12" t="s">
        <v>84</v>
      </c>
      <c r="C216" s="12" t="s">
        <v>114</v>
      </c>
      <c r="D216" s="12" t="s">
        <v>199</v>
      </c>
      <c r="E216" s="12">
        <v>953.84</v>
      </c>
      <c r="F216" s="14" t="str">
        <f t="shared" si="12"/>
        <v>2025-01-14InvoiceGarden of Granite Winery:Garden of Granite Project21020 GST/HST Payable953.84</v>
      </c>
      <c r="G216" s="15">
        <f t="shared" si="13"/>
        <v>45671</v>
      </c>
      <c r="H216" s="16" t="str">
        <f>IF((IFERROR((VLOOKUP(D216,'Automation (QBO)'!A:B,2,FALSE)),"0"))=0,"Suspense",(IFERROR((VLOOKUP(D216,'Automation (QBO)'!A:B,2,FALSE)),"Suspense")))</f>
        <v>GST/HST Payable</v>
      </c>
      <c r="I216" s="17">
        <f t="shared" si="14"/>
        <v>953.84</v>
      </c>
      <c r="J216" s="12" t="str">
        <f t="shared" si="15"/>
        <v>GST/HST Payable</v>
      </c>
    </row>
    <row r="217" spans="1:10" ht="16" hidden="1">
      <c r="A217" s="13" t="s">
        <v>172</v>
      </c>
      <c r="B217" s="12" t="s">
        <v>84</v>
      </c>
      <c r="C217" s="12" t="s">
        <v>114</v>
      </c>
      <c r="D217" s="12" t="s">
        <v>199</v>
      </c>
      <c r="E217" s="12">
        <v>0</v>
      </c>
      <c r="F217" s="14" t="str">
        <f t="shared" si="12"/>
        <v>2025-01-14InvoiceGarden of Granite Winery:Garden of Granite Project21020 GST/HST Payable0</v>
      </c>
      <c r="G217" s="15">
        <f t="shared" si="13"/>
        <v>45671</v>
      </c>
      <c r="H217" s="16" t="str">
        <f>IF((IFERROR((VLOOKUP(D217,'Automation (QBO)'!A:B,2,FALSE)),"0"))=0,"Suspense",(IFERROR((VLOOKUP(D217,'Automation (QBO)'!A:B,2,FALSE)),"Suspense")))</f>
        <v>GST/HST Payable</v>
      </c>
      <c r="I217" s="17">
        <f t="shared" si="14"/>
        <v>0</v>
      </c>
      <c r="J217" s="12" t="str">
        <f t="shared" si="15"/>
        <v>GST/HST Payable</v>
      </c>
    </row>
    <row r="218" spans="1:10" ht="16" hidden="1">
      <c r="A218" s="13" t="s">
        <v>172</v>
      </c>
      <c r="B218" s="12" t="s">
        <v>84</v>
      </c>
      <c r="C218" s="12" t="s">
        <v>114</v>
      </c>
      <c r="D218" s="12" t="s">
        <v>666</v>
      </c>
      <c r="E218" s="12">
        <v>1722.7</v>
      </c>
      <c r="F218" s="14" t="str">
        <f t="shared" si="12"/>
        <v>2025-01-14InvoiceGarden of Granite Winery:Garden of Granite Project41005 Labour - Project Managment1722.7</v>
      </c>
      <c r="G218" s="15">
        <f t="shared" si="13"/>
        <v>45671</v>
      </c>
      <c r="H218" s="16" t="str">
        <f>IF((IFERROR((VLOOKUP(D218,'Automation (QBO)'!A:B,2,FALSE)),"0"))=0,"Suspense",(IFERROR((VLOOKUP(D218,'Automation (QBO)'!A:B,2,FALSE)),"Suspense")))</f>
        <v>Labour - Project Managment</v>
      </c>
      <c r="I218" s="17">
        <f t="shared" si="14"/>
        <v>1722.7</v>
      </c>
      <c r="J218" s="12" t="str">
        <f t="shared" si="15"/>
        <v>Labour - Project Managment</v>
      </c>
    </row>
    <row r="219" spans="1:10" ht="16" hidden="1">
      <c r="A219" s="13" t="s">
        <v>172</v>
      </c>
      <c r="B219" s="12" t="s">
        <v>84</v>
      </c>
      <c r="C219" s="12" t="s">
        <v>114</v>
      </c>
      <c r="D219" s="12" t="s">
        <v>666</v>
      </c>
      <c r="E219" s="12">
        <v>493</v>
      </c>
      <c r="F219" s="14" t="str">
        <f t="shared" si="12"/>
        <v>2025-01-14InvoiceGarden of Granite Winery:Garden of Granite Project41005 Labour - Project Managment493</v>
      </c>
      <c r="G219" s="15">
        <f t="shared" si="13"/>
        <v>45671</v>
      </c>
      <c r="H219" s="16" t="str">
        <f>IF((IFERROR((VLOOKUP(D219,'Automation (QBO)'!A:B,2,FALSE)),"0"))=0,"Suspense",(IFERROR((VLOOKUP(D219,'Automation (QBO)'!A:B,2,FALSE)),"Suspense")))</f>
        <v>Labour - Project Managment</v>
      </c>
      <c r="I219" s="17">
        <f t="shared" si="14"/>
        <v>493</v>
      </c>
      <c r="J219" s="12" t="str">
        <f t="shared" si="15"/>
        <v>Labour - Project Managment</v>
      </c>
    </row>
    <row r="220" spans="1:10" ht="16" hidden="1">
      <c r="A220" s="13" t="s">
        <v>172</v>
      </c>
      <c r="B220" s="12" t="s">
        <v>84</v>
      </c>
      <c r="C220" s="12" t="s">
        <v>114</v>
      </c>
      <c r="D220" s="12" t="s">
        <v>844</v>
      </c>
      <c r="E220" s="12">
        <v>1721.53</v>
      </c>
      <c r="F220" s="14" t="str">
        <f t="shared" si="12"/>
        <v>2025-01-14InvoiceGarden of Granite Winery:Garden of Granite Project42035 Billable Expense Income1721.53</v>
      </c>
      <c r="G220" s="15">
        <f t="shared" si="13"/>
        <v>45671</v>
      </c>
      <c r="H220" s="16" t="str">
        <f>IF((IFERROR((VLOOKUP(D220,'Automation (QBO)'!A:B,2,FALSE)),"0"))=0,"Suspense",(IFERROR((VLOOKUP(D220,'Automation (QBO)'!A:B,2,FALSE)),"Suspense")))</f>
        <v>Suspense</v>
      </c>
      <c r="I220" s="17">
        <f t="shared" si="14"/>
        <v>1721.53</v>
      </c>
      <c r="J220" s="12" t="str">
        <f t="shared" si="15"/>
        <v>Suspense</v>
      </c>
    </row>
    <row r="221" spans="1:10" ht="16" hidden="1">
      <c r="A221" s="13" t="s">
        <v>172</v>
      </c>
      <c r="B221" s="12" t="s">
        <v>84</v>
      </c>
      <c r="C221" s="12" t="s">
        <v>114</v>
      </c>
      <c r="D221" s="12" t="s">
        <v>666</v>
      </c>
      <c r="E221" s="12">
        <v>11960</v>
      </c>
      <c r="F221" s="14" t="str">
        <f t="shared" si="12"/>
        <v>2025-01-14InvoiceGarden of Granite Winery:Garden of Granite Project41005 Labour - Project Managment11960</v>
      </c>
      <c r="G221" s="15">
        <f t="shared" si="13"/>
        <v>45671</v>
      </c>
      <c r="H221" s="16" t="str">
        <f>IF((IFERROR((VLOOKUP(D221,'Automation (QBO)'!A:B,2,FALSE)),"0"))=0,"Suspense",(IFERROR((VLOOKUP(D221,'Automation (QBO)'!A:B,2,FALSE)),"Suspense")))</f>
        <v>Labour - Project Managment</v>
      </c>
      <c r="I221" s="17">
        <f t="shared" si="14"/>
        <v>11960</v>
      </c>
      <c r="J221" s="12" t="str">
        <f t="shared" si="15"/>
        <v>Labour - Project Managment</v>
      </c>
    </row>
    <row r="222" spans="1:10" ht="16" hidden="1">
      <c r="A222" s="13" t="s">
        <v>172</v>
      </c>
      <c r="B222" s="12" t="s">
        <v>84</v>
      </c>
      <c r="C222" s="12" t="s">
        <v>114</v>
      </c>
      <c r="D222" s="12" t="s">
        <v>666</v>
      </c>
      <c r="E222" s="12">
        <v>3179.45</v>
      </c>
      <c r="F222" s="14" t="str">
        <f t="shared" si="12"/>
        <v>2025-01-14InvoiceGarden of Granite Winery:Garden of Granite Project41005 Labour - Project Managment3179.45</v>
      </c>
      <c r="G222" s="15">
        <f t="shared" si="13"/>
        <v>45671</v>
      </c>
      <c r="H222" s="16" t="str">
        <f>IF((IFERROR((VLOOKUP(D222,'Automation (QBO)'!A:B,2,FALSE)),"0"))=0,"Suspense",(IFERROR((VLOOKUP(D222,'Automation (QBO)'!A:B,2,FALSE)),"Suspense")))</f>
        <v>Labour - Project Managment</v>
      </c>
      <c r="I222" s="17">
        <f t="shared" si="14"/>
        <v>3179.45</v>
      </c>
      <c r="J222" s="12" t="str">
        <f t="shared" si="15"/>
        <v>Labour - Project Managment</v>
      </c>
    </row>
    <row r="223" spans="1:10" ht="16" hidden="1">
      <c r="A223" s="13" t="s">
        <v>172</v>
      </c>
      <c r="B223" s="12" t="s">
        <v>78</v>
      </c>
      <c r="C223" s="12" t="s">
        <v>157</v>
      </c>
      <c r="D223" s="12" t="s">
        <v>660</v>
      </c>
      <c r="E223" s="12">
        <v>1193.05</v>
      </c>
      <c r="F223" s="14" t="str">
        <f t="shared" si="12"/>
        <v>2025-01-14ExpenseIkea51335 Project Expense - Materials1193.05</v>
      </c>
      <c r="G223" s="15">
        <f t="shared" si="13"/>
        <v>45671</v>
      </c>
      <c r="H223" s="16" t="str">
        <f>IF((IFERROR((VLOOKUP(D223,'Automation (QBO)'!A:B,2,FALSE)),"0"))=0,"Suspense",(IFERROR((VLOOKUP(D223,'Automation (QBO)'!A:B,2,FALSE)),"Suspense")))</f>
        <v>Project Expense - Materials</v>
      </c>
      <c r="I223" s="17">
        <f t="shared" si="14"/>
        <v>1193.05</v>
      </c>
      <c r="J223" s="12" t="str">
        <f t="shared" si="15"/>
        <v>Project Expense - Materials</v>
      </c>
    </row>
    <row r="224" spans="1:10" ht="16" hidden="1">
      <c r="A224" s="13" t="s">
        <v>172</v>
      </c>
      <c r="B224" s="12" t="s">
        <v>78</v>
      </c>
      <c r="C224" s="12" t="s">
        <v>157</v>
      </c>
      <c r="D224" s="12" t="s">
        <v>199</v>
      </c>
      <c r="E224" s="12">
        <v>-55.75</v>
      </c>
      <c r="F224" s="14" t="str">
        <f t="shared" si="12"/>
        <v>2025-01-14ExpenseIkea21020 GST/HST Payable-55.75</v>
      </c>
      <c r="G224" s="15">
        <f t="shared" si="13"/>
        <v>45671</v>
      </c>
      <c r="H224" s="16" t="str">
        <f>IF((IFERROR((VLOOKUP(D224,'Automation (QBO)'!A:B,2,FALSE)),"0"))=0,"Suspense",(IFERROR((VLOOKUP(D224,'Automation (QBO)'!A:B,2,FALSE)),"Suspense")))</f>
        <v>GST/HST Payable</v>
      </c>
      <c r="I224" s="17">
        <f t="shared" si="14"/>
        <v>-55.75</v>
      </c>
      <c r="J224" s="12" t="str">
        <f t="shared" si="15"/>
        <v>GST/HST Payable</v>
      </c>
    </row>
    <row r="225" spans="1:10" ht="16" hidden="1">
      <c r="A225" s="13" t="s">
        <v>172</v>
      </c>
      <c r="B225" s="12" t="s">
        <v>78</v>
      </c>
      <c r="C225" s="12" t="s">
        <v>141</v>
      </c>
      <c r="D225" s="12" t="s">
        <v>199</v>
      </c>
      <c r="E225" s="12">
        <v>0</v>
      </c>
      <c r="F225" s="14" t="str">
        <f t="shared" si="12"/>
        <v>2025-01-14ExpenseDSPC Parking Vancouver21020 GST/HST Payable0</v>
      </c>
      <c r="G225" s="15">
        <f t="shared" si="13"/>
        <v>45671</v>
      </c>
      <c r="H225" s="16" t="str">
        <f>IF((IFERROR((VLOOKUP(D225,'Automation (QBO)'!A:B,2,FALSE)),"0"))=0,"Suspense",(IFERROR((VLOOKUP(D225,'Automation (QBO)'!A:B,2,FALSE)),"Suspense")))</f>
        <v>GST/HST Payable</v>
      </c>
      <c r="I225" s="17">
        <f t="shared" si="14"/>
        <v>0</v>
      </c>
      <c r="J225" s="12" t="str">
        <f t="shared" si="15"/>
        <v>GST/HST Payable</v>
      </c>
    </row>
    <row r="226" spans="1:10" ht="16" hidden="1">
      <c r="A226" s="13" t="s">
        <v>172</v>
      </c>
      <c r="B226" s="12" t="s">
        <v>78</v>
      </c>
      <c r="C226" s="12" t="s">
        <v>157</v>
      </c>
      <c r="D226" s="12" t="s">
        <v>505</v>
      </c>
      <c r="E226" s="12">
        <v>1248.8</v>
      </c>
      <c r="F226" s="14" t="str">
        <f t="shared" si="12"/>
        <v>2025-01-14ExpenseIkea21010 Credit Card (CIBC Visa)1248.8</v>
      </c>
      <c r="G226" s="15">
        <f t="shared" si="13"/>
        <v>45671</v>
      </c>
      <c r="H226" s="16" t="str">
        <f>IF((IFERROR((VLOOKUP(D226,'Automation (QBO)'!A:B,2,FALSE)),"0"))=0,"Suspense",(IFERROR((VLOOKUP(D226,'Automation (QBO)'!A:B,2,FALSE)),"Suspense")))</f>
        <v>Credit Card (CIBC Visa)</v>
      </c>
      <c r="I226" s="17">
        <f t="shared" si="14"/>
        <v>1248.8</v>
      </c>
      <c r="J226" s="12" t="str">
        <f t="shared" si="15"/>
        <v>Credit Card (CIBC Visa)</v>
      </c>
    </row>
    <row r="227" spans="1:10" ht="16" hidden="1">
      <c r="A227" s="13" t="s">
        <v>172</v>
      </c>
      <c r="B227" s="12" t="s">
        <v>78</v>
      </c>
      <c r="C227" s="12" t="s">
        <v>141</v>
      </c>
      <c r="D227" s="12" t="s">
        <v>505</v>
      </c>
      <c r="E227" s="12">
        <v>8</v>
      </c>
      <c r="F227" s="14" t="str">
        <f t="shared" si="12"/>
        <v>2025-01-14ExpenseDSPC Parking Vancouver21010 Credit Card (CIBC Visa)8</v>
      </c>
      <c r="G227" s="15">
        <f t="shared" si="13"/>
        <v>45671</v>
      </c>
      <c r="H227" s="16" t="str">
        <f>IF((IFERROR((VLOOKUP(D227,'Automation (QBO)'!A:B,2,FALSE)),"0"))=0,"Suspense",(IFERROR((VLOOKUP(D227,'Automation (QBO)'!A:B,2,FALSE)),"Suspense")))</f>
        <v>Credit Card (CIBC Visa)</v>
      </c>
      <c r="I227" s="17">
        <f t="shared" si="14"/>
        <v>8</v>
      </c>
      <c r="J227" s="12" t="str">
        <f t="shared" si="15"/>
        <v>Credit Card (CIBC Visa)</v>
      </c>
    </row>
    <row r="228" spans="1:10" ht="16">
      <c r="A228" s="13" t="s">
        <v>172</v>
      </c>
      <c r="B228" s="12" t="s">
        <v>105</v>
      </c>
      <c r="D228" s="12" t="s">
        <v>220</v>
      </c>
      <c r="E228" s="12">
        <v>17177.150000000001</v>
      </c>
      <c r="F228" s="14" t="str">
        <f t="shared" si="12"/>
        <v>2025-01-14Journal Entry52505 Payroll - Hourly17177.15</v>
      </c>
      <c r="G228" s="15">
        <f t="shared" si="13"/>
        <v>45671</v>
      </c>
      <c r="H228" s="16" t="str">
        <f>IF((IFERROR((VLOOKUP(D228,'Automation (QBO)'!A:B,2,FALSE)),"0"))=0,"Suspense",(IFERROR((VLOOKUP(D228,'Automation (QBO)'!A:B,2,FALSE)),"Suspense")))</f>
        <v>Payroll - Hourly</v>
      </c>
      <c r="I228" s="17">
        <f t="shared" si="14"/>
        <v>17177.150000000001</v>
      </c>
      <c r="J228" s="12" t="str">
        <f t="shared" si="15"/>
        <v>Payroll - Hourly</v>
      </c>
    </row>
    <row r="229" spans="1:10" ht="16" hidden="1">
      <c r="A229" s="13" t="s">
        <v>172</v>
      </c>
      <c r="B229" s="12" t="s">
        <v>105</v>
      </c>
      <c r="D229" s="12" t="s">
        <v>348</v>
      </c>
      <c r="E229" s="12">
        <v>640.63</v>
      </c>
      <c r="F229" s="14" t="str">
        <f t="shared" si="12"/>
        <v>2025-01-14Journal Entry52545 Payroll - Employee Benefits (Paid)640.63</v>
      </c>
      <c r="G229" s="15">
        <f t="shared" si="13"/>
        <v>45671</v>
      </c>
      <c r="H229" s="16" t="str">
        <f>IF((IFERROR((VLOOKUP(D229,'Automation (QBO)'!A:B,2,FALSE)),"0"))=0,"Suspense",(IFERROR((VLOOKUP(D229,'Automation (QBO)'!A:B,2,FALSE)),"Suspense")))</f>
        <v>Payroll - Employee Benefits (Paid)</v>
      </c>
      <c r="I229" s="17">
        <f t="shared" si="14"/>
        <v>640.63</v>
      </c>
      <c r="J229" s="12" t="str">
        <f t="shared" si="15"/>
        <v>Payroll - Employee Benefits (Paid)</v>
      </c>
    </row>
    <row r="230" spans="1:10" ht="16" hidden="1">
      <c r="A230" s="13" t="s">
        <v>172</v>
      </c>
      <c r="B230" s="12" t="s">
        <v>105</v>
      </c>
      <c r="D230" s="12" t="s">
        <v>657</v>
      </c>
      <c r="E230" s="12">
        <v>424.27</v>
      </c>
      <c r="F230" s="14" t="str">
        <f t="shared" si="12"/>
        <v>2025-01-14Journal Entry52535 Payroll - WCB424.27</v>
      </c>
      <c r="G230" s="15">
        <f t="shared" si="13"/>
        <v>45671</v>
      </c>
      <c r="H230" s="16" t="str">
        <f>IF((IFERROR((VLOOKUP(D230,'Automation (QBO)'!A:B,2,FALSE)),"0"))=0,"Suspense",(IFERROR((VLOOKUP(D230,'Automation (QBO)'!A:B,2,FALSE)),"Suspense")))</f>
        <v>Payroll - WCB</v>
      </c>
      <c r="I230" s="17">
        <f t="shared" si="14"/>
        <v>424.27</v>
      </c>
      <c r="J230" s="12" t="str">
        <f t="shared" si="15"/>
        <v>Payroll - WCB</v>
      </c>
    </row>
    <row r="231" spans="1:10" ht="16" hidden="1">
      <c r="A231" s="13" t="s">
        <v>172</v>
      </c>
      <c r="B231" s="12" t="s">
        <v>105</v>
      </c>
      <c r="D231" s="12" t="s">
        <v>221</v>
      </c>
      <c r="E231" s="12">
        <v>990.71</v>
      </c>
      <c r="F231" s="14" t="str">
        <f t="shared" si="12"/>
        <v>2025-01-14Journal Entry52525 Payroll - CPP990.71</v>
      </c>
      <c r="G231" s="15">
        <f t="shared" si="13"/>
        <v>45671</v>
      </c>
      <c r="H231" s="16" t="str">
        <f>IF((IFERROR((VLOOKUP(D231,'Automation (QBO)'!A:B,2,FALSE)),"0"))=0,"Suspense",(IFERROR((VLOOKUP(D231,'Automation (QBO)'!A:B,2,FALSE)),"Suspense")))</f>
        <v>Payroll - CPP + EI</v>
      </c>
      <c r="I231" s="17">
        <f t="shared" si="14"/>
        <v>990.71</v>
      </c>
      <c r="J231" s="12" t="str">
        <f t="shared" si="15"/>
        <v>Payroll - CPP + EI</v>
      </c>
    </row>
    <row r="232" spans="1:10" ht="16" hidden="1">
      <c r="A232" s="13" t="s">
        <v>172</v>
      </c>
      <c r="B232" s="12" t="s">
        <v>105</v>
      </c>
      <c r="D232" s="12" t="s">
        <v>222</v>
      </c>
      <c r="E232" s="12">
        <v>394.37</v>
      </c>
      <c r="F232" s="14" t="str">
        <f t="shared" si="12"/>
        <v>2025-01-14Journal Entry52520 Payroll - EI394.37</v>
      </c>
      <c r="G232" s="15">
        <f t="shared" si="13"/>
        <v>45671</v>
      </c>
      <c r="H232" s="16" t="str">
        <f>IF((IFERROR((VLOOKUP(D232,'Automation (QBO)'!A:B,2,FALSE)),"0"))=0,"Suspense",(IFERROR((VLOOKUP(D232,'Automation (QBO)'!A:B,2,FALSE)),"Suspense")))</f>
        <v>Payroll - CPP + EI</v>
      </c>
      <c r="I232" s="17">
        <f t="shared" si="14"/>
        <v>394.37</v>
      </c>
      <c r="J232" s="12" t="str">
        <f t="shared" si="15"/>
        <v>Payroll - CPP + EI</v>
      </c>
    </row>
    <row r="233" spans="1:10" ht="16" hidden="1">
      <c r="A233" s="13" t="s">
        <v>172</v>
      </c>
      <c r="B233" s="12" t="s">
        <v>105</v>
      </c>
      <c r="D233" s="12" t="s">
        <v>888</v>
      </c>
      <c r="E233" s="12">
        <v>103.64</v>
      </c>
      <c r="F233" s="14" t="str">
        <f t="shared" si="12"/>
        <v>2025-01-14Journal Entry52515 Payroll - Fees103.64</v>
      </c>
      <c r="G233" s="15">
        <f t="shared" si="13"/>
        <v>45671</v>
      </c>
      <c r="H233" s="16" t="str">
        <f>IF((IFERROR((VLOOKUP(D233,'Automation (QBO)'!A:B,2,FALSE)),"0"))=0,"Suspense",(IFERROR((VLOOKUP(D233,'Automation (QBO)'!A:B,2,FALSE)),"Suspense")))</f>
        <v>Payroll - Fees</v>
      </c>
      <c r="I233" s="17">
        <f t="shared" si="14"/>
        <v>103.64</v>
      </c>
      <c r="J233" s="12" t="str">
        <f t="shared" si="15"/>
        <v>Payroll - Fees</v>
      </c>
    </row>
    <row r="234" spans="1:10" ht="16" hidden="1">
      <c r="A234" s="13" t="s">
        <v>172</v>
      </c>
      <c r="B234" s="12" t="s">
        <v>105</v>
      </c>
      <c r="D234" s="12" t="s">
        <v>223</v>
      </c>
      <c r="E234" s="12">
        <v>-5.18</v>
      </c>
      <c r="F234" s="14" t="str">
        <f t="shared" si="12"/>
        <v>2025-01-14Journal Entry21031 GST/HST Suspense-5.18</v>
      </c>
      <c r="G234" s="15">
        <f t="shared" si="13"/>
        <v>45671</v>
      </c>
      <c r="H234" s="16" t="str">
        <f>IF((IFERROR((VLOOKUP(D234,'Automation (QBO)'!A:B,2,FALSE)),"0"))=0,"Suspense",(IFERROR((VLOOKUP(D234,'Automation (QBO)'!A:B,2,FALSE)),"Suspense")))</f>
        <v>GST/HST Suspense</v>
      </c>
      <c r="I234" s="17">
        <f t="shared" si="14"/>
        <v>-5.18</v>
      </c>
      <c r="J234" s="12" t="str">
        <f t="shared" si="15"/>
        <v>GST/HST Suspense</v>
      </c>
    </row>
    <row r="235" spans="1:10" ht="16" hidden="1">
      <c r="A235" s="13" t="s">
        <v>172</v>
      </c>
      <c r="B235" s="12" t="s">
        <v>105</v>
      </c>
      <c r="D235" s="12" t="s">
        <v>201</v>
      </c>
      <c r="E235" s="12">
        <v>-18693.509999999998</v>
      </c>
      <c r="F235" s="14" t="str">
        <f t="shared" si="12"/>
        <v>2025-01-14Journal Entry11005 Chequing (CIBC)-18693.51</v>
      </c>
      <c r="G235" s="15">
        <f t="shared" si="13"/>
        <v>45671</v>
      </c>
      <c r="H235" s="16" t="str">
        <f>IF((IFERROR((VLOOKUP(D235,'Automation (QBO)'!A:B,2,FALSE)),"0"))=0,"Suspense",(IFERROR((VLOOKUP(D235,'Automation (QBO)'!A:B,2,FALSE)),"Suspense")))</f>
        <v>Chequing (CIBC)</v>
      </c>
      <c r="I235" s="17">
        <f t="shared" si="14"/>
        <v>-18693.509999999998</v>
      </c>
      <c r="J235" s="12" t="str">
        <f t="shared" si="15"/>
        <v>Chequing (CIBC)</v>
      </c>
    </row>
    <row r="236" spans="1:10" ht="16" hidden="1">
      <c r="A236" s="13" t="s">
        <v>172</v>
      </c>
      <c r="B236" s="12" t="s">
        <v>105</v>
      </c>
      <c r="D236" s="12" t="s">
        <v>658</v>
      </c>
      <c r="E236" s="12">
        <v>1042.44</v>
      </c>
      <c r="F236" s="14" t="str">
        <f t="shared" si="12"/>
        <v>2025-01-14Journal Entry21001 Payroll - Employee Benefits (Collected)1042.44</v>
      </c>
      <c r="G236" s="15">
        <f t="shared" si="13"/>
        <v>45671</v>
      </c>
      <c r="H236" s="16" t="str">
        <f>IF((IFERROR((VLOOKUP(D236,'Automation (QBO)'!A:B,2,FALSE)),"0"))=0,"Suspense",(IFERROR((VLOOKUP(D236,'Automation (QBO)'!A:B,2,FALSE)),"Suspense")))</f>
        <v>Payroll - Employee Benefits (Collected)</v>
      </c>
      <c r="I236" s="17">
        <f t="shared" si="14"/>
        <v>1042.44</v>
      </c>
      <c r="J236" s="12" t="str">
        <f t="shared" si="15"/>
        <v>Payroll - Employee Benefits (Collected)</v>
      </c>
    </row>
    <row r="237" spans="1:10" ht="16" hidden="1">
      <c r="A237" s="13" t="s">
        <v>172</v>
      </c>
      <c r="B237" s="12" t="s">
        <v>78</v>
      </c>
      <c r="C237" s="12" t="s">
        <v>141</v>
      </c>
      <c r="D237" s="12" t="s">
        <v>660</v>
      </c>
      <c r="E237" s="12">
        <v>8</v>
      </c>
      <c r="F237" s="14" t="str">
        <f t="shared" si="12"/>
        <v>2025-01-14ExpenseDSPC Parking Vancouver51335 Project Expense - Materials8</v>
      </c>
      <c r="G237" s="15">
        <f t="shared" si="13"/>
        <v>45671</v>
      </c>
      <c r="H237" s="16" t="str">
        <f>IF((IFERROR((VLOOKUP(D237,'Automation (QBO)'!A:B,2,FALSE)),"0"))=0,"Suspense",(IFERROR((VLOOKUP(D237,'Automation (QBO)'!A:B,2,FALSE)),"Suspense")))</f>
        <v>Project Expense - Materials</v>
      </c>
      <c r="I237" s="17">
        <f t="shared" si="14"/>
        <v>8</v>
      </c>
      <c r="J237" s="12" t="str">
        <f t="shared" si="15"/>
        <v>Project Expense - Materials</v>
      </c>
    </row>
    <row r="238" spans="1:10" ht="16" hidden="1">
      <c r="A238" s="13" t="s">
        <v>674</v>
      </c>
      <c r="B238" s="12" t="s">
        <v>78</v>
      </c>
      <c r="C238" s="12" t="s">
        <v>94</v>
      </c>
      <c r="D238" s="12" t="s">
        <v>660</v>
      </c>
      <c r="E238" s="12">
        <v>256.7</v>
      </c>
      <c r="F238" s="14" t="str">
        <f t="shared" si="12"/>
        <v>2025-01-15ExpenseDicks Lumber51335 Project Expense - Materials256.7</v>
      </c>
      <c r="G238" s="15">
        <f t="shared" si="13"/>
        <v>45672</v>
      </c>
      <c r="H238" s="16" t="str">
        <f>IF((IFERROR((VLOOKUP(D238,'Automation (QBO)'!A:B,2,FALSE)),"0"))=0,"Suspense",(IFERROR((VLOOKUP(D238,'Automation (QBO)'!A:B,2,FALSE)),"Suspense")))</f>
        <v>Project Expense - Materials</v>
      </c>
      <c r="I238" s="17">
        <f t="shared" si="14"/>
        <v>256.7</v>
      </c>
      <c r="J238" s="12" t="str">
        <f t="shared" si="15"/>
        <v>Project Expense - Materials</v>
      </c>
    </row>
    <row r="239" spans="1:10" ht="16" hidden="1">
      <c r="A239" s="13" t="s">
        <v>674</v>
      </c>
      <c r="B239" s="12" t="s">
        <v>78</v>
      </c>
      <c r="C239" s="12" t="s">
        <v>94</v>
      </c>
      <c r="D239" s="12" t="s">
        <v>199</v>
      </c>
      <c r="E239" s="12">
        <v>-12</v>
      </c>
      <c r="F239" s="14" t="str">
        <f t="shared" si="12"/>
        <v>2025-01-15ExpenseDicks Lumber21020 GST/HST Payable-12</v>
      </c>
      <c r="G239" s="15">
        <f t="shared" si="13"/>
        <v>45672</v>
      </c>
      <c r="H239" s="16" t="str">
        <f>IF((IFERROR((VLOOKUP(D239,'Automation (QBO)'!A:B,2,FALSE)),"0"))=0,"Suspense",(IFERROR((VLOOKUP(D239,'Automation (QBO)'!A:B,2,FALSE)),"Suspense")))</f>
        <v>GST/HST Payable</v>
      </c>
      <c r="I239" s="17">
        <f t="shared" si="14"/>
        <v>-12</v>
      </c>
      <c r="J239" s="12" t="str">
        <f t="shared" si="15"/>
        <v>GST/HST Payable</v>
      </c>
    </row>
    <row r="240" spans="1:10" ht="16" hidden="1">
      <c r="A240" s="13" t="s">
        <v>674</v>
      </c>
      <c r="B240" s="12" t="s">
        <v>105</v>
      </c>
      <c r="D240" s="12" t="s">
        <v>201</v>
      </c>
      <c r="E240" s="12">
        <v>-14928.25</v>
      </c>
      <c r="F240" s="14" t="str">
        <f t="shared" si="12"/>
        <v>2025-01-15Journal Entry11005 Chequing (CIBC)-14928.25</v>
      </c>
      <c r="G240" s="15">
        <f t="shared" si="13"/>
        <v>45672</v>
      </c>
      <c r="H240" s="16" t="str">
        <f>IF((IFERROR((VLOOKUP(D240,'Automation (QBO)'!A:B,2,FALSE)),"0"))=0,"Suspense",(IFERROR((VLOOKUP(D240,'Automation (QBO)'!A:B,2,FALSE)),"Suspense")))</f>
        <v>Chequing (CIBC)</v>
      </c>
      <c r="I240" s="17">
        <f t="shared" si="14"/>
        <v>-14928.25</v>
      </c>
      <c r="J240" s="12" t="str">
        <f t="shared" si="15"/>
        <v>Chequing (CIBC)</v>
      </c>
    </row>
    <row r="241" spans="1:10" ht="16" hidden="1">
      <c r="A241" s="13" t="s">
        <v>674</v>
      </c>
      <c r="B241" s="12" t="s">
        <v>78</v>
      </c>
      <c r="C241" s="12" t="s">
        <v>112</v>
      </c>
      <c r="D241" s="12" t="s">
        <v>201</v>
      </c>
      <c r="E241" s="12">
        <v>-15000</v>
      </c>
      <c r="F241" s="14" t="str">
        <f t="shared" si="12"/>
        <v>2025-01-15ExpenseBKS Mechanical11005 Chequing (CIBC)-15000</v>
      </c>
      <c r="G241" s="15">
        <f t="shared" si="13"/>
        <v>45672</v>
      </c>
      <c r="H241" s="16" t="str">
        <f>IF((IFERROR((VLOOKUP(D241,'Automation (QBO)'!A:B,2,FALSE)),"0"))=0,"Suspense",(IFERROR((VLOOKUP(D241,'Automation (QBO)'!A:B,2,FALSE)),"Suspense")))</f>
        <v>Chequing (CIBC)</v>
      </c>
      <c r="I241" s="17">
        <f t="shared" si="14"/>
        <v>-15000</v>
      </c>
      <c r="J241" s="12" t="str">
        <f t="shared" si="15"/>
        <v>Chequing (CIBC)</v>
      </c>
    </row>
    <row r="242" spans="1:10" ht="16" hidden="1">
      <c r="A242" s="13" t="s">
        <v>674</v>
      </c>
      <c r="B242" s="12" t="s">
        <v>78</v>
      </c>
      <c r="C242" s="12" t="s">
        <v>112</v>
      </c>
      <c r="D242" s="12" t="s">
        <v>654</v>
      </c>
      <c r="E242" s="12">
        <v>14285.71</v>
      </c>
      <c r="F242" s="14" t="str">
        <f t="shared" si="12"/>
        <v>2025-01-15ExpenseBKS Mechanical51320 Project Expense - Subcontractors14285.71</v>
      </c>
      <c r="G242" s="15">
        <f t="shared" si="13"/>
        <v>45672</v>
      </c>
      <c r="H242" s="16" t="str">
        <f>IF((IFERROR((VLOOKUP(D242,'Automation (QBO)'!A:B,2,FALSE)),"0"))=0,"Suspense",(IFERROR((VLOOKUP(D242,'Automation (QBO)'!A:B,2,FALSE)),"Suspense")))</f>
        <v>Project Expense - Subcontractors</v>
      </c>
      <c r="I242" s="17">
        <f t="shared" si="14"/>
        <v>14285.71</v>
      </c>
      <c r="J242" s="12" t="str">
        <f t="shared" si="15"/>
        <v>Project Expense - Subcontractors</v>
      </c>
    </row>
    <row r="243" spans="1:10" ht="16" hidden="1">
      <c r="A243" s="13" t="s">
        <v>674</v>
      </c>
      <c r="B243" s="12" t="s">
        <v>78</v>
      </c>
      <c r="C243" s="12" t="s">
        <v>112</v>
      </c>
      <c r="D243" s="12" t="s">
        <v>199</v>
      </c>
      <c r="E243" s="12">
        <v>-714.29</v>
      </c>
      <c r="F243" s="14" t="str">
        <f t="shared" si="12"/>
        <v>2025-01-15ExpenseBKS Mechanical21020 GST/HST Payable-714.29</v>
      </c>
      <c r="G243" s="15">
        <f t="shared" si="13"/>
        <v>45672</v>
      </c>
      <c r="H243" s="16" t="str">
        <f>IF((IFERROR((VLOOKUP(D243,'Automation (QBO)'!A:B,2,FALSE)),"0"))=0,"Suspense",(IFERROR((VLOOKUP(D243,'Automation (QBO)'!A:B,2,FALSE)),"Suspense")))</f>
        <v>GST/HST Payable</v>
      </c>
      <c r="I243" s="17">
        <f t="shared" si="14"/>
        <v>-714.29</v>
      </c>
      <c r="J243" s="12" t="str">
        <f t="shared" si="15"/>
        <v>GST/HST Payable</v>
      </c>
    </row>
    <row r="244" spans="1:10" ht="16" hidden="1">
      <c r="A244" s="13" t="s">
        <v>674</v>
      </c>
      <c r="B244" s="12" t="s">
        <v>78</v>
      </c>
      <c r="C244" s="12" t="s">
        <v>94</v>
      </c>
      <c r="D244" s="12" t="s">
        <v>505</v>
      </c>
      <c r="E244" s="12">
        <v>268.7</v>
      </c>
      <c r="F244" s="14" t="str">
        <f t="shared" si="12"/>
        <v>2025-01-15ExpenseDicks Lumber21010 Credit Card (CIBC Visa)268.7</v>
      </c>
      <c r="G244" s="15">
        <f t="shared" si="13"/>
        <v>45672</v>
      </c>
      <c r="H244" s="16" t="str">
        <f>IF((IFERROR((VLOOKUP(D244,'Automation (QBO)'!A:B,2,FALSE)),"0"))=0,"Suspense",(IFERROR((VLOOKUP(D244,'Automation (QBO)'!A:B,2,FALSE)),"Suspense")))</f>
        <v>Credit Card (CIBC Visa)</v>
      </c>
      <c r="I244" s="17">
        <f t="shared" si="14"/>
        <v>268.7</v>
      </c>
      <c r="J244" s="12" t="str">
        <f t="shared" si="15"/>
        <v>Credit Card (CIBC Visa)</v>
      </c>
    </row>
    <row r="245" spans="1:10" ht="16" hidden="1">
      <c r="A245" s="13" t="s">
        <v>674</v>
      </c>
      <c r="B245" s="12" t="s">
        <v>105</v>
      </c>
      <c r="D245" s="12" t="s">
        <v>225</v>
      </c>
      <c r="E245" s="12">
        <v>13631.83</v>
      </c>
      <c r="F245" s="14" t="str">
        <f t="shared" si="12"/>
        <v>2025-01-15Journal Entry52510 Payroll - Salary13631.83</v>
      </c>
      <c r="G245" s="15">
        <f t="shared" si="13"/>
        <v>45672</v>
      </c>
      <c r="H245" s="16" t="str">
        <f>IF((IFERROR((VLOOKUP(D245,'Automation (QBO)'!A:B,2,FALSE)),"0"))=0,"Suspense",(IFERROR((VLOOKUP(D245,'Automation (QBO)'!A:B,2,FALSE)),"Suspense")))</f>
        <v>Payroll - Salary</v>
      </c>
      <c r="I245" s="17">
        <f t="shared" si="14"/>
        <v>13631.83</v>
      </c>
      <c r="J245" s="12" t="str">
        <f t="shared" si="15"/>
        <v>Payroll - Salary</v>
      </c>
    </row>
    <row r="246" spans="1:10" ht="16" hidden="1">
      <c r="A246" s="13" t="s">
        <v>674</v>
      </c>
      <c r="B246" s="12" t="s">
        <v>105</v>
      </c>
      <c r="D246" s="12" t="s">
        <v>348</v>
      </c>
      <c r="E246" s="12">
        <v>97.96</v>
      </c>
      <c r="F246" s="14" t="str">
        <f t="shared" si="12"/>
        <v>2025-01-15Journal Entry52545 Payroll - Employee Benefits (Paid)97.96</v>
      </c>
      <c r="G246" s="15">
        <f t="shared" si="13"/>
        <v>45672</v>
      </c>
      <c r="H246" s="16" t="str">
        <f>IF((IFERROR((VLOOKUP(D246,'Automation (QBO)'!A:B,2,FALSE)),"0"))=0,"Suspense",(IFERROR((VLOOKUP(D246,'Automation (QBO)'!A:B,2,FALSE)),"Suspense")))</f>
        <v>Payroll - Employee Benefits (Paid)</v>
      </c>
      <c r="I246" s="17">
        <f t="shared" si="14"/>
        <v>97.96</v>
      </c>
      <c r="J246" s="12" t="str">
        <f t="shared" si="15"/>
        <v>Payroll - Employee Benefits (Paid)</v>
      </c>
    </row>
    <row r="247" spans="1:10" ht="16" hidden="1">
      <c r="A247" s="13" t="s">
        <v>674</v>
      </c>
      <c r="B247" s="12" t="s">
        <v>105</v>
      </c>
      <c r="D247" s="12" t="s">
        <v>657</v>
      </c>
      <c r="E247" s="12">
        <v>336.7</v>
      </c>
      <c r="F247" s="14" t="str">
        <f t="shared" si="12"/>
        <v>2025-01-15Journal Entry52535 Payroll - WCB336.7</v>
      </c>
      <c r="G247" s="15">
        <f t="shared" si="13"/>
        <v>45672</v>
      </c>
      <c r="H247" s="16" t="str">
        <f>IF((IFERROR((VLOOKUP(D247,'Automation (QBO)'!A:B,2,FALSE)),"0"))=0,"Suspense",(IFERROR((VLOOKUP(D247,'Automation (QBO)'!A:B,2,FALSE)),"Suspense")))</f>
        <v>Payroll - WCB</v>
      </c>
      <c r="I247" s="17">
        <f t="shared" si="14"/>
        <v>336.7</v>
      </c>
      <c r="J247" s="12" t="str">
        <f t="shared" si="15"/>
        <v>Payroll - WCB</v>
      </c>
    </row>
    <row r="248" spans="1:10" ht="16" hidden="1">
      <c r="A248" s="13" t="s">
        <v>674</v>
      </c>
      <c r="B248" s="12" t="s">
        <v>105</v>
      </c>
      <c r="D248" s="12" t="s">
        <v>221</v>
      </c>
      <c r="E248" s="12">
        <v>779.3</v>
      </c>
      <c r="F248" s="14" t="str">
        <f t="shared" si="12"/>
        <v>2025-01-15Journal Entry52525 Payroll - CPP779.3</v>
      </c>
      <c r="G248" s="15">
        <f t="shared" si="13"/>
        <v>45672</v>
      </c>
      <c r="H248" s="16" t="str">
        <f>IF((IFERROR((VLOOKUP(D248,'Automation (QBO)'!A:B,2,FALSE)),"0"))=0,"Suspense",(IFERROR((VLOOKUP(D248,'Automation (QBO)'!A:B,2,FALSE)),"Suspense")))</f>
        <v>Payroll - CPP + EI</v>
      </c>
      <c r="I248" s="17">
        <f t="shared" si="14"/>
        <v>779.3</v>
      </c>
      <c r="J248" s="12" t="str">
        <f t="shared" si="15"/>
        <v>Payroll - CPP + EI</v>
      </c>
    </row>
    <row r="249" spans="1:10" ht="16" hidden="1">
      <c r="A249" s="13" t="s">
        <v>674</v>
      </c>
      <c r="B249" s="12" t="s">
        <v>105</v>
      </c>
      <c r="D249" s="12" t="s">
        <v>222</v>
      </c>
      <c r="E249" s="12">
        <v>136.36000000000001</v>
      </c>
      <c r="F249" s="14" t="str">
        <f t="shared" si="12"/>
        <v>2025-01-15Journal Entry52520 Payroll - EI136.36</v>
      </c>
      <c r="G249" s="15">
        <f t="shared" si="13"/>
        <v>45672</v>
      </c>
      <c r="H249" s="16" t="str">
        <f>IF((IFERROR((VLOOKUP(D249,'Automation (QBO)'!A:B,2,FALSE)),"0"))=0,"Suspense",(IFERROR((VLOOKUP(D249,'Automation (QBO)'!A:B,2,FALSE)),"Suspense")))</f>
        <v>Payroll - CPP + EI</v>
      </c>
      <c r="I249" s="17">
        <f t="shared" si="14"/>
        <v>136.36000000000001</v>
      </c>
      <c r="J249" s="12" t="str">
        <f t="shared" si="15"/>
        <v>Payroll - CPP + EI</v>
      </c>
    </row>
    <row r="250" spans="1:10" ht="16" hidden="1">
      <c r="A250" s="13" t="s">
        <v>674</v>
      </c>
      <c r="B250" s="12" t="s">
        <v>105</v>
      </c>
      <c r="D250" s="12" t="s">
        <v>888</v>
      </c>
      <c r="E250" s="12">
        <v>104.14</v>
      </c>
      <c r="F250" s="14" t="str">
        <f t="shared" si="12"/>
        <v>2025-01-15Journal Entry52515 Payroll - Fees104.14</v>
      </c>
      <c r="G250" s="15">
        <f t="shared" si="13"/>
        <v>45672</v>
      </c>
      <c r="H250" s="16" t="str">
        <f>IF((IFERROR((VLOOKUP(D250,'Automation (QBO)'!A:B,2,FALSE)),"0"))=0,"Suspense",(IFERROR((VLOOKUP(D250,'Automation (QBO)'!A:B,2,FALSE)),"Suspense")))</f>
        <v>Payroll - Fees</v>
      </c>
      <c r="I250" s="17">
        <f t="shared" si="14"/>
        <v>104.14</v>
      </c>
      <c r="J250" s="12" t="str">
        <f t="shared" si="15"/>
        <v>Payroll - Fees</v>
      </c>
    </row>
    <row r="251" spans="1:10" ht="16" hidden="1">
      <c r="A251" s="13" t="s">
        <v>674</v>
      </c>
      <c r="B251" s="12" t="s">
        <v>105</v>
      </c>
      <c r="D251" s="12" t="s">
        <v>223</v>
      </c>
      <c r="E251" s="12">
        <v>-5.21</v>
      </c>
      <c r="F251" s="14" t="str">
        <f t="shared" si="12"/>
        <v>2025-01-15Journal Entry21031 GST/HST Suspense-5.21</v>
      </c>
      <c r="G251" s="15">
        <f t="shared" si="13"/>
        <v>45672</v>
      </c>
      <c r="H251" s="16" t="str">
        <f>IF((IFERROR((VLOOKUP(D251,'Automation (QBO)'!A:B,2,FALSE)),"0"))=0,"Suspense",(IFERROR((VLOOKUP(D251,'Automation (QBO)'!A:B,2,FALSE)),"Suspense")))</f>
        <v>GST/HST Suspense</v>
      </c>
      <c r="I251" s="17">
        <f t="shared" si="14"/>
        <v>-5.21</v>
      </c>
      <c r="J251" s="12" t="str">
        <f t="shared" si="15"/>
        <v>GST/HST Suspense</v>
      </c>
    </row>
    <row r="252" spans="1:10" ht="16" hidden="1">
      <c r="A252" s="13" t="s">
        <v>674</v>
      </c>
      <c r="B252" s="12" t="s">
        <v>105</v>
      </c>
      <c r="D252" s="12" t="s">
        <v>658</v>
      </c>
      <c r="E252" s="12">
        <v>163.25</v>
      </c>
      <c r="F252" s="14" t="str">
        <f t="shared" si="12"/>
        <v>2025-01-15Journal Entry21001 Payroll - Employee Benefits (Collected)163.25</v>
      </c>
      <c r="G252" s="15">
        <f t="shared" si="13"/>
        <v>45672</v>
      </c>
      <c r="H252" s="16" t="str">
        <f>IF((IFERROR((VLOOKUP(D252,'Automation (QBO)'!A:B,2,FALSE)),"0"))=0,"Suspense",(IFERROR((VLOOKUP(D252,'Automation (QBO)'!A:B,2,FALSE)),"Suspense")))</f>
        <v>Payroll - Employee Benefits (Collected)</v>
      </c>
      <c r="I252" s="17">
        <f t="shared" si="14"/>
        <v>163.25</v>
      </c>
      <c r="J252" s="12" t="str">
        <f t="shared" si="15"/>
        <v>Payroll - Employee Benefits (Collected)</v>
      </c>
    </row>
    <row r="253" spans="1:10" ht="16" hidden="1">
      <c r="A253" s="13" t="s">
        <v>675</v>
      </c>
      <c r="B253" s="12" t="s">
        <v>78</v>
      </c>
      <c r="C253" s="12" t="s">
        <v>120</v>
      </c>
      <c r="D253" s="12" t="s">
        <v>659</v>
      </c>
      <c r="E253" s="12">
        <v>33.590000000000003</v>
      </c>
      <c r="F253" s="14" t="str">
        <f t="shared" si="12"/>
        <v>2025-01-16ExpenseGoDaddy52152 Technology &amp; Website33.59</v>
      </c>
      <c r="G253" s="15">
        <f t="shared" si="13"/>
        <v>45673</v>
      </c>
      <c r="H253" s="16" t="str">
        <f>IF((IFERROR((VLOOKUP(D253,'Automation (QBO)'!A:B,2,FALSE)),"0"))=0,"Suspense",(IFERROR((VLOOKUP(D253,'Automation (QBO)'!A:B,2,FALSE)),"Suspense")))</f>
        <v>Technology &amp; Website</v>
      </c>
      <c r="I253" s="17">
        <f t="shared" si="14"/>
        <v>33.590000000000003</v>
      </c>
      <c r="J253" s="12" t="str">
        <f t="shared" si="15"/>
        <v>Technology &amp; Website</v>
      </c>
    </row>
    <row r="254" spans="1:10" ht="16" hidden="1">
      <c r="A254" s="13" t="s">
        <v>675</v>
      </c>
      <c r="B254" s="12" t="s">
        <v>78</v>
      </c>
      <c r="C254" s="12" t="s">
        <v>120</v>
      </c>
      <c r="D254" s="12" t="s">
        <v>505</v>
      </c>
      <c r="E254" s="12">
        <v>33.590000000000003</v>
      </c>
      <c r="F254" s="14" t="str">
        <f t="shared" si="12"/>
        <v>2025-01-16ExpenseGoDaddy21010 Credit Card (CIBC Visa)33.59</v>
      </c>
      <c r="G254" s="15">
        <f t="shared" si="13"/>
        <v>45673</v>
      </c>
      <c r="H254" s="16" t="str">
        <f>IF((IFERROR((VLOOKUP(D254,'Automation (QBO)'!A:B,2,FALSE)),"0"))=0,"Suspense",(IFERROR((VLOOKUP(D254,'Automation (QBO)'!A:B,2,FALSE)),"Suspense")))</f>
        <v>Credit Card (CIBC Visa)</v>
      </c>
      <c r="I254" s="17">
        <f t="shared" si="14"/>
        <v>33.590000000000003</v>
      </c>
      <c r="J254" s="12" t="str">
        <f t="shared" si="15"/>
        <v>Credit Card (CIBC Visa)</v>
      </c>
    </row>
    <row r="255" spans="1:10" ht="16" hidden="1">
      <c r="A255" s="13" t="s">
        <v>676</v>
      </c>
      <c r="B255" s="12" t="s">
        <v>78</v>
      </c>
      <c r="C255" s="12" t="s">
        <v>93</v>
      </c>
      <c r="D255" s="12" t="s">
        <v>383</v>
      </c>
      <c r="E255" s="12">
        <v>24.92</v>
      </c>
      <c r="F255" s="14" t="str">
        <f t="shared" si="12"/>
        <v>2025-01-17ExpenseFullHost52165 Subscriptions (Annual)24.92</v>
      </c>
      <c r="G255" s="15">
        <f t="shared" si="13"/>
        <v>45674</v>
      </c>
      <c r="H255" s="16" t="str">
        <f>IF((IFERROR((VLOOKUP(D255,'Automation (QBO)'!A:B,2,FALSE)),"0"))=0,"Suspense",(IFERROR((VLOOKUP(D255,'Automation (QBO)'!A:B,2,FALSE)),"Suspense")))</f>
        <v>Subscriptions (Annual)</v>
      </c>
      <c r="I255" s="17">
        <f t="shared" si="14"/>
        <v>24.92</v>
      </c>
      <c r="J255" s="12" t="str">
        <f t="shared" si="15"/>
        <v>Subscriptions (Annual)</v>
      </c>
    </row>
    <row r="256" spans="1:10" ht="16" hidden="1">
      <c r="A256" s="13" t="s">
        <v>676</v>
      </c>
      <c r="B256" s="12" t="s">
        <v>78</v>
      </c>
      <c r="C256" s="12" t="s">
        <v>93</v>
      </c>
      <c r="D256" s="12" t="s">
        <v>199</v>
      </c>
      <c r="E256" s="12">
        <v>0</v>
      </c>
      <c r="F256" s="14" t="str">
        <f t="shared" si="12"/>
        <v>2025-01-17ExpenseFullHost21020 GST/HST Payable0</v>
      </c>
      <c r="G256" s="15">
        <f t="shared" si="13"/>
        <v>45674</v>
      </c>
      <c r="H256" s="16" t="str">
        <f>IF((IFERROR((VLOOKUP(D256,'Automation (QBO)'!A:B,2,FALSE)),"0"))=0,"Suspense",(IFERROR((VLOOKUP(D256,'Automation (QBO)'!A:B,2,FALSE)),"Suspense")))</f>
        <v>GST/HST Payable</v>
      </c>
      <c r="I256" s="17">
        <f t="shared" si="14"/>
        <v>0</v>
      </c>
      <c r="J256" s="12" t="str">
        <f t="shared" si="15"/>
        <v>GST/HST Payable</v>
      </c>
    </row>
    <row r="257" spans="1:10" ht="16" hidden="1">
      <c r="A257" s="13" t="s">
        <v>676</v>
      </c>
      <c r="B257" s="12" t="s">
        <v>78</v>
      </c>
      <c r="C257" s="12" t="s">
        <v>123</v>
      </c>
      <c r="D257" s="12" t="s">
        <v>654</v>
      </c>
      <c r="E257" s="12">
        <v>623.82000000000005</v>
      </c>
      <c r="F257" s="14" t="str">
        <f t="shared" si="12"/>
        <v>2025-01-17ExpensePacific West Systems Supplies51320 Project Expense - Subcontractors623.82</v>
      </c>
      <c r="G257" s="15">
        <f t="shared" si="13"/>
        <v>45674</v>
      </c>
      <c r="H257" s="16" t="str">
        <f>IF((IFERROR((VLOOKUP(D257,'Automation (QBO)'!A:B,2,FALSE)),"0"))=0,"Suspense",(IFERROR((VLOOKUP(D257,'Automation (QBO)'!A:B,2,FALSE)),"Suspense")))</f>
        <v>Project Expense - Subcontractors</v>
      </c>
      <c r="I257" s="17">
        <f t="shared" si="14"/>
        <v>623.82000000000005</v>
      </c>
      <c r="J257" s="12" t="str">
        <f t="shared" si="15"/>
        <v>Project Expense - Subcontractors</v>
      </c>
    </row>
    <row r="258" spans="1:10" ht="16" hidden="1">
      <c r="A258" s="13" t="s">
        <v>676</v>
      </c>
      <c r="B258" s="12" t="s">
        <v>78</v>
      </c>
      <c r="C258" s="12" t="s">
        <v>123</v>
      </c>
      <c r="D258" s="12" t="s">
        <v>199</v>
      </c>
      <c r="E258" s="12">
        <v>-29.15</v>
      </c>
      <c r="F258" s="14" t="str">
        <f t="shared" ref="F258:F321" si="16">A258&amp;B258&amp;C258&amp;D258&amp;E258</f>
        <v>2025-01-17ExpensePacific West Systems Supplies21020 GST/HST Payable-29.15</v>
      </c>
      <c r="G258" s="15">
        <f t="shared" ref="G258:G321" si="17">IFERROR((DATEVALUE(A258)),A258)</f>
        <v>45674</v>
      </c>
      <c r="H258" s="16" t="str">
        <f>IF((IFERROR((VLOOKUP(D258,'Automation (QBO)'!A:B,2,FALSE)),"0"))=0,"Suspense",(IFERROR((VLOOKUP(D258,'Automation (QBO)'!A:B,2,FALSE)),"Suspense")))</f>
        <v>GST/HST Payable</v>
      </c>
      <c r="I258" s="17">
        <f t="shared" ref="I258:I321" si="18">E258</f>
        <v>-29.15</v>
      </c>
      <c r="J258" s="12" t="str">
        <f t="shared" ref="J258:J321" si="19">H258</f>
        <v>GST/HST Payable</v>
      </c>
    </row>
    <row r="259" spans="1:10" ht="16" hidden="1">
      <c r="A259" s="13" t="s">
        <v>676</v>
      </c>
      <c r="B259" s="12" t="s">
        <v>78</v>
      </c>
      <c r="C259" s="12" t="s">
        <v>123</v>
      </c>
      <c r="D259" s="12" t="s">
        <v>654</v>
      </c>
      <c r="E259" s="12">
        <v>597.4</v>
      </c>
      <c r="F259" s="14" t="str">
        <f t="shared" si="16"/>
        <v>2025-01-17ExpensePacific West Systems Supplies51320 Project Expense - Subcontractors597.4</v>
      </c>
      <c r="G259" s="15">
        <f t="shared" si="17"/>
        <v>45674</v>
      </c>
      <c r="H259" s="16" t="str">
        <f>IF((IFERROR((VLOOKUP(D259,'Automation (QBO)'!A:B,2,FALSE)),"0"))=0,"Suspense",(IFERROR((VLOOKUP(D259,'Automation (QBO)'!A:B,2,FALSE)),"Suspense")))</f>
        <v>Project Expense - Subcontractors</v>
      </c>
      <c r="I259" s="17">
        <f t="shared" si="18"/>
        <v>597.4</v>
      </c>
      <c r="J259" s="12" t="str">
        <f t="shared" si="19"/>
        <v>Project Expense - Subcontractors</v>
      </c>
    </row>
    <row r="260" spans="1:10" ht="16" hidden="1">
      <c r="A260" s="13" t="s">
        <v>676</v>
      </c>
      <c r="B260" s="12" t="s">
        <v>78</v>
      </c>
      <c r="C260" s="12" t="s">
        <v>123</v>
      </c>
      <c r="D260" s="12" t="s">
        <v>199</v>
      </c>
      <c r="E260" s="12">
        <v>-27.92</v>
      </c>
      <c r="F260" s="14" t="str">
        <f t="shared" si="16"/>
        <v>2025-01-17ExpensePacific West Systems Supplies21020 GST/HST Payable-27.92</v>
      </c>
      <c r="G260" s="15">
        <f t="shared" si="17"/>
        <v>45674</v>
      </c>
      <c r="H260" s="16" t="str">
        <f>IF((IFERROR((VLOOKUP(D260,'Automation (QBO)'!A:B,2,FALSE)),"0"))=0,"Suspense",(IFERROR((VLOOKUP(D260,'Automation (QBO)'!A:B,2,FALSE)),"Suspense")))</f>
        <v>GST/HST Payable</v>
      </c>
      <c r="I260" s="17">
        <f t="shared" si="18"/>
        <v>-27.92</v>
      </c>
      <c r="J260" s="12" t="str">
        <f t="shared" si="19"/>
        <v>GST/HST Payable</v>
      </c>
    </row>
    <row r="261" spans="1:10" ht="16" hidden="1">
      <c r="A261" s="13" t="s">
        <v>676</v>
      </c>
      <c r="B261" s="12" t="s">
        <v>78</v>
      </c>
      <c r="C261" s="12" t="s">
        <v>123</v>
      </c>
      <c r="D261" s="12" t="s">
        <v>654</v>
      </c>
      <c r="E261" s="12">
        <v>558.71</v>
      </c>
      <c r="F261" s="14" t="str">
        <f t="shared" si="16"/>
        <v>2025-01-17ExpensePacific West Systems Supplies51320 Project Expense - Subcontractors558.71</v>
      </c>
      <c r="G261" s="15">
        <f t="shared" si="17"/>
        <v>45674</v>
      </c>
      <c r="H261" s="16" t="str">
        <f>IF((IFERROR((VLOOKUP(D261,'Automation (QBO)'!A:B,2,FALSE)),"0"))=0,"Suspense",(IFERROR((VLOOKUP(D261,'Automation (QBO)'!A:B,2,FALSE)),"Suspense")))</f>
        <v>Project Expense - Subcontractors</v>
      </c>
      <c r="I261" s="17">
        <f t="shared" si="18"/>
        <v>558.71</v>
      </c>
      <c r="J261" s="12" t="str">
        <f t="shared" si="19"/>
        <v>Project Expense - Subcontractors</v>
      </c>
    </row>
    <row r="262" spans="1:10" ht="16" hidden="1">
      <c r="A262" s="13" t="s">
        <v>676</v>
      </c>
      <c r="B262" s="12" t="s">
        <v>78</v>
      </c>
      <c r="C262" s="12" t="s">
        <v>123</v>
      </c>
      <c r="D262" s="12" t="s">
        <v>199</v>
      </c>
      <c r="E262" s="12">
        <v>-26.11</v>
      </c>
      <c r="F262" s="14" t="str">
        <f t="shared" si="16"/>
        <v>2025-01-17ExpensePacific West Systems Supplies21020 GST/HST Payable-26.11</v>
      </c>
      <c r="G262" s="15">
        <f t="shared" si="17"/>
        <v>45674</v>
      </c>
      <c r="H262" s="16" t="str">
        <f>IF((IFERROR((VLOOKUP(D262,'Automation (QBO)'!A:B,2,FALSE)),"0"))=0,"Suspense",(IFERROR((VLOOKUP(D262,'Automation (QBO)'!A:B,2,FALSE)),"Suspense")))</f>
        <v>GST/HST Payable</v>
      </c>
      <c r="I262" s="17">
        <f t="shared" si="18"/>
        <v>-26.11</v>
      </c>
      <c r="J262" s="12" t="str">
        <f t="shared" si="19"/>
        <v>GST/HST Payable</v>
      </c>
    </row>
    <row r="263" spans="1:10" ht="16" hidden="1">
      <c r="A263" s="13" t="s">
        <v>676</v>
      </c>
      <c r="B263" s="12" t="s">
        <v>98</v>
      </c>
      <c r="C263" s="12" t="s">
        <v>123</v>
      </c>
      <c r="D263" s="12" t="s">
        <v>660</v>
      </c>
      <c r="E263" s="12">
        <v>-476.44</v>
      </c>
      <c r="F263" s="14" t="str">
        <f t="shared" si="16"/>
        <v>2025-01-17Credit Card CreditPacific West Systems Supplies51335 Project Expense - Materials-476.44</v>
      </c>
      <c r="G263" s="15">
        <f t="shared" si="17"/>
        <v>45674</v>
      </c>
      <c r="H263" s="16" t="str">
        <f>IF((IFERROR((VLOOKUP(D263,'Automation (QBO)'!A:B,2,FALSE)),"0"))=0,"Suspense",(IFERROR((VLOOKUP(D263,'Automation (QBO)'!A:B,2,FALSE)),"Suspense")))</f>
        <v>Project Expense - Materials</v>
      </c>
      <c r="I263" s="17">
        <f t="shared" si="18"/>
        <v>-476.44</v>
      </c>
      <c r="J263" s="12" t="str">
        <f t="shared" si="19"/>
        <v>Project Expense - Materials</v>
      </c>
    </row>
    <row r="264" spans="1:10" ht="16" hidden="1">
      <c r="A264" s="13" t="s">
        <v>676</v>
      </c>
      <c r="B264" s="12" t="s">
        <v>98</v>
      </c>
      <c r="C264" s="12" t="s">
        <v>123</v>
      </c>
      <c r="D264" s="12" t="s">
        <v>199</v>
      </c>
      <c r="E264" s="12">
        <v>23.82</v>
      </c>
      <c r="F264" s="14" t="str">
        <f t="shared" si="16"/>
        <v>2025-01-17Credit Card CreditPacific West Systems Supplies21020 GST/HST Payable23.82</v>
      </c>
      <c r="G264" s="15">
        <f t="shared" si="17"/>
        <v>45674</v>
      </c>
      <c r="H264" s="16" t="str">
        <f>IF((IFERROR((VLOOKUP(D264,'Automation (QBO)'!A:B,2,FALSE)),"0"))=0,"Suspense",(IFERROR((VLOOKUP(D264,'Automation (QBO)'!A:B,2,FALSE)),"Suspense")))</f>
        <v>GST/HST Payable</v>
      </c>
      <c r="I264" s="17">
        <f t="shared" si="18"/>
        <v>23.82</v>
      </c>
      <c r="J264" s="12" t="str">
        <f t="shared" si="19"/>
        <v>GST/HST Payable</v>
      </c>
    </row>
    <row r="265" spans="1:10" ht="16" hidden="1">
      <c r="A265" s="13" t="s">
        <v>676</v>
      </c>
      <c r="B265" s="12" t="s">
        <v>78</v>
      </c>
      <c r="C265" s="12" t="s">
        <v>123</v>
      </c>
      <c r="D265" s="12" t="s">
        <v>505</v>
      </c>
      <c r="E265" s="12">
        <v>652.97</v>
      </c>
      <c r="F265" s="14" t="str">
        <f t="shared" si="16"/>
        <v>2025-01-17ExpensePacific West Systems Supplies21010 Credit Card (CIBC Visa)652.97</v>
      </c>
      <c r="G265" s="15">
        <f t="shared" si="17"/>
        <v>45674</v>
      </c>
      <c r="H265" s="16" t="str">
        <f>IF((IFERROR((VLOOKUP(D265,'Automation (QBO)'!A:B,2,FALSE)),"0"))=0,"Suspense",(IFERROR((VLOOKUP(D265,'Automation (QBO)'!A:B,2,FALSE)),"Suspense")))</f>
        <v>Credit Card (CIBC Visa)</v>
      </c>
      <c r="I265" s="17">
        <f t="shared" si="18"/>
        <v>652.97</v>
      </c>
      <c r="J265" s="12" t="str">
        <f t="shared" si="19"/>
        <v>Credit Card (CIBC Visa)</v>
      </c>
    </row>
    <row r="266" spans="1:10" ht="16" hidden="1">
      <c r="A266" s="13" t="s">
        <v>676</v>
      </c>
      <c r="B266" s="12" t="s">
        <v>78</v>
      </c>
      <c r="C266" s="12" t="s">
        <v>123</v>
      </c>
      <c r="D266" s="12" t="s">
        <v>505</v>
      </c>
      <c r="E266" s="12">
        <v>584.82000000000005</v>
      </c>
      <c r="F266" s="14" t="str">
        <f t="shared" si="16"/>
        <v>2025-01-17ExpensePacific West Systems Supplies21010 Credit Card (CIBC Visa)584.82</v>
      </c>
      <c r="G266" s="15">
        <f t="shared" si="17"/>
        <v>45674</v>
      </c>
      <c r="H266" s="16" t="str">
        <f>IF((IFERROR((VLOOKUP(D266,'Automation (QBO)'!A:B,2,FALSE)),"0"))=0,"Suspense",(IFERROR((VLOOKUP(D266,'Automation (QBO)'!A:B,2,FALSE)),"Suspense")))</f>
        <v>Credit Card (CIBC Visa)</v>
      </c>
      <c r="I266" s="17">
        <f t="shared" si="18"/>
        <v>584.82000000000005</v>
      </c>
      <c r="J266" s="12" t="str">
        <f t="shared" si="19"/>
        <v>Credit Card (CIBC Visa)</v>
      </c>
    </row>
    <row r="267" spans="1:10" ht="16" hidden="1">
      <c r="A267" s="13" t="s">
        <v>676</v>
      </c>
      <c r="B267" s="12" t="s">
        <v>78</v>
      </c>
      <c r="C267" s="12" t="s">
        <v>93</v>
      </c>
      <c r="D267" s="12" t="s">
        <v>505</v>
      </c>
      <c r="E267" s="12">
        <v>24.92</v>
      </c>
      <c r="F267" s="14" t="str">
        <f t="shared" si="16"/>
        <v>2025-01-17ExpenseFullHost21010 Credit Card (CIBC Visa)24.92</v>
      </c>
      <c r="G267" s="15">
        <f t="shared" si="17"/>
        <v>45674</v>
      </c>
      <c r="H267" s="16" t="str">
        <f>IF((IFERROR((VLOOKUP(D267,'Automation (QBO)'!A:B,2,FALSE)),"0"))=0,"Suspense",(IFERROR((VLOOKUP(D267,'Automation (QBO)'!A:B,2,FALSE)),"Suspense")))</f>
        <v>Credit Card (CIBC Visa)</v>
      </c>
      <c r="I267" s="17">
        <f t="shared" si="18"/>
        <v>24.92</v>
      </c>
      <c r="J267" s="12" t="str">
        <f t="shared" si="19"/>
        <v>Credit Card (CIBC Visa)</v>
      </c>
    </row>
    <row r="268" spans="1:10" ht="16" hidden="1">
      <c r="A268" s="13" t="s">
        <v>676</v>
      </c>
      <c r="B268" s="12" t="s">
        <v>98</v>
      </c>
      <c r="C268" s="12" t="s">
        <v>123</v>
      </c>
      <c r="D268" s="12" t="s">
        <v>505</v>
      </c>
      <c r="E268" s="12">
        <v>-500.26</v>
      </c>
      <c r="F268" s="14" t="str">
        <f t="shared" si="16"/>
        <v>2025-01-17Credit Card CreditPacific West Systems Supplies21010 Credit Card (CIBC Visa)-500.26</v>
      </c>
      <c r="G268" s="15">
        <f t="shared" si="17"/>
        <v>45674</v>
      </c>
      <c r="H268" s="16" t="str">
        <f>IF((IFERROR((VLOOKUP(D268,'Automation (QBO)'!A:B,2,FALSE)),"0"))=0,"Suspense",(IFERROR((VLOOKUP(D268,'Automation (QBO)'!A:B,2,FALSE)),"Suspense")))</f>
        <v>Credit Card (CIBC Visa)</v>
      </c>
      <c r="I268" s="17">
        <f t="shared" si="18"/>
        <v>-500.26</v>
      </c>
      <c r="J268" s="12" t="str">
        <f t="shared" si="19"/>
        <v>Credit Card (CIBC Visa)</v>
      </c>
    </row>
    <row r="269" spans="1:10" ht="16" hidden="1">
      <c r="A269" s="13" t="s">
        <v>676</v>
      </c>
      <c r="B269" s="12" t="s">
        <v>78</v>
      </c>
      <c r="C269" s="12" t="s">
        <v>123</v>
      </c>
      <c r="D269" s="12" t="s">
        <v>505</v>
      </c>
      <c r="E269" s="12">
        <v>625.32000000000005</v>
      </c>
      <c r="F269" s="14" t="str">
        <f t="shared" si="16"/>
        <v>2025-01-17ExpensePacific West Systems Supplies21010 Credit Card (CIBC Visa)625.32</v>
      </c>
      <c r="G269" s="15">
        <f t="shared" si="17"/>
        <v>45674</v>
      </c>
      <c r="H269" s="16" t="str">
        <f>IF((IFERROR((VLOOKUP(D269,'Automation (QBO)'!A:B,2,FALSE)),"0"))=0,"Suspense",(IFERROR((VLOOKUP(D269,'Automation (QBO)'!A:B,2,FALSE)),"Suspense")))</f>
        <v>Credit Card (CIBC Visa)</v>
      </c>
      <c r="I269" s="17">
        <f t="shared" si="18"/>
        <v>625.32000000000005</v>
      </c>
      <c r="J269" s="12" t="str">
        <f t="shared" si="19"/>
        <v>Credit Card (CIBC Visa)</v>
      </c>
    </row>
    <row r="270" spans="1:10" ht="16" hidden="1">
      <c r="A270" s="13" t="s">
        <v>677</v>
      </c>
      <c r="B270" s="12" t="s">
        <v>78</v>
      </c>
      <c r="C270" s="12" t="s">
        <v>108</v>
      </c>
      <c r="D270" s="12" t="s">
        <v>199</v>
      </c>
      <c r="E270" s="12">
        <v>-9.52</v>
      </c>
      <c r="F270" s="14" t="str">
        <f t="shared" si="16"/>
        <v>2025-01-18ExpenseChevron21020 GST/HST Payable-9.52</v>
      </c>
      <c r="G270" s="15">
        <f t="shared" si="17"/>
        <v>45675</v>
      </c>
      <c r="H270" s="16" t="str">
        <f>IF((IFERROR((VLOOKUP(D270,'Automation (QBO)'!A:B,2,FALSE)),"0"))=0,"Suspense",(IFERROR((VLOOKUP(D270,'Automation (QBO)'!A:B,2,FALSE)),"Suspense")))</f>
        <v>GST/HST Payable</v>
      </c>
      <c r="I270" s="17">
        <f t="shared" si="18"/>
        <v>-9.52</v>
      </c>
      <c r="J270" s="12" t="str">
        <f t="shared" si="19"/>
        <v>GST/HST Payable</v>
      </c>
    </row>
    <row r="271" spans="1:10" ht="16" hidden="1">
      <c r="A271" s="13" t="s">
        <v>677</v>
      </c>
      <c r="B271" s="12" t="s">
        <v>78</v>
      </c>
      <c r="C271" s="12" t="s">
        <v>108</v>
      </c>
      <c r="D271" s="12" t="s">
        <v>505</v>
      </c>
      <c r="E271" s="12">
        <v>200</v>
      </c>
      <c r="F271" s="14" t="str">
        <f t="shared" si="16"/>
        <v>2025-01-18ExpenseChevron21010 Credit Card (CIBC Visa)200</v>
      </c>
      <c r="G271" s="15">
        <f t="shared" si="17"/>
        <v>45675</v>
      </c>
      <c r="H271" s="16" t="str">
        <f>IF((IFERROR((VLOOKUP(D271,'Automation (QBO)'!A:B,2,FALSE)),"0"))=0,"Suspense",(IFERROR((VLOOKUP(D271,'Automation (QBO)'!A:B,2,FALSE)),"Suspense")))</f>
        <v>Credit Card (CIBC Visa)</v>
      </c>
      <c r="I271" s="17">
        <f t="shared" si="18"/>
        <v>200</v>
      </c>
      <c r="J271" s="12" t="str">
        <f t="shared" si="19"/>
        <v>Credit Card (CIBC Visa)</v>
      </c>
    </row>
    <row r="272" spans="1:10" ht="16" hidden="1">
      <c r="A272" s="13" t="s">
        <v>677</v>
      </c>
      <c r="B272" s="12" t="s">
        <v>78</v>
      </c>
      <c r="C272" s="12" t="s">
        <v>108</v>
      </c>
      <c r="D272" s="12" t="s">
        <v>204</v>
      </c>
      <c r="E272" s="12">
        <v>190.48</v>
      </c>
      <c r="F272" s="14" t="str">
        <f t="shared" si="16"/>
        <v>2025-01-18ExpenseChevron52225 Fuel190.48</v>
      </c>
      <c r="G272" s="15">
        <f t="shared" si="17"/>
        <v>45675</v>
      </c>
      <c r="H272" s="16" t="str">
        <f>IF((IFERROR((VLOOKUP(D272,'Automation (QBO)'!A:B,2,FALSE)),"0"))=0,"Suspense",(IFERROR((VLOOKUP(D272,'Automation (QBO)'!A:B,2,FALSE)),"Suspense")))</f>
        <v>Fuel</v>
      </c>
      <c r="I272" s="17">
        <f t="shared" si="18"/>
        <v>190.48</v>
      </c>
      <c r="J272" s="12" t="str">
        <f t="shared" si="19"/>
        <v>Fuel</v>
      </c>
    </row>
    <row r="273" spans="1:10" ht="16" hidden="1">
      <c r="A273" s="13" t="s">
        <v>678</v>
      </c>
      <c r="B273" s="12" t="s">
        <v>78</v>
      </c>
      <c r="C273" s="12" t="s">
        <v>103</v>
      </c>
      <c r="D273" s="12" t="s">
        <v>660</v>
      </c>
      <c r="E273" s="12">
        <v>202.37</v>
      </c>
      <c r="F273" s="14" t="str">
        <f t="shared" si="16"/>
        <v>2025-01-19ExpenseRona51335 Project Expense - Materials202.37</v>
      </c>
      <c r="G273" s="15">
        <f t="shared" si="17"/>
        <v>45676</v>
      </c>
      <c r="H273" s="16" t="str">
        <f>IF((IFERROR((VLOOKUP(D273,'Automation (QBO)'!A:B,2,FALSE)),"0"))=0,"Suspense",(IFERROR((VLOOKUP(D273,'Automation (QBO)'!A:B,2,FALSE)),"Suspense")))</f>
        <v>Project Expense - Materials</v>
      </c>
      <c r="I273" s="17">
        <f t="shared" si="18"/>
        <v>202.37</v>
      </c>
      <c r="J273" s="12" t="str">
        <f t="shared" si="19"/>
        <v>Project Expense - Materials</v>
      </c>
    </row>
    <row r="274" spans="1:10" ht="16" hidden="1">
      <c r="A274" s="13" t="s">
        <v>678</v>
      </c>
      <c r="B274" s="12" t="s">
        <v>78</v>
      </c>
      <c r="C274" s="12" t="s">
        <v>103</v>
      </c>
      <c r="D274" s="12" t="s">
        <v>199</v>
      </c>
      <c r="E274" s="12">
        <v>-9.4600000000000009</v>
      </c>
      <c r="F274" s="14" t="str">
        <f t="shared" si="16"/>
        <v>2025-01-19ExpenseRona21020 GST/HST Payable-9.46</v>
      </c>
      <c r="G274" s="15">
        <f t="shared" si="17"/>
        <v>45676</v>
      </c>
      <c r="H274" s="16" t="str">
        <f>IF((IFERROR((VLOOKUP(D274,'Automation (QBO)'!A:B,2,FALSE)),"0"))=0,"Suspense",(IFERROR((VLOOKUP(D274,'Automation (QBO)'!A:B,2,FALSE)),"Suspense")))</f>
        <v>GST/HST Payable</v>
      </c>
      <c r="I274" s="17">
        <f t="shared" si="18"/>
        <v>-9.4600000000000009</v>
      </c>
      <c r="J274" s="12" t="str">
        <f t="shared" si="19"/>
        <v>GST/HST Payable</v>
      </c>
    </row>
    <row r="275" spans="1:10" ht="16" hidden="1">
      <c r="A275" s="13" t="s">
        <v>678</v>
      </c>
      <c r="B275" s="12" t="s">
        <v>78</v>
      </c>
      <c r="C275" s="12" t="s">
        <v>86</v>
      </c>
      <c r="D275" s="12" t="s">
        <v>199</v>
      </c>
      <c r="E275" s="12">
        <v>-6.6</v>
      </c>
      <c r="F275" s="14" t="str">
        <f t="shared" si="16"/>
        <v>2025-01-19ExpenseEsso21020 GST/HST Payable-6.6</v>
      </c>
      <c r="G275" s="15">
        <f t="shared" si="17"/>
        <v>45676</v>
      </c>
      <c r="H275" s="16" t="str">
        <f>IF((IFERROR((VLOOKUP(D275,'Automation (QBO)'!A:B,2,FALSE)),"0"))=0,"Suspense",(IFERROR((VLOOKUP(D275,'Automation (QBO)'!A:B,2,FALSE)),"Suspense")))</f>
        <v>GST/HST Payable</v>
      </c>
      <c r="I275" s="17">
        <f t="shared" si="18"/>
        <v>-6.6</v>
      </c>
      <c r="J275" s="12" t="str">
        <f t="shared" si="19"/>
        <v>GST/HST Payable</v>
      </c>
    </row>
    <row r="276" spans="1:10" ht="16" hidden="1">
      <c r="A276" s="13" t="s">
        <v>678</v>
      </c>
      <c r="B276" s="12" t="s">
        <v>99</v>
      </c>
      <c r="D276" s="12" t="s">
        <v>201</v>
      </c>
      <c r="E276" s="12">
        <v>-1000</v>
      </c>
      <c r="F276" s="14" t="str">
        <f t="shared" si="16"/>
        <v>2025-01-19Credit Card Payment11005 Chequing (CIBC)-1000</v>
      </c>
      <c r="G276" s="15">
        <f t="shared" si="17"/>
        <v>45676</v>
      </c>
      <c r="H276" s="16" t="str">
        <f>IF((IFERROR((VLOOKUP(D276,'Automation (QBO)'!A:B,2,FALSE)),"0"))=0,"Suspense",(IFERROR((VLOOKUP(D276,'Automation (QBO)'!A:B,2,FALSE)),"Suspense")))</f>
        <v>Chequing (CIBC)</v>
      </c>
      <c r="I276" s="17">
        <f t="shared" si="18"/>
        <v>-1000</v>
      </c>
      <c r="J276" s="12" t="str">
        <f t="shared" si="19"/>
        <v>Chequing (CIBC)</v>
      </c>
    </row>
    <row r="277" spans="1:10" ht="16" hidden="1">
      <c r="A277" s="13" t="s">
        <v>678</v>
      </c>
      <c r="B277" s="12" t="s">
        <v>78</v>
      </c>
      <c r="C277" s="12" t="s">
        <v>86</v>
      </c>
      <c r="D277" s="12" t="s">
        <v>505</v>
      </c>
      <c r="E277" s="12">
        <v>138.57</v>
      </c>
      <c r="F277" s="14" t="str">
        <f t="shared" si="16"/>
        <v>2025-01-19ExpenseEsso21010 Credit Card (CIBC Visa)138.57</v>
      </c>
      <c r="G277" s="15">
        <f t="shared" si="17"/>
        <v>45676</v>
      </c>
      <c r="H277" s="16" t="str">
        <f>IF((IFERROR((VLOOKUP(D277,'Automation (QBO)'!A:B,2,FALSE)),"0"))=0,"Suspense",(IFERROR((VLOOKUP(D277,'Automation (QBO)'!A:B,2,FALSE)),"Suspense")))</f>
        <v>Credit Card (CIBC Visa)</v>
      </c>
      <c r="I277" s="17">
        <f t="shared" si="18"/>
        <v>138.57</v>
      </c>
      <c r="J277" s="12" t="str">
        <f t="shared" si="19"/>
        <v>Credit Card (CIBC Visa)</v>
      </c>
    </row>
    <row r="278" spans="1:10" ht="16" hidden="1">
      <c r="A278" s="13" t="s">
        <v>678</v>
      </c>
      <c r="B278" s="12" t="s">
        <v>78</v>
      </c>
      <c r="C278" s="12" t="s">
        <v>103</v>
      </c>
      <c r="D278" s="12" t="s">
        <v>505</v>
      </c>
      <c r="E278" s="12">
        <v>211.83</v>
      </c>
      <c r="F278" s="14" t="str">
        <f t="shared" si="16"/>
        <v>2025-01-19ExpenseRona21010 Credit Card (CIBC Visa)211.83</v>
      </c>
      <c r="G278" s="15">
        <f t="shared" si="17"/>
        <v>45676</v>
      </c>
      <c r="H278" s="16" t="str">
        <f>IF((IFERROR((VLOOKUP(D278,'Automation (QBO)'!A:B,2,FALSE)),"0"))=0,"Suspense",(IFERROR((VLOOKUP(D278,'Automation (QBO)'!A:B,2,FALSE)),"Suspense")))</f>
        <v>Credit Card (CIBC Visa)</v>
      </c>
      <c r="I278" s="17">
        <f t="shared" si="18"/>
        <v>211.83</v>
      </c>
      <c r="J278" s="12" t="str">
        <f t="shared" si="19"/>
        <v>Credit Card (CIBC Visa)</v>
      </c>
    </row>
    <row r="279" spans="1:10" ht="16" hidden="1">
      <c r="A279" s="13" t="s">
        <v>678</v>
      </c>
      <c r="B279" s="12" t="s">
        <v>99</v>
      </c>
      <c r="D279" s="12" t="s">
        <v>505</v>
      </c>
      <c r="E279" s="12">
        <v>-1000</v>
      </c>
      <c r="F279" s="14" t="str">
        <f t="shared" si="16"/>
        <v>2025-01-19Credit Card Payment21010 Credit Card (CIBC Visa)-1000</v>
      </c>
      <c r="G279" s="15">
        <f t="shared" si="17"/>
        <v>45676</v>
      </c>
      <c r="H279" s="16" t="str">
        <f>IF((IFERROR((VLOOKUP(D279,'Automation (QBO)'!A:B,2,FALSE)),"0"))=0,"Suspense",(IFERROR((VLOOKUP(D279,'Automation (QBO)'!A:B,2,FALSE)),"Suspense")))</f>
        <v>Credit Card (CIBC Visa)</v>
      </c>
      <c r="I279" s="17">
        <f t="shared" si="18"/>
        <v>-1000</v>
      </c>
      <c r="J279" s="12" t="str">
        <f t="shared" si="19"/>
        <v>Credit Card (CIBC Visa)</v>
      </c>
    </row>
    <row r="280" spans="1:10" ht="16" hidden="1">
      <c r="A280" s="13" t="s">
        <v>678</v>
      </c>
      <c r="B280" s="12" t="s">
        <v>78</v>
      </c>
      <c r="C280" s="12" t="s">
        <v>86</v>
      </c>
      <c r="D280" s="12" t="s">
        <v>204</v>
      </c>
      <c r="E280" s="12">
        <v>131.97</v>
      </c>
      <c r="F280" s="14" t="str">
        <f t="shared" si="16"/>
        <v>2025-01-19ExpenseEsso52225 Fuel131.97</v>
      </c>
      <c r="G280" s="15">
        <f t="shared" si="17"/>
        <v>45676</v>
      </c>
      <c r="H280" s="16" t="str">
        <f>IF((IFERROR((VLOOKUP(D280,'Automation (QBO)'!A:B,2,FALSE)),"0"))=0,"Suspense",(IFERROR((VLOOKUP(D280,'Automation (QBO)'!A:B,2,FALSE)),"Suspense")))</f>
        <v>Fuel</v>
      </c>
      <c r="I280" s="17">
        <f t="shared" si="18"/>
        <v>131.97</v>
      </c>
      <c r="J280" s="12" t="str">
        <f t="shared" si="19"/>
        <v>Fuel</v>
      </c>
    </row>
    <row r="281" spans="1:10" ht="16" hidden="1">
      <c r="A281" s="13" t="s">
        <v>679</v>
      </c>
      <c r="B281" s="12" t="s">
        <v>78</v>
      </c>
      <c r="C281" s="12" t="s">
        <v>141</v>
      </c>
      <c r="D281" s="12" t="s">
        <v>199</v>
      </c>
      <c r="E281" s="12">
        <v>0</v>
      </c>
      <c r="F281" s="14" t="str">
        <f t="shared" si="16"/>
        <v>2025-01-20ExpenseDSPC Parking Vancouver21020 GST/HST Payable0</v>
      </c>
      <c r="G281" s="15">
        <f t="shared" si="17"/>
        <v>45677</v>
      </c>
      <c r="H281" s="16" t="str">
        <f>IF((IFERROR((VLOOKUP(D281,'Automation (QBO)'!A:B,2,FALSE)),"0"))=0,"Suspense",(IFERROR((VLOOKUP(D281,'Automation (QBO)'!A:B,2,FALSE)),"Suspense")))</f>
        <v>GST/HST Payable</v>
      </c>
      <c r="I281" s="17">
        <f t="shared" si="18"/>
        <v>0</v>
      </c>
      <c r="J281" s="12" t="str">
        <f t="shared" si="19"/>
        <v>GST/HST Payable</v>
      </c>
    </row>
    <row r="282" spans="1:10" ht="16" hidden="1">
      <c r="A282" s="13" t="s">
        <v>679</v>
      </c>
      <c r="B282" s="12" t="s">
        <v>78</v>
      </c>
      <c r="C282" s="12" t="s">
        <v>141</v>
      </c>
      <c r="D282" s="12" t="s">
        <v>199</v>
      </c>
      <c r="E282" s="12">
        <v>0</v>
      </c>
      <c r="F282" s="14" t="str">
        <f t="shared" si="16"/>
        <v>2025-01-20ExpenseDSPC Parking Vancouver21020 GST/HST Payable0</v>
      </c>
      <c r="G282" s="15">
        <f t="shared" si="17"/>
        <v>45677</v>
      </c>
      <c r="H282" s="16" t="str">
        <f>IF((IFERROR((VLOOKUP(D282,'Automation (QBO)'!A:B,2,FALSE)),"0"))=0,"Suspense",(IFERROR((VLOOKUP(D282,'Automation (QBO)'!A:B,2,FALSE)),"Suspense")))</f>
        <v>GST/HST Payable</v>
      </c>
      <c r="I282" s="17">
        <f t="shared" si="18"/>
        <v>0</v>
      </c>
      <c r="J282" s="12" t="str">
        <f t="shared" si="19"/>
        <v>GST/HST Payable</v>
      </c>
    </row>
    <row r="283" spans="1:10" ht="16" hidden="1">
      <c r="A283" s="13" t="s">
        <v>679</v>
      </c>
      <c r="B283" s="12" t="s">
        <v>78</v>
      </c>
      <c r="C283" s="12" t="s">
        <v>95</v>
      </c>
      <c r="D283" s="12" t="s">
        <v>199</v>
      </c>
      <c r="E283" s="12">
        <v>0</v>
      </c>
      <c r="F283" s="14" t="str">
        <f t="shared" si="16"/>
        <v>2025-01-20ExpenseImpark21020 GST/HST Payable0</v>
      </c>
      <c r="G283" s="15">
        <f t="shared" si="17"/>
        <v>45677</v>
      </c>
      <c r="H283" s="16" t="str">
        <f>IF((IFERROR((VLOOKUP(D283,'Automation (QBO)'!A:B,2,FALSE)),"0"))=0,"Suspense",(IFERROR((VLOOKUP(D283,'Automation (QBO)'!A:B,2,FALSE)),"Suspense")))</f>
        <v>GST/HST Payable</v>
      </c>
      <c r="I283" s="17">
        <f t="shared" si="18"/>
        <v>0</v>
      </c>
      <c r="J283" s="12" t="str">
        <f t="shared" si="19"/>
        <v>GST/HST Payable</v>
      </c>
    </row>
    <row r="284" spans="1:10" ht="16" hidden="1">
      <c r="A284" s="13" t="s">
        <v>679</v>
      </c>
      <c r="B284" s="12" t="s">
        <v>78</v>
      </c>
      <c r="C284" s="12" t="s">
        <v>102</v>
      </c>
      <c r="D284" s="12" t="s">
        <v>212</v>
      </c>
      <c r="E284" s="12">
        <v>218.68</v>
      </c>
      <c r="F284" s="14" t="str">
        <f t="shared" si="16"/>
        <v>2025-01-20ExpenseInsurance Corporation of British Columbia52185 Insurance - Vehicles218.68</v>
      </c>
      <c r="G284" s="15">
        <f t="shared" si="17"/>
        <v>45677</v>
      </c>
      <c r="H284" s="16" t="str">
        <f>IF((IFERROR((VLOOKUP(D284,'Automation (QBO)'!A:B,2,FALSE)),"0"))=0,"Suspense",(IFERROR((VLOOKUP(D284,'Automation (QBO)'!A:B,2,FALSE)),"Suspense")))</f>
        <v>Insurance - Vehicles</v>
      </c>
      <c r="I284" s="17">
        <f t="shared" si="18"/>
        <v>218.68</v>
      </c>
      <c r="J284" s="12" t="str">
        <f t="shared" si="19"/>
        <v>Insurance - Vehicles</v>
      </c>
    </row>
    <row r="285" spans="1:10" ht="16" hidden="1">
      <c r="A285" s="13" t="s">
        <v>679</v>
      </c>
      <c r="B285" s="12" t="s">
        <v>78</v>
      </c>
      <c r="C285" s="12" t="s">
        <v>102</v>
      </c>
      <c r="D285" s="12" t="s">
        <v>199</v>
      </c>
      <c r="E285" s="12">
        <v>0</v>
      </c>
      <c r="F285" s="14" t="str">
        <f t="shared" si="16"/>
        <v>2025-01-20ExpenseInsurance Corporation of British Columbia21020 GST/HST Payable0</v>
      </c>
      <c r="G285" s="15">
        <f t="shared" si="17"/>
        <v>45677</v>
      </c>
      <c r="H285" s="16" t="str">
        <f>IF((IFERROR((VLOOKUP(D285,'Automation (QBO)'!A:B,2,FALSE)),"0"))=0,"Suspense",(IFERROR((VLOOKUP(D285,'Automation (QBO)'!A:B,2,FALSE)),"Suspense")))</f>
        <v>GST/HST Payable</v>
      </c>
      <c r="I285" s="17">
        <f t="shared" si="18"/>
        <v>0</v>
      </c>
      <c r="J285" s="12" t="str">
        <f t="shared" si="19"/>
        <v>GST/HST Payable</v>
      </c>
    </row>
    <row r="286" spans="1:10" ht="16" hidden="1">
      <c r="A286" s="13" t="s">
        <v>679</v>
      </c>
      <c r="B286" s="12" t="s">
        <v>78</v>
      </c>
      <c r="C286" s="12" t="s">
        <v>103</v>
      </c>
      <c r="D286" s="12" t="s">
        <v>660</v>
      </c>
      <c r="E286" s="12">
        <v>311.61</v>
      </c>
      <c r="F286" s="14" t="str">
        <f t="shared" si="16"/>
        <v>2025-01-20ExpenseRona51335 Project Expense - Materials311.61</v>
      </c>
      <c r="G286" s="15">
        <f t="shared" si="17"/>
        <v>45677</v>
      </c>
      <c r="H286" s="16" t="str">
        <f>IF((IFERROR((VLOOKUP(D286,'Automation (QBO)'!A:B,2,FALSE)),"0"))=0,"Suspense",(IFERROR((VLOOKUP(D286,'Automation (QBO)'!A:B,2,FALSE)),"Suspense")))</f>
        <v>Project Expense - Materials</v>
      </c>
      <c r="I286" s="17">
        <f t="shared" si="18"/>
        <v>311.61</v>
      </c>
      <c r="J286" s="12" t="str">
        <f t="shared" si="19"/>
        <v>Project Expense - Materials</v>
      </c>
    </row>
    <row r="287" spans="1:10" ht="16" hidden="1">
      <c r="A287" s="13" t="s">
        <v>679</v>
      </c>
      <c r="B287" s="12" t="s">
        <v>78</v>
      </c>
      <c r="C287" s="12" t="s">
        <v>103</v>
      </c>
      <c r="D287" s="12" t="s">
        <v>199</v>
      </c>
      <c r="E287" s="12">
        <v>-14.38</v>
      </c>
      <c r="F287" s="14" t="str">
        <f t="shared" si="16"/>
        <v>2025-01-20ExpenseRona21020 GST/HST Payable-14.38</v>
      </c>
      <c r="G287" s="15">
        <f t="shared" si="17"/>
        <v>45677</v>
      </c>
      <c r="H287" s="16" t="str">
        <f>IF((IFERROR((VLOOKUP(D287,'Automation (QBO)'!A:B,2,FALSE)),"0"))=0,"Suspense",(IFERROR((VLOOKUP(D287,'Automation (QBO)'!A:B,2,FALSE)),"Suspense")))</f>
        <v>GST/HST Payable</v>
      </c>
      <c r="I287" s="17">
        <f t="shared" si="18"/>
        <v>-14.38</v>
      </c>
      <c r="J287" s="12" t="str">
        <f t="shared" si="19"/>
        <v>GST/HST Payable</v>
      </c>
    </row>
    <row r="288" spans="1:10" ht="16" hidden="1">
      <c r="A288" s="13" t="s">
        <v>679</v>
      </c>
      <c r="B288" s="12" t="s">
        <v>78</v>
      </c>
      <c r="C288" s="12" t="s">
        <v>92</v>
      </c>
      <c r="D288" s="12" t="s">
        <v>680</v>
      </c>
      <c r="E288" s="12">
        <v>-1248.45</v>
      </c>
      <c r="F288" s="14" t="str">
        <f t="shared" si="16"/>
        <v>2025-01-20ExpenseBDC22010 Bank Loan - BDC (002)-1248.45</v>
      </c>
      <c r="G288" s="15">
        <f t="shared" si="17"/>
        <v>45677</v>
      </c>
      <c r="H288" s="16" t="str">
        <f>IF((IFERROR((VLOOKUP(D288,'Automation (QBO)'!A:B,2,FALSE)),"0"))=0,"Suspense",(IFERROR((VLOOKUP(D288,'Automation (QBO)'!A:B,2,FALSE)),"Suspense")))</f>
        <v>Bank Loan 2 (BDC)</v>
      </c>
      <c r="I288" s="17">
        <f t="shared" si="18"/>
        <v>-1248.45</v>
      </c>
      <c r="J288" s="12" t="str">
        <f t="shared" si="19"/>
        <v>Bank Loan 2 (BDC)</v>
      </c>
    </row>
    <row r="289" spans="1:10" ht="16" hidden="1">
      <c r="A289" s="13" t="s">
        <v>679</v>
      </c>
      <c r="B289" s="12" t="s">
        <v>78</v>
      </c>
      <c r="C289" s="12" t="s">
        <v>92</v>
      </c>
      <c r="D289" s="12" t="s">
        <v>199</v>
      </c>
      <c r="E289" s="12">
        <v>0</v>
      </c>
      <c r="F289" s="14" t="str">
        <f t="shared" si="16"/>
        <v>2025-01-20ExpenseBDC21020 GST/HST Payable0</v>
      </c>
      <c r="G289" s="15">
        <f t="shared" si="17"/>
        <v>45677</v>
      </c>
      <c r="H289" s="16" t="str">
        <f>IF((IFERROR((VLOOKUP(D289,'Automation (QBO)'!A:B,2,FALSE)),"0"))=0,"Suspense",(IFERROR((VLOOKUP(D289,'Automation (QBO)'!A:B,2,FALSE)),"Suspense")))</f>
        <v>GST/HST Payable</v>
      </c>
      <c r="I289" s="17">
        <f t="shared" si="18"/>
        <v>0</v>
      </c>
      <c r="J289" s="12" t="str">
        <f t="shared" si="19"/>
        <v>GST/HST Payable</v>
      </c>
    </row>
    <row r="290" spans="1:10" ht="16" hidden="1">
      <c r="A290" s="13" t="s">
        <v>679</v>
      </c>
      <c r="B290" s="12" t="s">
        <v>78</v>
      </c>
      <c r="C290" s="12" t="s">
        <v>92</v>
      </c>
      <c r="D290" s="12" t="s">
        <v>201</v>
      </c>
      <c r="E290" s="12">
        <v>-1248.45</v>
      </c>
      <c r="F290" s="14" t="str">
        <f t="shared" si="16"/>
        <v>2025-01-20ExpenseBDC11005 Chequing (CIBC)-1248.45</v>
      </c>
      <c r="G290" s="15">
        <f t="shared" si="17"/>
        <v>45677</v>
      </c>
      <c r="H290" s="16" t="str">
        <f>IF((IFERROR((VLOOKUP(D290,'Automation (QBO)'!A:B,2,FALSE)),"0"))=0,"Suspense",(IFERROR((VLOOKUP(D290,'Automation (QBO)'!A:B,2,FALSE)),"Suspense")))</f>
        <v>Chequing (CIBC)</v>
      </c>
      <c r="I290" s="17">
        <f t="shared" si="18"/>
        <v>-1248.45</v>
      </c>
      <c r="J290" s="12" t="str">
        <f t="shared" si="19"/>
        <v>Chequing (CIBC)</v>
      </c>
    </row>
    <row r="291" spans="1:10" ht="16" hidden="1">
      <c r="A291" s="13" t="s">
        <v>679</v>
      </c>
      <c r="B291" s="12" t="s">
        <v>78</v>
      </c>
      <c r="C291" s="12" t="s">
        <v>102</v>
      </c>
      <c r="D291" s="12" t="s">
        <v>201</v>
      </c>
      <c r="E291" s="12">
        <v>-218.68</v>
      </c>
      <c r="F291" s="14" t="str">
        <f t="shared" si="16"/>
        <v>2025-01-20ExpenseInsurance Corporation of British Columbia11005 Chequing (CIBC)-218.68</v>
      </c>
      <c r="G291" s="15">
        <f t="shared" si="17"/>
        <v>45677</v>
      </c>
      <c r="H291" s="16" t="str">
        <f>IF((IFERROR((VLOOKUP(D291,'Automation (QBO)'!A:B,2,FALSE)),"0"))=0,"Suspense",(IFERROR((VLOOKUP(D291,'Automation (QBO)'!A:B,2,FALSE)),"Suspense")))</f>
        <v>Chequing (CIBC)</v>
      </c>
      <c r="I291" s="17">
        <f t="shared" si="18"/>
        <v>-218.68</v>
      </c>
      <c r="J291" s="12" t="str">
        <f t="shared" si="19"/>
        <v>Chequing (CIBC)</v>
      </c>
    </row>
    <row r="292" spans="1:10" ht="16" hidden="1">
      <c r="A292" s="13" t="s">
        <v>679</v>
      </c>
      <c r="B292" s="12" t="s">
        <v>78</v>
      </c>
      <c r="C292" s="12" t="s">
        <v>103</v>
      </c>
      <c r="D292" s="12" t="s">
        <v>505</v>
      </c>
      <c r="E292" s="12">
        <v>325.99</v>
      </c>
      <c r="F292" s="14" t="str">
        <f t="shared" si="16"/>
        <v>2025-01-20ExpenseRona21010 Credit Card (CIBC Visa)325.99</v>
      </c>
      <c r="G292" s="15">
        <f t="shared" si="17"/>
        <v>45677</v>
      </c>
      <c r="H292" s="16" t="str">
        <f>IF((IFERROR((VLOOKUP(D292,'Automation (QBO)'!A:B,2,FALSE)),"0"))=0,"Suspense",(IFERROR((VLOOKUP(D292,'Automation (QBO)'!A:B,2,FALSE)),"Suspense")))</f>
        <v>Credit Card (CIBC Visa)</v>
      </c>
      <c r="I292" s="17">
        <f t="shared" si="18"/>
        <v>325.99</v>
      </c>
      <c r="J292" s="12" t="str">
        <f t="shared" si="19"/>
        <v>Credit Card (CIBC Visa)</v>
      </c>
    </row>
    <row r="293" spans="1:10" ht="16" hidden="1">
      <c r="A293" s="13" t="s">
        <v>679</v>
      </c>
      <c r="B293" s="12" t="s">
        <v>78</v>
      </c>
      <c r="C293" s="12" t="s">
        <v>141</v>
      </c>
      <c r="D293" s="12" t="s">
        <v>505</v>
      </c>
      <c r="E293" s="12">
        <v>8</v>
      </c>
      <c r="F293" s="14" t="str">
        <f t="shared" si="16"/>
        <v>2025-01-20ExpenseDSPC Parking Vancouver21010 Credit Card (CIBC Visa)8</v>
      </c>
      <c r="G293" s="15">
        <f t="shared" si="17"/>
        <v>45677</v>
      </c>
      <c r="H293" s="16" t="str">
        <f>IF((IFERROR((VLOOKUP(D293,'Automation (QBO)'!A:B,2,FALSE)),"0"))=0,"Suspense",(IFERROR((VLOOKUP(D293,'Automation (QBO)'!A:B,2,FALSE)),"Suspense")))</f>
        <v>Credit Card (CIBC Visa)</v>
      </c>
      <c r="I293" s="17">
        <f t="shared" si="18"/>
        <v>8</v>
      </c>
      <c r="J293" s="12" t="str">
        <f t="shared" si="19"/>
        <v>Credit Card (CIBC Visa)</v>
      </c>
    </row>
    <row r="294" spans="1:10" ht="16" hidden="1">
      <c r="A294" s="13" t="s">
        <v>679</v>
      </c>
      <c r="B294" s="12" t="s">
        <v>78</v>
      </c>
      <c r="C294" s="12" t="s">
        <v>95</v>
      </c>
      <c r="D294" s="12" t="s">
        <v>505</v>
      </c>
      <c r="E294" s="12">
        <v>1</v>
      </c>
      <c r="F294" s="14" t="str">
        <f t="shared" si="16"/>
        <v>2025-01-20ExpenseImpark21010 Credit Card (CIBC Visa)1</v>
      </c>
      <c r="G294" s="15">
        <f t="shared" si="17"/>
        <v>45677</v>
      </c>
      <c r="H294" s="16" t="str">
        <f>IF((IFERROR((VLOOKUP(D294,'Automation (QBO)'!A:B,2,FALSE)),"0"))=0,"Suspense",(IFERROR((VLOOKUP(D294,'Automation (QBO)'!A:B,2,FALSE)),"Suspense")))</f>
        <v>Credit Card (CIBC Visa)</v>
      </c>
      <c r="I294" s="17">
        <f t="shared" si="18"/>
        <v>1</v>
      </c>
      <c r="J294" s="12" t="str">
        <f t="shared" si="19"/>
        <v>Credit Card (CIBC Visa)</v>
      </c>
    </row>
    <row r="295" spans="1:10" ht="16" hidden="1">
      <c r="A295" s="13" t="s">
        <v>679</v>
      </c>
      <c r="B295" s="12" t="s">
        <v>78</v>
      </c>
      <c r="C295" s="12" t="s">
        <v>141</v>
      </c>
      <c r="D295" s="12" t="s">
        <v>505</v>
      </c>
      <c r="E295" s="12">
        <v>5</v>
      </c>
      <c r="F295" s="14" t="str">
        <f t="shared" si="16"/>
        <v>2025-01-20ExpenseDSPC Parking Vancouver21010 Credit Card (CIBC Visa)5</v>
      </c>
      <c r="G295" s="15">
        <f t="shared" si="17"/>
        <v>45677</v>
      </c>
      <c r="H295" s="16" t="str">
        <f>IF((IFERROR((VLOOKUP(D295,'Automation (QBO)'!A:B,2,FALSE)),"0"))=0,"Suspense",(IFERROR((VLOOKUP(D295,'Automation (QBO)'!A:B,2,FALSE)),"Suspense")))</f>
        <v>Credit Card (CIBC Visa)</v>
      </c>
      <c r="I295" s="17">
        <f t="shared" si="18"/>
        <v>5</v>
      </c>
      <c r="J295" s="12" t="str">
        <f t="shared" si="19"/>
        <v>Credit Card (CIBC Visa)</v>
      </c>
    </row>
    <row r="296" spans="1:10" ht="16" hidden="1">
      <c r="A296" s="13" t="s">
        <v>679</v>
      </c>
      <c r="B296" s="12" t="s">
        <v>78</v>
      </c>
      <c r="C296" s="12" t="s">
        <v>141</v>
      </c>
      <c r="D296" s="12" t="s">
        <v>660</v>
      </c>
      <c r="E296" s="12">
        <v>8</v>
      </c>
      <c r="F296" s="14" t="str">
        <f t="shared" si="16"/>
        <v>2025-01-20ExpenseDSPC Parking Vancouver51335 Project Expense - Materials8</v>
      </c>
      <c r="G296" s="15">
        <f t="shared" si="17"/>
        <v>45677</v>
      </c>
      <c r="H296" s="16" t="str">
        <f>IF((IFERROR((VLOOKUP(D296,'Automation (QBO)'!A:B,2,FALSE)),"0"))=0,"Suspense",(IFERROR((VLOOKUP(D296,'Automation (QBO)'!A:B,2,FALSE)),"Suspense")))</f>
        <v>Project Expense - Materials</v>
      </c>
      <c r="I296" s="17">
        <f t="shared" si="18"/>
        <v>8</v>
      </c>
      <c r="J296" s="12" t="str">
        <f t="shared" si="19"/>
        <v>Project Expense - Materials</v>
      </c>
    </row>
    <row r="297" spans="1:10" ht="16" hidden="1">
      <c r="A297" s="13" t="s">
        <v>679</v>
      </c>
      <c r="B297" s="12" t="s">
        <v>78</v>
      </c>
      <c r="C297" s="12" t="s">
        <v>95</v>
      </c>
      <c r="D297" s="12" t="s">
        <v>660</v>
      </c>
      <c r="E297" s="12">
        <v>1</v>
      </c>
      <c r="F297" s="14" t="str">
        <f t="shared" si="16"/>
        <v>2025-01-20ExpenseImpark51335 Project Expense - Materials1</v>
      </c>
      <c r="G297" s="15">
        <f t="shared" si="17"/>
        <v>45677</v>
      </c>
      <c r="H297" s="16" t="str">
        <f>IF((IFERROR((VLOOKUP(D297,'Automation (QBO)'!A:B,2,FALSE)),"0"))=0,"Suspense",(IFERROR((VLOOKUP(D297,'Automation (QBO)'!A:B,2,FALSE)),"Suspense")))</f>
        <v>Project Expense - Materials</v>
      </c>
      <c r="I297" s="17">
        <f t="shared" si="18"/>
        <v>1</v>
      </c>
      <c r="J297" s="12" t="str">
        <f t="shared" si="19"/>
        <v>Project Expense - Materials</v>
      </c>
    </row>
    <row r="298" spans="1:10" ht="16" hidden="1">
      <c r="A298" s="13" t="s">
        <v>679</v>
      </c>
      <c r="B298" s="12" t="s">
        <v>78</v>
      </c>
      <c r="C298" s="12" t="s">
        <v>141</v>
      </c>
      <c r="D298" s="12" t="s">
        <v>660</v>
      </c>
      <c r="E298" s="12">
        <v>5</v>
      </c>
      <c r="F298" s="14" t="str">
        <f t="shared" si="16"/>
        <v>2025-01-20ExpenseDSPC Parking Vancouver51335 Project Expense - Materials5</v>
      </c>
      <c r="G298" s="15">
        <f t="shared" si="17"/>
        <v>45677</v>
      </c>
      <c r="H298" s="16" t="str">
        <f>IF((IFERROR((VLOOKUP(D298,'Automation (QBO)'!A:B,2,FALSE)),"0"))=0,"Suspense",(IFERROR((VLOOKUP(D298,'Automation (QBO)'!A:B,2,FALSE)),"Suspense")))</f>
        <v>Project Expense - Materials</v>
      </c>
      <c r="I298" s="17">
        <f t="shared" si="18"/>
        <v>5</v>
      </c>
      <c r="J298" s="12" t="str">
        <f t="shared" si="19"/>
        <v>Project Expense - Materials</v>
      </c>
    </row>
    <row r="299" spans="1:10" ht="16" hidden="1">
      <c r="A299" s="13" t="s">
        <v>173</v>
      </c>
      <c r="B299" s="12" t="s">
        <v>106</v>
      </c>
      <c r="C299" s="12" t="s">
        <v>114</v>
      </c>
      <c r="D299" s="12" t="s">
        <v>665</v>
      </c>
      <c r="E299" s="12">
        <v>-50000</v>
      </c>
      <c r="F299" s="14" t="str">
        <f t="shared" si="16"/>
        <v>2025-01-21PaymentGarden of Granite Winery:Garden of Granite Project12000 [Accounts Receivable]-50000</v>
      </c>
      <c r="G299" s="15">
        <f t="shared" si="17"/>
        <v>45678</v>
      </c>
      <c r="H299" s="16" t="str">
        <f>IF((IFERROR((VLOOKUP(D299,'Automation (QBO)'!A:B,2,FALSE)),"0"))=0,"Suspense",(IFERROR((VLOOKUP(D299,'Automation (QBO)'!A:B,2,FALSE)),"Suspense")))</f>
        <v>Accounts Recievable - Suspense</v>
      </c>
      <c r="I299" s="17">
        <f t="shared" si="18"/>
        <v>-50000</v>
      </c>
      <c r="J299" s="12" t="str">
        <f t="shared" si="19"/>
        <v>Accounts Recievable - Suspense</v>
      </c>
    </row>
    <row r="300" spans="1:10" ht="16" hidden="1">
      <c r="A300" s="13" t="s">
        <v>173</v>
      </c>
      <c r="B300" s="12" t="s">
        <v>106</v>
      </c>
      <c r="C300" s="12" t="s">
        <v>107</v>
      </c>
      <c r="D300" s="12" t="s">
        <v>665</v>
      </c>
      <c r="E300" s="12">
        <v>-10726.22</v>
      </c>
      <c r="F300" s="14" t="str">
        <f t="shared" si="16"/>
        <v>2025-01-21PaymentSix Pints Specialty Beer Co.:Six Pint Project12000 [Accounts Receivable]-10726.22</v>
      </c>
      <c r="G300" s="15">
        <f t="shared" si="17"/>
        <v>45678</v>
      </c>
      <c r="H300" s="16" t="str">
        <f>IF((IFERROR((VLOOKUP(D300,'Automation (QBO)'!A:B,2,FALSE)),"0"))=0,"Suspense",(IFERROR((VLOOKUP(D300,'Automation (QBO)'!A:B,2,FALSE)),"Suspense")))</f>
        <v>Accounts Recievable - Suspense</v>
      </c>
      <c r="I300" s="17">
        <f t="shared" si="18"/>
        <v>-10726.22</v>
      </c>
      <c r="J300" s="12" t="str">
        <f t="shared" si="19"/>
        <v>Accounts Recievable - Suspense</v>
      </c>
    </row>
    <row r="301" spans="1:10" ht="16" hidden="1">
      <c r="A301" s="13" t="s">
        <v>173</v>
      </c>
      <c r="B301" s="12" t="s">
        <v>78</v>
      </c>
      <c r="C301" s="12" t="s">
        <v>81</v>
      </c>
      <c r="D301" s="12" t="s">
        <v>660</v>
      </c>
      <c r="E301" s="12">
        <v>138.97</v>
      </c>
      <c r="F301" s="14" t="str">
        <f t="shared" si="16"/>
        <v>2025-01-21ExpenseHome Depot51335 Project Expense - Materials138.97</v>
      </c>
      <c r="G301" s="15">
        <f t="shared" si="17"/>
        <v>45678</v>
      </c>
      <c r="H301" s="16" t="str">
        <f>IF((IFERROR((VLOOKUP(D301,'Automation (QBO)'!A:B,2,FALSE)),"0"))=0,"Suspense",(IFERROR((VLOOKUP(D301,'Automation (QBO)'!A:B,2,FALSE)),"Suspense")))</f>
        <v>Project Expense - Materials</v>
      </c>
      <c r="I301" s="17">
        <f t="shared" si="18"/>
        <v>138.97</v>
      </c>
      <c r="J301" s="12" t="str">
        <f t="shared" si="19"/>
        <v>Project Expense - Materials</v>
      </c>
    </row>
    <row r="302" spans="1:10" ht="16" hidden="1">
      <c r="A302" s="13" t="s">
        <v>173</v>
      </c>
      <c r="B302" s="12" t="s">
        <v>78</v>
      </c>
      <c r="C302" s="12" t="s">
        <v>81</v>
      </c>
      <c r="D302" s="12" t="s">
        <v>199</v>
      </c>
      <c r="E302" s="12">
        <v>-6.49</v>
      </c>
      <c r="F302" s="14" t="str">
        <f t="shared" si="16"/>
        <v>2025-01-21ExpenseHome Depot21020 GST/HST Payable-6.49</v>
      </c>
      <c r="G302" s="15">
        <f t="shared" si="17"/>
        <v>45678</v>
      </c>
      <c r="H302" s="16" t="str">
        <f>IF((IFERROR((VLOOKUP(D302,'Automation (QBO)'!A:B,2,FALSE)),"0"))=0,"Suspense",(IFERROR((VLOOKUP(D302,'Automation (QBO)'!A:B,2,FALSE)),"Suspense")))</f>
        <v>GST/HST Payable</v>
      </c>
      <c r="I302" s="17">
        <f t="shared" si="18"/>
        <v>-6.49</v>
      </c>
      <c r="J302" s="12" t="str">
        <f t="shared" si="19"/>
        <v>GST/HST Payable</v>
      </c>
    </row>
    <row r="303" spans="1:10" ht="16" hidden="1">
      <c r="A303" s="13" t="s">
        <v>173</v>
      </c>
      <c r="B303" s="12" t="s">
        <v>78</v>
      </c>
      <c r="C303" s="12" t="s">
        <v>151</v>
      </c>
      <c r="D303" s="12" t="s">
        <v>199</v>
      </c>
      <c r="E303" s="12">
        <v>0</v>
      </c>
      <c r="F303" s="14" t="str">
        <f t="shared" si="16"/>
        <v>2025-01-21ExpenseNorth Shore Recycling and Waste Centre21020 GST/HST Payable0</v>
      </c>
      <c r="G303" s="15">
        <f t="shared" si="17"/>
        <v>45678</v>
      </c>
      <c r="H303" s="16" t="str">
        <f>IF((IFERROR((VLOOKUP(D303,'Automation (QBO)'!A:B,2,FALSE)),"0"))=0,"Suspense",(IFERROR((VLOOKUP(D303,'Automation (QBO)'!A:B,2,FALSE)),"Suspense")))</f>
        <v>GST/HST Payable</v>
      </c>
      <c r="I303" s="17">
        <f t="shared" si="18"/>
        <v>0</v>
      </c>
      <c r="J303" s="12" t="str">
        <f t="shared" si="19"/>
        <v>GST/HST Payable</v>
      </c>
    </row>
    <row r="304" spans="1:10" ht="16" hidden="1">
      <c r="A304" s="13" t="s">
        <v>173</v>
      </c>
      <c r="B304" s="12" t="s">
        <v>78</v>
      </c>
      <c r="C304" s="12" t="s">
        <v>141</v>
      </c>
      <c r="D304" s="12" t="s">
        <v>199</v>
      </c>
      <c r="E304" s="12">
        <v>0</v>
      </c>
      <c r="F304" s="14" t="str">
        <f t="shared" si="16"/>
        <v>2025-01-21ExpenseDSPC Parking Vancouver21020 GST/HST Payable0</v>
      </c>
      <c r="G304" s="15">
        <f t="shared" si="17"/>
        <v>45678</v>
      </c>
      <c r="H304" s="16" t="str">
        <f>IF((IFERROR((VLOOKUP(D304,'Automation (QBO)'!A:B,2,FALSE)),"0"))=0,"Suspense",(IFERROR((VLOOKUP(D304,'Automation (QBO)'!A:B,2,FALSE)),"Suspense")))</f>
        <v>GST/HST Payable</v>
      </c>
      <c r="I304" s="17">
        <f t="shared" si="18"/>
        <v>0</v>
      </c>
      <c r="J304" s="12" t="str">
        <f t="shared" si="19"/>
        <v>GST/HST Payable</v>
      </c>
    </row>
    <row r="305" spans="1:10" ht="16" hidden="1">
      <c r="A305" s="13" t="s">
        <v>173</v>
      </c>
      <c r="B305" s="12" t="s">
        <v>78</v>
      </c>
      <c r="C305" s="12" t="s">
        <v>108</v>
      </c>
      <c r="D305" s="12" t="s">
        <v>199</v>
      </c>
      <c r="E305" s="12">
        <v>-8.01</v>
      </c>
      <c r="F305" s="14" t="str">
        <f t="shared" si="16"/>
        <v>2025-01-21ExpenseChevron21020 GST/HST Payable-8.01</v>
      </c>
      <c r="G305" s="15">
        <f t="shared" si="17"/>
        <v>45678</v>
      </c>
      <c r="H305" s="16" t="str">
        <f>IF((IFERROR((VLOOKUP(D305,'Automation (QBO)'!A:B,2,FALSE)),"0"))=0,"Suspense",(IFERROR((VLOOKUP(D305,'Automation (QBO)'!A:B,2,FALSE)),"Suspense")))</f>
        <v>GST/HST Payable</v>
      </c>
      <c r="I305" s="17">
        <f t="shared" si="18"/>
        <v>-8.01</v>
      </c>
      <c r="J305" s="12" t="str">
        <f t="shared" si="19"/>
        <v>GST/HST Payable</v>
      </c>
    </row>
    <row r="306" spans="1:10" ht="16" hidden="1">
      <c r="A306" s="13" t="s">
        <v>173</v>
      </c>
      <c r="B306" s="12" t="s">
        <v>154</v>
      </c>
      <c r="D306" s="12" t="s">
        <v>201</v>
      </c>
      <c r="E306" s="12">
        <v>-5000</v>
      </c>
      <c r="F306" s="14" t="str">
        <f t="shared" si="16"/>
        <v>2025-01-21Transfer11005 Chequing (CIBC)-5000</v>
      </c>
      <c r="G306" s="15">
        <f t="shared" si="17"/>
        <v>45678</v>
      </c>
      <c r="H306" s="16" t="str">
        <f>IF((IFERROR((VLOOKUP(D306,'Automation (QBO)'!A:B,2,FALSE)),"0"))=0,"Suspense",(IFERROR((VLOOKUP(D306,'Automation (QBO)'!A:B,2,FALSE)),"Suspense")))</f>
        <v>Chequing (CIBC)</v>
      </c>
      <c r="I306" s="17">
        <f t="shared" si="18"/>
        <v>-5000</v>
      </c>
      <c r="J306" s="12" t="str">
        <f t="shared" si="19"/>
        <v>Chequing (CIBC)</v>
      </c>
    </row>
    <row r="307" spans="1:10" ht="16" hidden="1">
      <c r="A307" s="13" t="s">
        <v>173</v>
      </c>
      <c r="B307" s="12" t="s">
        <v>78</v>
      </c>
      <c r="C307" s="12" t="s">
        <v>145</v>
      </c>
      <c r="D307" s="12" t="s">
        <v>199</v>
      </c>
      <c r="E307" s="12">
        <v>0</v>
      </c>
      <c r="F307" s="14" t="str">
        <f t="shared" si="16"/>
        <v>2025-01-21ExpenseUnited Boulevard Recycling and Waste Centre21020 GST/HST Payable0</v>
      </c>
      <c r="G307" s="15">
        <f t="shared" si="17"/>
        <v>45678</v>
      </c>
      <c r="H307" s="16" t="str">
        <f>IF((IFERROR((VLOOKUP(D307,'Automation (QBO)'!A:B,2,FALSE)),"0"))=0,"Suspense",(IFERROR((VLOOKUP(D307,'Automation (QBO)'!A:B,2,FALSE)),"Suspense")))</f>
        <v>GST/HST Payable</v>
      </c>
      <c r="I307" s="17">
        <f t="shared" si="18"/>
        <v>0</v>
      </c>
      <c r="J307" s="12" t="str">
        <f t="shared" si="19"/>
        <v>GST/HST Payable</v>
      </c>
    </row>
    <row r="308" spans="1:10" ht="16" hidden="1">
      <c r="A308" s="13" t="s">
        <v>173</v>
      </c>
      <c r="B308" s="12" t="s">
        <v>106</v>
      </c>
      <c r="C308" s="12" t="s">
        <v>114</v>
      </c>
      <c r="D308" s="12" t="s">
        <v>201</v>
      </c>
      <c r="E308" s="12">
        <v>50000</v>
      </c>
      <c r="F308" s="14" t="str">
        <f t="shared" si="16"/>
        <v>2025-01-21PaymentGarden of Granite Winery:Garden of Granite Project11005 Chequing (CIBC)50000</v>
      </c>
      <c r="G308" s="15">
        <f t="shared" si="17"/>
        <v>45678</v>
      </c>
      <c r="H308" s="16" t="str">
        <f>IF((IFERROR((VLOOKUP(D308,'Automation (QBO)'!A:B,2,FALSE)),"0"))=0,"Suspense",(IFERROR((VLOOKUP(D308,'Automation (QBO)'!A:B,2,FALSE)),"Suspense")))</f>
        <v>Chequing (CIBC)</v>
      </c>
      <c r="I308" s="17">
        <f t="shared" si="18"/>
        <v>50000</v>
      </c>
      <c r="J308" s="12" t="str">
        <f t="shared" si="19"/>
        <v>Chequing (CIBC)</v>
      </c>
    </row>
    <row r="309" spans="1:10" ht="16" hidden="1">
      <c r="A309" s="13" t="s">
        <v>173</v>
      </c>
      <c r="B309" s="12" t="s">
        <v>106</v>
      </c>
      <c r="C309" s="12" t="s">
        <v>107</v>
      </c>
      <c r="D309" s="12" t="s">
        <v>201</v>
      </c>
      <c r="E309" s="12">
        <v>10726.22</v>
      </c>
      <c r="F309" s="14" t="str">
        <f t="shared" si="16"/>
        <v>2025-01-21PaymentSix Pints Specialty Beer Co.:Six Pint Project11005 Chequing (CIBC)10726.22</v>
      </c>
      <c r="G309" s="15">
        <f t="shared" si="17"/>
        <v>45678</v>
      </c>
      <c r="H309" s="16" t="str">
        <f>IF((IFERROR((VLOOKUP(D309,'Automation (QBO)'!A:B,2,FALSE)),"0"))=0,"Suspense",(IFERROR((VLOOKUP(D309,'Automation (QBO)'!A:B,2,FALSE)),"Suspense")))</f>
        <v>Chequing (CIBC)</v>
      </c>
      <c r="I309" s="17">
        <f t="shared" si="18"/>
        <v>10726.22</v>
      </c>
      <c r="J309" s="12" t="str">
        <f t="shared" si="19"/>
        <v>Chequing (CIBC)</v>
      </c>
    </row>
    <row r="310" spans="1:10" ht="16" hidden="1">
      <c r="A310" s="13" t="s">
        <v>173</v>
      </c>
      <c r="B310" s="12" t="s">
        <v>124</v>
      </c>
      <c r="D310" s="12" t="s">
        <v>311</v>
      </c>
      <c r="E310" s="12">
        <v>-101000</v>
      </c>
      <c r="F310" s="14" t="str">
        <f t="shared" si="16"/>
        <v>2025-01-21Deposit13500 Loan to Kelly Gordon-101000</v>
      </c>
      <c r="G310" s="15">
        <f t="shared" si="17"/>
        <v>45678</v>
      </c>
      <c r="H310" s="16" t="str">
        <f>IF((IFERROR((VLOOKUP(D310,'Automation (QBO)'!A:B,2,FALSE)),"0"))=0,"Suspense",(IFERROR((VLOOKUP(D310,'Automation (QBO)'!A:B,2,FALSE)),"Suspense")))</f>
        <v>Due to/from Kelly Gordon</v>
      </c>
      <c r="I310" s="17">
        <f t="shared" si="18"/>
        <v>-101000</v>
      </c>
      <c r="J310" s="12" t="str">
        <f t="shared" si="19"/>
        <v>Due to/from Kelly Gordon</v>
      </c>
    </row>
    <row r="311" spans="1:10" ht="16" hidden="1">
      <c r="A311" s="13" t="s">
        <v>173</v>
      </c>
      <c r="B311" s="12" t="s">
        <v>124</v>
      </c>
      <c r="D311" s="12" t="s">
        <v>199</v>
      </c>
      <c r="E311" s="12">
        <v>0</v>
      </c>
      <c r="F311" s="14" t="str">
        <f t="shared" si="16"/>
        <v>2025-01-21Deposit21020 GST/HST Payable0</v>
      </c>
      <c r="G311" s="15">
        <f t="shared" si="17"/>
        <v>45678</v>
      </c>
      <c r="H311" s="16" t="str">
        <f>IF((IFERROR((VLOOKUP(D311,'Automation (QBO)'!A:B,2,FALSE)),"0"))=0,"Suspense",(IFERROR((VLOOKUP(D311,'Automation (QBO)'!A:B,2,FALSE)),"Suspense")))</f>
        <v>GST/HST Payable</v>
      </c>
      <c r="I311" s="17">
        <f t="shared" si="18"/>
        <v>0</v>
      </c>
      <c r="J311" s="12" t="str">
        <f t="shared" si="19"/>
        <v>GST/HST Payable</v>
      </c>
    </row>
    <row r="312" spans="1:10" ht="16" hidden="1">
      <c r="A312" s="13" t="s">
        <v>173</v>
      </c>
      <c r="B312" s="12" t="s">
        <v>124</v>
      </c>
      <c r="D312" s="12" t="s">
        <v>201</v>
      </c>
      <c r="E312" s="12">
        <v>101000</v>
      </c>
      <c r="F312" s="14" t="str">
        <f t="shared" si="16"/>
        <v>2025-01-21Deposit11005 Chequing (CIBC)101000</v>
      </c>
      <c r="G312" s="15">
        <f t="shared" si="17"/>
        <v>45678</v>
      </c>
      <c r="H312" s="16" t="str">
        <f>IF((IFERROR((VLOOKUP(D312,'Automation (QBO)'!A:B,2,FALSE)),"0"))=0,"Suspense",(IFERROR((VLOOKUP(D312,'Automation (QBO)'!A:B,2,FALSE)),"Suspense")))</f>
        <v>Chequing (CIBC)</v>
      </c>
      <c r="I312" s="17">
        <f t="shared" si="18"/>
        <v>101000</v>
      </c>
      <c r="J312" s="12" t="str">
        <f t="shared" si="19"/>
        <v>Chequing (CIBC)</v>
      </c>
    </row>
    <row r="313" spans="1:10" ht="16" hidden="1">
      <c r="A313" s="13" t="s">
        <v>173</v>
      </c>
      <c r="B313" s="12" t="s">
        <v>78</v>
      </c>
      <c r="C313" s="12" t="s">
        <v>141</v>
      </c>
      <c r="D313" s="12" t="s">
        <v>505</v>
      </c>
      <c r="E313" s="12">
        <v>8</v>
      </c>
      <c r="F313" s="14" t="str">
        <f t="shared" si="16"/>
        <v>2025-01-21ExpenseDSPC Parking Vancouver21010 Credit Card (CIBC Visa)8</v>
      </c>
      <c r="G313" s="15">
        <f t="shared" si="17"/>
        <v>45678</v>
      </c>
      <c r="H313" s="16" t="str">
        <f>IF((IFERROR((VLOOKUP(D313,'Automation (QBO)'!A:B,2,FALSE)),"0"))=0,"Suspense",(IFERROR((VLOOKUP(D313,'Automation (QBO)'!A:B,2,FALSE)),"Suspense")))</f>
        <v>Credit Card (CIBC Visa)</v>
      </c>
      <c r="I313" s="17">
        <f t="shared" si="18"/>
        <v>8</v>
      </c>
      <c r="J313" s="12" t="str">
        <f t="shared" si="19"/>
        <v>Credit Card (CIBC Visa)</v>
      </c>
    </row>
    <row r="314" spans="1:10" ht="16" hidden="1">
      <c r="A314" s="13" t="s">
        <v>173</v>
      </c>
      <c r="B314" s="12" t="s">
        <v>154</v>
      </c>
      <c r="D314" s="12" t="s">
        <v>505</v>
      </c>
      <c r="E314" s="12">
        <v>-5000</v>
      </c>
      <c r="F314" s="14" t="str">
        <f t="shared" si="16"/>
        <v>2025-01-21Transfer21010 Credit Card (CIBC Visa)-5000</v>
      </c>
      <c r="G314" s="15">
        <f t="shared" si="17"/>
        <v>45678</v>
      </c>
      <c r="H314" s="16" t="str">
        <f>IF((IFERROR((VLOOKUP(D314,'Automation (QBO)'!A:B,2,FALSE)),"0"))=0,"Suspense",(IFERROR((VLOOKUP(D314,'Automation (QBO)'!A:B,2,FALSE)),"Suspense")))</f>
        <v>Credit Card (CIBC Visa)</v>
      </c>
      <c r="I314" s="17">
        <f t="shared" si="18"/>
        <v>-5000</v>
      </c>
      <c r="J314" s="12" t="str">
        <f t="shared" si="19"/>
        <v>Credit Card (CIBC Visa)</v>
      </c>
    </row>
    <row r="315" spans="1:10" ht="16" hidden="1">
      <c r="A315" s="13" t="s">
        <v>173</v>
      </c>
      <c r="B315" s="12" t="s">
        <v>78</v>
      </c>
      <c r="C315" s="12" t="s">
        <v>145</v>
      </c>
      <c r="D315" s="12" t="s">
        <v>505</v>
      </c>
      <c r="E315" s="12">
        <v>27</v>
      </c>
      <c r="F315" s="14" t="str">
        <f t="shared" si="16"/>
        <v>2025-01-21ExpenseUnited Boulevard Recycling and Waste Centre21010 Credit Card (CIBC Visa)27</v>
      </c>
      <c r="G315" s="15">
        <f t="shared" si="17"/>
        <v>45678</v>
      </c>
      <c r="H315" s="16" t="str">
        <f>IF((IFERROR((VLOOKUP(D315,'Automation (QBO)'!A:B,2,FALSE)),"0"))=0,"Suspense",(IFERROR((VLOOKUP(D315,'Automation (QBO)'!A:B,2,FALSE)),"Suspense")))</f>
        <v>Credit Card (CIBC Visa)</v>
      </c>
      <c r="I315" s="17">
        <f t="shared" si="18"/>
        <v>27</v>
      </c>
      <c r="J315" s="12" t="str">
        <f t="shared" si="19"/>
        <v>Credit Card (CIBC Visa)</v>
      </c>
    </row>
    <row r="316" spans="1:10" ht="16" hidden="1">
      <c r="A316" s="13" t="s">
        <v>173</v>
      </c>
      <c r="B316" s="12" t="s">
        <v>78</v>
      </c>
      <c r="C316" s="12" t="s">
        <v>151</v>
      </c>
      <c r="D316" s="12" t="s">
        <v>505</v>
      </c>
      <c r="E316" s="12">
        <v>42</v>
      </c>
      <c r="F316" s="14" t="str">
        <f t="shared" si="16"/>
        <v>2025-01-21ExpenseNorth Shore Recycling and Waste Centre21010 Credit Card (CIBC Visa)42</v>
      </c>
      <c r="G316" s="15">
        <f t="shared" si="17"/>
        <v>45678</v>
      </c>
      <c r="H316" s="16" t="str">
        <f>IF((IFERROR((VLOOKUP(D316,'Automation (QBO)'!A:B,2,FALSE)),"0"))=0,"Suspense",(IFERROR((VLOOKUP(D316,'Automation (QBO)'!A:B,2,FALSE)),"Suspense")))</f>
        <v>Credit Card (CIBC Visa)</v>
      </c>
      <c r="I316" s="17">
        <f t="shared" si="18"/>
        <v>42</v>
      </c>
      <c r="J316" s="12" t="str">
        <f t="shared" si="19"/>
        <v>Credit Card (CIBC Visa)</v>
      </c>
    </row>
    <row r="317" spans="1:10" ht="16" hidden="1">
      <c r="A317" s="13" t="s">
        <v>173</v>
      </c>
      <c r="B317" s="12" t="s">
        <v>78</v>
      </c>
      <c r="C317" s="12" t="s">
        <v>81</v>
      </c>
      <c r="D317" s="12" t="s">
        <v>505</v>
      </c>
      <c r="E317" s="12">
        <v>145.46</v>
      </c>
      <c r="F317" s="14" t="str">
        <f t="shared" si="16"/>
        <v>2025-01-21ExpenseHome Depot21010 Credit Card (CIBC Visa)145.46</v>
      </c>
      <c r="G317" s="15">
        <f t="shared" si="17"/>
        <v>45678</v>
      </c>
      <c r="H317" s="16" t="str">
        <f>IF((IFERROR((VLOOKUP(D317,'Automation (QBO)'!A:B,2,FALSE)),"0"))=0,"Suspense",(IFERROR((VLOOKUP(D317,'Automation (QBO)'!A:B,2,FALSE)),"Suspense")))</f>
        <v>Credit Card (CIBC Visa)</v>
      </c>
      <c r="I317" s="17">
        <f t="shared" si="18"/>
        <v>145.46</v>
      </c>
      <c r="J317" s="12" t="str">
        <f t="shared" si="19"/>
        <v>Credit Card (CIBC Visa)</v>
      </c>
    </row>
    <row r="318" spans="1:10" ht="16" hidden="1">
      <c r="A318" s="13" t="s">
        <v>173</v>
      </c>
      <c r="B318" s="12" t="s">
        <v>78</v>
      </c>
      <c r="C318" s="12" t="s">
        <v>145</v>
      </c>
      <c r="D318" s="12" t="s">
        <v>660</v>
      </c>
      <c r="E318" s="12">
        <v>27</v>
      </c>
      <c r="F318" s="14" t="str">
        <f t="shared" si="16"/>
        <v>2025-01-21ExpenseUnited Boulevard Recycling and Waste Centre51335 Project Expense - Materials27</v>
      </c>
      <c r="G318" s="15">
        <f t="shared" si="17"/>
        <v>45678</v>
      </c>
      <c r="H318" s="16" t="str">
        <f>IF((IFERROR((VLOOKUP(D318,'Automation (QBO)'!A:B,2,FALSE)),"0"))=0,"Suspense",(IFERROR((VLOOKUP(D318,'Automation (QBO)'!A:B,2,FALSE)),"Suspense")))</f>
        <v>Project Expense - Materials</v>
      </c>
      <c r="I318" s="17">
        <f t="shared" si="18"/>
        <v>27</v>
      </c>
      <c r="J318" s="12" t="str">
        <f t="shared" si="19"/>
        <v>Project Expense - Materials</v>
      </c>
    </row>
    <row r="319" spans="1:10" ht="16" hidden="1">
      <c r="A319" s="13" t="s">
        <v>173</v>
      </c>
      <c r="B319" s="12" t="s">
        <v>78</v>
      </c>
      <c r="C319" s="12" t="s">
        <v>151</v>
      </c>
      <c r="D319" s="12" t="s">
        <v>660</v>
      </c>
      <c r="E319" s="12">
        <v>42</v>
      </c>
      <c r="F319" s="14" t="str">
        <f t="shared" si="16"/>
        <v>2025-01-21ExpenseNorth Shore Recycling and Waste Centre51335 Project Expense - Materials42</v>
      </c>
      <c r="G319" s="15">
        <f t="shared" si="17"/>
        <v>45678</v>
      </c>
      <c r="H319" s="16" t="str">
        <f>IF((IFERROR((VLOOKUP(D319,'Automation (QBO)'!A:B,2,FALSE)),"0"))=0,"Suspense",(IFERROR((VLOOKUP(D319,'Automation (QBO)'!A:B,2,FALSE)),"Suspense")))</f>
        <v>Project Expense - Materials</v>
      </c>
      <c r="I319" s="17">
        <f t="shared" si="18"/>
        <v>42</v>
      </c>
      <c r="J319" s="12" t="str">
        <f t="shared" si="19"/>
        <v>Project Expense - Materials</v>
      </c>
    </row>
    <row r="320" spans="1:10" ht="16" hidden="1">
      <c r="A320" s="13" t="s">
        <v>173</v>
      </c>
      <c r="B320" s="12" t="s">
        <v>78</v>
      </c>
      <c r="C320" s="12" t="s">
        <v>141</v>
      </c>
      <c r="D320" s="12" t="s">
        <v>660</v>
      </c>
      <c r="E320" s="12">
        <v>8</v>
      </c>
      <c r="F320" s="14" t="str">
        <f t="shared" si="16"/>
        <v>2025-01-21ExpenseDSPC Parking Vancouver51335 Project Expense - Materials8</v>
      </c>
      <c r="G320" s="15">
        <f t="shared" si="17"/>
        <v>45678</v>
      </c>
      <c r="H320" s="16" t="str">
        <f>IF((IFERROR((VLOOKUP(D320,'Automation (QBO)'!A:B,2,FALSE)),"0"))=0,"Suspense",(IFERROR((VLOOKUP(D320,'Automation (QBO)'!A:B,2,FALSE)),"Suspense")))</f>
        <v>Project Expense - Materials</v>
      </c>
      <c r="I320" s="17">
        <f t="shared" si="18"/>
        <v>8</v>
      </c>
      <c r="J320" s="12" t="str">
        <f t="shared" si="19"/>
        <v>Project Expense - Materials</v>
      </c>
    </row>
    <row r="321" spans="1:10" ht="16" hidden="1">
      <c r="A321" s="13" t="s">
        <v>173</v>
      </c>
      <c r="B321" s="12" t="s">
        <v>78</v>
      </c>
      <c r="C321" s="12" t="s">
        <v>108</v>
      </c>
      <c r="D321" s="12" t="s">
        <v>505</v>
      </c>
      <c r="E321" s="12">
        <v>168.15</v>
      </c>
      <c r="F321" s="14" t="str">
        <f t="shared" si="16"/>
        <v>2025-01-21ExpenseChevron21010 Credit Card (CIBC Visa)168.15</v>
      </c>
      <c r="G321" s="15">
        <f t="shared" si="17"/>
        <v>45678</v>
      </c>
      <c r="H321" s="16" t="str">
        <f>IF((IFERROR((VLOOKUP(D321,'Automation (QBO)'!A:B,2,FALSE)),"0"))=0,"Suspense",(IFERROR((VLOOKUP(D321,'Automation (QBO)'!A:B,2,FALSE)),"Suspense")))</f>
        <v>Credit Card (CIBC Visa)</v>
      </c>
      <c r="I321" s="17">
        <f t="shared" si="18"/>
        <v>168.15</v>
      </c>
      <c r="J321" s="12" t="str">
        <f t="shared" si="19"/>
        <v>Credit Card (CIBC Visa)</v>
      </c>
    </row>
    <row r="322" spans="1:10" ht="16" hidden="1">
      <c r="A322" s="13" t="s">
        <v>173</v>
      </c>
      <c r="B322" s="12" t="s">
        <v>78</v>
      </c>
      <c r="C322" s="12" t="s">
        <v>108</v>
      </c>
      <c r="D322" s="12" t="s">
        <v>204</v>
      </c>
      <c r="E322" s="12">
        <v>160.13999999999999</v>
      </c>
      <c r="F322" s="14" t="str">
        <f t="shared" ref="F322:F385" si="20">A322&amp;B322&amp;C322&amp;D322&amp;E322</f>
        <v>2025-01-21ExpenseChevron52225 Fuel160.14</v>
      </c>
      <c r="G322" s="15">
        <f t="shared" ref="G322:G385" si="21">IFERROR((DATEVALUE(A322)),A322)</f>
        <v>45678</v>
      </c>
      <c r="H322" s="16" t="str">
        <f>IF((IFERROR((VLOOKUP(D322,'Automation (QBO)'!A:B,2,FALSE)),"0"))=0,"Suspense",(IFERROR((VLOOKUP(D322,'Automation (QBO)'!A:B,2,FALSE)),"Suspense")))</f>
        <v>Fuel</v>
      </c>
      <c r="I322" s="17">
        <f t="shared" ref="I322:I385" si="22">E322</f>
        <v>160.13999999999999</v>
      </c>
      <c r="J322" s="12" t="str">
        <f t="shared" ref="J322:J385" si="23">H322</f>
        <v>Fuel</v>
      </c>
    </row>
    <row r="323" spans="1:10" ht="16" hidden="1">
      <c r="A323" s="13" t="s">
        <v>174</v>
      </c>
      <c r="B323" s="12" t="s">
        <v>84</v>
      </c>
      <c r="C323" s="12" t="s">
        <v>114</v>
      </c>
      <c r="D323" s="12" t="s">
        <v>665</v>
      </c>
      <c r="E323" s="12">
        <v>0</v>
      </c>
      <c r="F323" s="14" t="str">
        <f t="shared" si="20"/>
        <v>2025-01-22InvoiceGarden of Granite Winery:Garden of Granite Project12000 [Accounts Receivable]0</v>
      </c>
      <c r="G323" s="15">
        <f t="shared" si="21"/>
        <v>45679</v>
      </c>
      <c r="H323" s="16" t="str">
        <f>IF((IFERROR((VLOOKUP(D323,'Automation (QBO)'!A:B,2,FALSE)),"0"))=0,"Suspense",(IFERROR((VLOOKUP(D323,'Automation (QBO)'!A:B,2,FALSE)),"Suspense")))</f>
        <v>Accounts Recievable - Suspense</v>
      </c>
      <c r="I323" s="17">
        <f t="shared" si="22"/>
        <v>0</v>
      </c>
      <c r="J323" s="12" t="str">
        <f t="shared" si="23"/>
        <v>Accounts Recievable - Suspense</v>
      </c>
    </row>
    <row r="324" spans="1:10" ht="16" hidden="1">
      <c r="A324" s="13" t="s">
        <v>174</v>
      </c>
      <c r="B324" s="12" t="s">
        <v>84</v>
      </c>
      <c r="C324" s="12" t="s">
        <v>114</v>
      </c>
      <c r="D324" s="12" t="s">
        <v>844</v>
      </c>
      <c r="E324" s="12">
        <v>3092.36</v>
      </c>
      <c r="F324" s="14" t="str">
        <f t="shared" si="20"/>
        <v>2025-01-22InvoiceGarden of Granite Winery:Garden of Granite Project42035 Billable Expense Income3092.36</v>
      </c>
      <c r="G324" s="15">
        <f t="shared" si="21"/>
        <v>45679</v>
      </c>
      <c r="H324" s="16" t="str">
        <f>IF((IFERROR((VLOOKUP(D324,'Automation (QBO)'!A:B,2,FALSE)),"0"))=0,"Suspense",(IFERROR((VLOOKUP(D324,'Automation (QBO)'!A:B,2,FALSE)),"Suspense")))</f>
        <v>Suspense</v>
      </c>
      <c r="I324" s="17">
        <f t="shared" si="22"/>
        <v>3092.36</v>
      </c>
      <c r="J324" s="12" t="str">
        <f t="shared" si="23"/>
        <v>Suspense</v>
      </c>
    </row>
    <row r="325" spans="1:10" ht="16" hidden="1">
      <c r="A325" s="13" t="s">
        <v>174</v>
      </c>
      <c r="B325" s="12" t="s">
        <v>84</v>
      </c>
      <c r="C325" s="12" t="s">
        <v>114</v>
      </c>
      <c r="D325" s="12" t="s">
        <v>666</v>
      </c>
      <c r="E325" s="12">
        <v>13130</v>
      </c>
      <c r="F325" s="14" t="str">
        <f t="shared" si="20"/>
        <v>2025-01-22InvoiceGarden of Granite Winery:Garden of Granite Project41005 Labour - Project Managment13130</v>
      </c>
      <c r="G325" s="15">
        <f t="shared" si="21"/>
        <v>45679</v>
      </c>
      <c r="H325" s="16" t="str">
        <f>IF((IFERROR((VLOOKUP(D325,'Automation (QBO)'!A:B,2,FALSE)),"0"))=0,"Suspense",(IFERROR((VLOOKUP(D325,'Automation (QBO)'!A:B,2,FALSE)),"Suspense")))</f>
        <v>Labour - Project Managment</v>
      </c>
      <c r="I325" s="17">
        <f t="shared" si="22"/>
        <v>13130</v>
      </c>
      <c r="J325" s="12" t="str">
        <f t="shared" si="23"/>
        <v>Labour - Project Managment</v>
      </c>
    </row>
    <row r="326" spans="1:10" ht="16" hidden="1">
      <c r="A326" s="13" t="s">
        <v>174</v>
      </c>
      <c r="B326" s="12" t="s">
        <v>84</v>
      </c>
      <c r="C326" s="12" t="s">
        <v>114</v>
      </c>
      <c r="D326" s="12" t="s">
        <v>666</v>
      </c>
      <c r="E326" s="12">
        <v>3244.47</v>
      </c>
      <c r="F326" s="14" t="str">
        <f t="shared" si="20"/>
        <v>2025-01-22InvoiceGarden of Granite Winery:Garden of Granite Project41005 Labour - Project Managment3244.47</v>
      </c>
      <c r="G326" s="15">
        <f t="shared" si="21"/>
        <v>45679</v>
      </c>
      <c r="H326" s="16" t="str">
        <f>IF((IFERROR((VLOOKUP(D326,'Automation (QBO)'!A:B,2,FALSE)),"0"))=0,"Suspense",(IFERROR((VLOOKUP(D326,'Automation (QBO)'!A:B,2,FALSE)),"Suspense")))</f>
        <v>Labour - Project Managment</v>
      </c>
      <c r="I326" s="17">
        <f t="shared" si="22"/>
        <v>3244.47</v>
      </c>
      <c r="J326" s="12" t="str">
        <f t="shared" si="23"/>
        <v>Labour - Project Managment</v>
      </c>
    </row>
    <row r="327" spans="1:10" ht="16" hidden="1">
      <c r="A327" s="13" t="s">
        <v>174</v>
      </c>
      <c r="B327" s="12" t="s">
        <v>84</v>
      </c>
      <c r="C327" s="12" t="s">
        <v>114</v>
      </c>
      <c r="D327" s="12" t="s">
        <v>218</v>
      </c>
      <c r="E327" s="12">
        <v>-20440.169999999998</v>
      </c>
      <c r="F327" s="14" t="str">
        <f t="shared" si="20"/>
        <v>2025-01-22InvoiceGarden of Granite Winery:Garden of Granite Project21045 Deposit Received-20440.17</v>
      </c>
      <c r="G327" s="15">
        <f t="shared" si="21"/>
        <v>45679</v>
      </c>
      <c r="H327" s="16" t="str">
        <f>IF((IFERROR((VLOOKUP(D327,'Automation (QBO)'!A:B,2,FALSE)),"0"))=0,"Suspense",(IFERROR((VLOOKUP(D327,'Automation (QBO)'!A:B,2,FALSE)),"Suspense")))</f>
        <v>Liability - Depostis Received</v>
      </c>
      <c r="I327" s="17">
        <f t="shared" si="22"/>
        <v>-20440.169999999998</v>
      </c>
      <c r="J327" s="12" t="str">
        <f t="shared" si="23"/>
        <v>Liability - Depostis Received</v>
      </c>
    </row>
    <row r="328" spans="1:10" ht="16" hidden="1">
      <c r="A328" s="13" t="s">
        <v>174</v>
      </c>
      <c r="B328" s="12" t="s">
        <v>84</v>
      </c>
      <c r="C328" s="12" t="s">
        <v>114</v>
      </c>
      <c r="D328" s="12" t="s">
        <v>199</v>
      </c>
      <c r="E328" s="12">
        <v>973.34</v>
      </c>
      <c r="F328" s="14" t="str">
        <f t="shared" si="20"/>
        <v>2025-01-22InvoiceGarden of Granite Winery:Garden of Granite Project21020 GST/HST Payable973.34</v>
      </c>
      <c r="G328" s="15">
        <f t="shared" si="21"/>
        <v>45679</v>
      </c>
      <c r="H328" s="16" t="str">
        <f>IF((IFERROR((VLOOKUP(D328,'Automation (QBO)'!A:B,2,FALSE)),"0"))=0,"Suspense",(IFERROR((VLOOKUP(D328,'Automation (QBO)'!A:B,2,FALSE)),"Suspense")))</f>
        <v>GST/HST Payable</v>
      </c>
      <c r="I328" s="17">
        <f t="shared" si="22"/>
        <v>973.34</v>
      </c>
      <c r="J328" s="12" t="str">
        <f t="shared" si="23"/>
        <v>GST/HST Payable</v>
      </c>
    </row>
    <row r="329" spans="1:10" ht="16" hidden="1">
      <c r="A329" s="13" t="s">
        <v>174</v>
      </c>
      <c r="B329" s="12" t="s">
        <v>84</v>
      </c>
      <c r="C329" s="12" t="s">
        <v>114</v>
      </c>
      <c r="D329" s="12" t="s">
        <v>199</v>
      </c>
      <c r="E329" s="12">
        <v>0</v>
      </c>
      <c r="F329" s="14" t="str">
        <f t="shared" si="20"/>
        <v>2025-01-22InvoiceGarden of Granite Winery:Garden of Granite Project21020 GST/HST Payable0</v>
      </c>
      <c r="G329" s="15">
        <f t="shared" si="21"/>
        <v>45679</v>
      </c>
      <c r="H329" s="16" t="str">
        <f>IF((IFERROR((VLOOKUP(D329,'Automation (QBO)'!A:B,2,FALSE)),"0"))=0,"Suspense",(IFERROR((VLOOKUP(D329,'Automation (QBO)'!A:B,2,FALSE)),"Suspense")))</f>
        <v>GST/HST Payable</v>
      </c>
      <c r="I329" s="17">
        <f t="shared" si="22"/>
        <v>0</v>
      </c>
      <c r="J329" s="12" t="str">
        <f t="shared" si="23"/>
        <v>GST/HST Payable</v>
      </c>
    </row>
    <row r="330" spans="1:10" ht="16" hidden="1">
      <c r="A330" s="13" t="s">
        <v>174</v>
      </c>
      <c r="B330" s="12" t="s">
        <v>78</v>
      </c>
      <c r="C330" s="12" t="s">
        <v>125</v>
      </c>
      <c r="D330" s="12" t="s">
        <v>199</v>
      </c>
      <c r="E330" s="12">
        <v>0</v>
      </c>
      <c r="F330" s="14" t="str">
        <f t="shared" si="20"/>
        <v>2025-01-22ExpenseInuit Quickbooks21020 GST/HST Payable0</v>
      </c>
      <c r="G330" s="15">
        <f t="shared" si="21"/>
        <v>45679</v>
      </c>
      <c r="H330" s="16" t="str">
        <f>IF((IFERROR((VLOOKUP(D330,'Automation (QBO)'!A:B,2,FALSE)),"0"))=0,"Suspense",(IFERROR((VLOOKUP(D330,'Automation (QBO)'!A:B,2,FALSE)),"Suspense")))</f>
        <v>GST/HST Payable</v>
      </c>
      <c r="I330" s="17">
        <f t="shared" si="22"/>
        <v>0</v>
      </c>
      <c r="J330" s="12" t="str">
        <f t="shared" si="23"/>
        <v>GST/HST Payable</v>
      </c>
    </row>
    <row r="331" spans="1:10" ht="16" hidden="1">
      <c r="A331" s="13" t="s">
        <v>174</v>
      </c>
      <c r="B331" s="12" t="s">
        <v>78</v>
      </c>
      <c r="C331" s="12" t="s">
        <v>125</v>
      </c>
      <c r="D331" s="12" t="s">
        <v>202</v>
      </c>
      <c r="E331" s="12">
        <v>89.6</v>
      </c>
      <c r="F331" s="14" t="str">
        <f t="shared" si="20"/>
        <v>2025-01-22ExpenseInuit Quickbooks52110 Accounting89.6</v>
      </c>
      <c r="G331" s="15">
        <f t="shared" si="21"/>
        <v>45679</v>
      </c>
      <c r="H331" s="16" t="str">
        <f>IF((IFERROR((VLOOKUP(D331,'Automation (QBO)'!A:B,2,FALSE)),"0"))=0,"Suspense",(IFERROR((VLOOKUP(D331,'Automation (QBO)'!A:B,2,FALSE)),"Suspense")))</f>
        <v>Accounting</v>
      </c>
      <c r="I331" s="17">
        <f t="shared" si="22"/>
        <v>89.6</v>
      </c>
      <c r="J331" s="12" t="str">
        <f t="shared" si="23"/>
        <v>Accounting</v>
      </c>
    </row>
    <row r="332" spans="1:10" ht="16" hidden="1">
      <c r="A332" s="13" t="s">
        <v>174</v>
      </c>
      <c r="B332" s="12" t="s">
        <v>78</v>
      </c>
      <c r="C332" s="12" t="s">
        <v>112</v>
      </c>
      <c r="D332" s="12" t="s">
        <v>654</v>
      </c>
      <c r="E332" s="12">
        <v>4465.03</v>
      </c>
      <c r="F332" s="14" t="str">
        <f t="shared" si="20"/>
        <v>2025-01-22ExpenseBKS Mechanical51320 Project Expense - Subcontractors4465.03</v>
      </c>
      <c r="G332" s="15">
        <f t="shared" si="21"/>
        <v>45679</v>
      </c>
      <c r="H332" s="16" t="str">
        <f>IF((IFERROR((VLOOKUP(D332,'Automation (QBO)'!A:B,2,FALSE)),"0"))=0,"Suspense",(IFERROR((VLOOKUP(D332,'Automation (QBO)'!A:B,2,FALSE)),"Suspense")))</f>
        <v>Project Expense - Subcontractors</v>
      </c>
      <c r="I332" s="17">
        <f t="shared" si="22"/>
        <v>4465.03</v>
      </c>
      <c r="J332" s="12" t="str">
        <f t="shared" si="23"/>
        <v>Project Expense - Subcontractors</v>
      </c>
    </row>
    <row r="333" spans="1:10" ht="16" hidden="1">
      <c r="A333" s="13" t="s">
        <v>174</v>
      </c>
      <c r="B333" s="12" t="s">
        <v>78</v>
      </c>
      <c r="C333" s="12" t="s">
        <v>112</v>
      </c>
      <c r="D333" s="12" t="s">
        <v>199</v>
      </c>
      <c r="E333" s="12">
        <v>-223.25</v>
      </c>
      <c r="F333" s="14" t="str">
        <f t="shared" si="20"/>
        <v>2025-01-22ExpenseBKS Mechanical21020 GST/HST Payable-223.25</v>
      </c>
      <c r="G333" s="15">
        <f t="shared" si="21"/>
        <v>45679</v>
      </c>
      <c r="H333" s="16" t="str">
        <f>IF((IFERROR((VLOOKUP(D333,'Automation (QBO)'!A:B,2,FALSE)),"0"))=0,"Suspense",(IFERROR((VLOOKUP(D333,'Automation (QBO)'!A:B,2,FALSE)),"Suspense")))</f>
        <v>GST/HST Payable</v>
      </c>
      <c r="I333" s="17">
        <f t="shared" si="22"/>
        <v>-223.25</v>
      </c>
      <c r="J333" s="12" t="str">
        <f t="shared" si="23"/>
        <v>GST/HST Payable</v>
      </c>
    </row>
    <row r="334" spans="1:10" ht="16" hidden="1">
      <c r="A334" s="13" t="s">
        <v>174</v>
      </c>
      <c r="B334" s="12" t="s">
        <v>78</v>
      </c>
      <c r="C334" s="12" t="s">
        <v>140</v>
      </c>
      <c r="D334" s="12" t="s">
        <v>660</v>
      </c>
      <c r="E334" s="12">
        <v>1339.27</v>
      </c>
      <c r="F334" s="14" t="str">
        <f t="shared" si="20"/>
        <v>2025-01-22ExpenseWindsor Plywood51335 Project Expense - Materials1339.27</v>
      </c>
      <c r="G334" s="15">
        <f t="shared" si="21"/>
        <v>45679</v>
      </c>
      <c r="H334" s="16" t="str">
        <f>IF((IFERROR((VLOOKUP(D334,'Automation (QBO)'!A:B,2,FALSE)),"0"))=0,"Suspense",(IFERROR((VLOOKUP(D334,'Automation (QBO)'!A:B,2,FALSE)),"Suspense")))</f>
        <v>Project Expense - Materials</v>
      </c>
      <c r="I334" s="17">
        <f t="shared" si="22"/>
        <v>1339.27</v>
      </c>
      <c r="J334" s="12" t="str">
        <f t="shared" si="23"/>
        <v>Project Expense - Materials</v>
      </c>
    </row>
    <row r="335" spans="1:10" ht="16" hidden="1">
      <c r="A335" s="13" t="s">
        <v>174</v>
      </c>
      <c r="B335" s="12" t="s">
        <v>78</v>
      </c>
      <c r="C335" s="12" t="s">
        <v>140</v>
      </c>
      <c r="D335" s="12" t="s">
        <v>199</v>
      </c>
      <c r="E335" s="12">
        <v>-62.58</v>
      </c>
      <c r="F335" s="14" t="str">
        <f t="shared" si="20"/>
        <v>2025-01-22ExpenseWindsor Plywood21020 GST/HST Payable-62.58</v>
      </c>
      <c r="G335" s="15">
        <f t="shared" si="21"/>
        <v>45679</v>
      </c>
      <c r="H335" s="16" t="str">
        <f>IF((IFERROR((VLOOKUP(D335,'Automation (QBO)'!A:B,2,FALSE)),"0"))=0,"Suspense",(IFERROR((VLOOKUP(D335,'Automation (QBO)'!A:B,2,FALSE)),"Suspense")))</f>
        <v>GST/HST Payable</v>
      </c>
      <c r="I335" s="17">
        <f t="shared" si="22"/>
        <v>-62.58</v>
      </c>
      <c r="J335" s="12" t="str">
        <f t="shared" si="23"/>
        <v>GST/HST Payable</v>
      </c>
    </row>
    <row r="336" spans="1:10" ht="16" hidden="1">
      <c r="A336" s="13" t="s">
        <v>174</v>
      </c>
      <c r="B336" s="12" t="s">
        <v>154</v>
      </c>
      <c r="D336" s="12" t="s">
        <v>201</v>
      </c>
      <c r="E336" s="12">
        <v>-20000</v>
      </c>
      <c r="F336" s="14" t="str">
        <f t="shared" si="20"/>
        <v>2025-01-22Transfer11005 Chequing (CIBC)-20000</v>
      </c>
      <c r="G336" s="15">
        <f t="shared" si="21"/>
        <v>45679</v>
      </c>
      <c r="H336" s="16" t="str">
        <f>IF((IFERROR((VLOOKUP(D336,'Automation (QBO)'!A:B,2,FALSE)),"0"))=0,"Suspense",(IFERROR((VLOOKUP(D336,'Automation (QBO)'!A:B,2,FALSE)),"Suspense")))</f>
        <v>Chequing (CIBC)</v>
      </c>
      <c r="I336" s="17">
        <f t="shared" si="22"/>
        <v>-20000</v>
      </c>
      <c r="J336" s="12" t="str">
        <f t="shared" si="23"/>
        <v>Chequing (CIBC)</v>
      </c>
    </row>
    <row r="337" spans="1:10" ht="16" hidden="1">
      <c r="A337" s="13" t="s">
        <v>174</v>
      </c>
      <c r="B337" s="12" t="s">
        <v>78</v>
      </c>
      <c r="C337" s="12" t="s">
        <v>151</v>
      </c>
      <c r="D337" s="12" t="s">
        <v>199</v>
      </c>
      <c r="E337" s="12">
        <v>0</v>
      </c>
      <c r="F337" s="14" t="str">
        <f t="shared" si="20"/>
        <v>2025-01-22ExpenseNorth Shore Recycling and Waste Centre21020 GST/HST Payable0</v>
      </c>
      <c r="G337" s="15">
        <f t="shared" si="21"/>
        <v>45679</v>
      </c>
      <c r="H337" s="16" t="str">
        <f>IF((IFERROR((VLOOKUP(D337,'Automation (QBO)'!A:B,2,FALSE)),"0"))=0,"Suspense",(IFERROR((VLOOKUP(D337,'Automation (QBO)'!A:B,2,FALSE)),"Suspense")))</f>
        <v>GST/HST Payable</v>
      </c>
      <c r="I337" s="17">
        <f t="shared" si="22"/>
        <v>0</v>
      </c>
      <c r="J337" s="12" t="str">
        <f t="shared" si="23"/>
        <v>GST/HST Payable</v>
      </c>
    </row>
    <row r="338" spans="1:10" ht="16" hidden="1">
      <c r="A338" s="13" t="s">
        <v>174</v>
      </c>
      <c r="B338" s="12" t="s">
        <v>78</v>
      </c>
      <c r="C338" s="12" t="s">
        <v>81</v>
      </c>
      <c r="D338" s="12" t="s">
        <v>660</v>
      </c>
      <c r="E338" s="12">
        <v>59.71</v>
      </c>
      <c r="F338" s="14" t="str">
        <f t="shared" si="20"/>
        <v>2025-01-22ExpenseHome Depot51335 Project Expense - Materials59.71</v>
      </c>
      <c r="G338" s="15">
        <f t="shared" si="21"/>
        <v>45679</v>
      </c>
      <c r="H338" s="16" t="str">
        <f>IF((IFERROR((VLOOKUP(D338,'Automation (QBO)'!A:B,2,FALSE)),"0"))=0,"Suspense",(IFERROR((VLOOKUP(D338,'Automation (QBO)'!A:B,2,FALSE)),"Suspense")))</f>
        <v>Project Expense - Materials</v>
      </c>
      <c r="I338" s="17">
        <f t="shared" si="22"/>
        <v>59.71</v>
      </c>
      <c r="J338" s="12" t="str">
        <f t="shared" si="23"/>
        <v>Project Expense - Materials</v>
      </c>
    </row>
    <row r="339" spans="1:10" ht="16" hidden="1">
      <c r="A339" s="13" t="s">
        <v>174</v>
      </c>
      <c r="B339" s="12" t="s">
        <v>78</v>
      </c>
      <c r="C339" s="12" t="s">
        <v>81</v>
      </c>
      <c r="D339" s="12" t="s">
        <v>199</v>
      </c>
      <c r="E339" s="12">
        <v>-2.79</v>
      </c>
      <c r="F339" s="14" t="str">
        <f t="shared" si="20"/>
        <v>2025-01-22ExpenseHome Depot21020 GST/HST Payable-2.79</v>
      </c>
      <c r="G339" s="15">
        <f t="shared" si="21"/>
        <v>45679</v>
      </c>
      <c r="H339" s="16" t="str">
        <f>IF((IFERROR((VLOOKUP(D339,'Automation (QBO)'!A:B,2,FALSE)),"0"))=0,"Suspense",(IFERROR((VLOOKUP(D339,'Automation (QBO)'!A:B,2,FALSE)),"Suspense")))</f>
        <v>GST/HST Payable</v>
      </c>
      <c r="I339" s="17">
        <f t="shared" si="22"/>
        <v>-2.79</v>
      </c>
      <c r="J339" s="12" t="str">
        <f t="shared" si="23"/>
        <v>GST/HST Payable</v>
      </c>
    </row>
    <row r="340" spans="1:10" ht="16" hidden="1">
      <c r="A340" s="13" t="s">
        <v>174</v>
      </c>
      <c r="B340" s="12" t="s">
        <v>78</v>
      </c>
      <c r="C340" s="12" t="s">
        <v>112</v>
      </c>
      <c r="D340" s="12" t="s">
        <v>201</v>
      </c>
      <c r="E340" s="12">
        <v>-4688.28</v>
      </c>
      <c r="F340" s="14" t="str">
        <f t="shared" si="20"/>
        <v>2025-01-22ExpenseBKS Mechanical11005 Chequing (CIBC)-4688.28</v>
      </c>
      <c r="G340" s="15">
        <f t="shared" si="21"/>
        <v>45679</v>
      </c>
      <c r="H340" s="16" t="str">
        <f>IF((IFERROR((VLOOKUP(D340,'Automation (QBO)'!A:B,2,FALSE)),"0"))=0,"Suspense",(IFERROR((VLOOKUP(D340,'Automation (QBO)'!A:B,2,FALSE)),"Suspense")))</f>
        <v>Chequing (CIBC)</v>
      </c>
      <c r="I340" s="17">
        <f t="shared" si="22"/>
        <v>-4688.28</v>
      </c>
      <c r="J340" s="12" t="str">
        <f t="shared" si="23"/>
        <v>Chequing (CIBC)</v>
      </c>
    </row>
    <row r="341" spans="1:10" ht="16" hidden="1">
      <c r="A341" s="13" t="s">
        <v>174</v>
      </c>
      <c r="B341" s="12" t="s">
        <v>78</v>
      </c>
      <c r="C341" s="12" t="s">
        <v>163</v>
      </c>
      <c r="D341" s="12" t="s">
        <v>201</v>
      </c>
      <c r="E341" s="12">
        <v>-21282.59</v>
      </c>
      <c r="F341" s="14" t="str">
        <f t="shared" si="20"/>
        <v>2025-01-22ExpenseRocky Point Commercial HVAC Inc.11005 Chequing (CIBC)-21282.59</v>
      </c>
      <c r="G341" s="15">
        <f t="shared" si="21"/>
        <v>45679</v>
      </c>
      <c r="H341" s="16" t="str">
        <f>IF((IFERROR((VLOOKUP(D341,'Automation (QBO)'!A:B,2,FALSE)),"0"))=0,"Suspense",(IFERROR((VLOOKUP(D341,'Automation (QBO)'!A:B,2,FALSE)),"Suspense")))</f>
        <v>Chequing (CIBC)</v>
      </c>
      <c r="I341" s="17">
        <f t="shared" si="22"/>
        <v>-21282.59</v>
      </c>
      <c r="J341" s="12" t="str">
        <f t="shared" si="23"/>
        <v>Chequing (CIBC)</v>
      </c>
    </row>
    <row r="342" spans="1:10" ht="16" hidden="1">
      <c r="A342" s="13" t="s">
        <v>174</v>
      </c>
      <c r="B342" s="12" t="s">
        <v>78</v>
      </c>
      <c r="C342" s="12" t="s">
        <v>112</v>
      </c>
      <c r="D342" s="12" t="s">
        <v>201</v>
      </c>
      <c r="E342" s="12">
        <v>-17265.87</v>
      </c>
      <c r="F342" s="14" t="str">
        <f t="shared" si="20"/>
        <v>2025-01-22ExpenseBKS Mechanical11005 Chequing (CIBC)-17265.87</v>
      </c>
      <c r="G342" s="15">
        <f t="shared" si="21"/>
        <v>45679</v>
      </c>
      <c r="H342" s="16" t="str">
        <f>IF((IFERROR((VLOOKUP(D342,'Automation (QBO)'!A:B,2,FALSE)),"0"))=0,"Suspense",(IFERROR((VLOOKUP(D342,'Automation (QBO)'!A:B,2,FALSE)),"Suspense")))</f>
        <v>Chequing (CIBC)</v>
      </c>
      <c r="I342" s="17">
        <f t="shared" si="22"/>
        <v>-17265.87</v>
      </c>
      <c r="J342" s="12" t="str">
        <f t="shared" si="23"/>
        <v>Chequing (CIBC)</v>
      </c>
    </row>
    <row r="343" spans="1:10" ht="16" hidden="1">
      <c r="A343" s="13" t="s">
        <v>174</v>
      </c>
      <c r="B343" s="12" t="s">
        <v>78</v>
      </c>
      <c r="C343" s="12" t="s">
        <v>163</v>
      </c>
      <c r="D343" s="12" t="s">
        <v>654</v>
      </c>
      <c r="E343" s="12">
        <v>20269.13</v>
      </c>
      <c r="F343" s="14" t="str">
        <f t="shared" si="20"/>
        <v>2025-01-22ExpenseRocky Point Commercial HVAC Inc.51320 Project Expense - Subcontractors20269.13</v>
      </c>
      <c r="G343" s="15">
        <f t="shared" si="21"/>
        <v>45679</v>
      </c>
      <c r="H343" s="16" t="str">
        <f>IF((IFERROR((VLOOKUP(D343,'Automation (QBO)'!A:B,2,FALSE)),"0"))=0,"Suspense",(IFERROR((VLOOKUP(D343,'Automation (QBO)'!A:B,2,FALSE)),"Suspense")))</f>
        <v>Project Expense - Subcontractors</v>
      </c>
      <c r="I343" s="17">
        <f t="shared" si="22"/>
        <v>20269.13</v>
      </c>
      <c r="J343" s="12" t="str">
        <f t="shared" si="23"/>
        <v>Project Expense - Subcontractors</v>
      </c>
    </row>
    <row r="344" spans="1:10" ht="16" hidden="1">
      <c r="A344" s="13" t="s">
        <v>174</v>
      </c>
      <c r="B344" s="12" t="s">
        <v>78</v>
      </c>
      <c r="C344" s="12" t="s">
        <v>163</v>
      </c>
      <c r="D344" s="12" t="s">
        <v>199</v>
      </c>
      <c r="E344" s="12">
        <v>-1013.46</v>
      </c>
      <c r="F344" s="14" t="str">
        <f t="shared" si="20"/>
        <v>2025-01-22ExpenseRocky Point Commercial HVAC Inc.21020 GST/HST Payable-1013.46</v>
      </c>
      <c r="G344" s="15">
        <f t="shared" si="21"/>
        <v>45679</v>
      </c>
      <c r="H344" s="16" t="str">
        <f>IF((IFERROR((VLOOKUP(D344,'Automation (QBO)'!A:B,2,FALSE)),"0"))=0,"Suspense",(IFERROR((VLOOKUP(D344,'Automation (QBO)'!A:B,2,FALSE)),"Suspense")))</f>
        <v>GST/HST Payable</v>
      </c>
      <c r="I344" s="17">
        <f t="shared" si="22"/>
        <v>-1013.46</v>
      </c>
      <c r="J344" s="12" t="str">
        <f t="shared" si="23"/>
        <v>GST/HST Payable</v>
      </c>
    </row>
    <row r="345" spans="1:10" ht="16" hidden="1">
      <c r="A345" s="13" t="s">
        <v>174</v>
      </c>
      <c r="B345" s="12" t="s">
        <v>78</v>
      </c>
      <c r="C345" s="12" t="s">
        <v>112</v>
      </c>
      <c r="D345" s="12" t="s">
        <v>654</v>
      </c>
      <c r="E345" s="12">
        <v>16443.689999999999</v>
      </c>
      <c r="F345" s="14" t="str">
        <f t="shared" si="20"/>
        <v>2025-01-22ExpenseBKS Mechanical51320 Project Expense - Subcontractors16443.69</v>
      </c>
      <c r="G345" s="15">
        <f t="shared" si="21"/>
        <v>45679</v>
      </c>
      <c r="H345" s="16" t="str">
        <f>IF((IFERROR((VLOOKUP(D345,'Automation (QBO)'!A:B,2,FALSE)),"0"))=0,"Suspense",(IFERROR((VLOOKUP(D345,'Automation (QBO)'!A:B,2,FALSE)),"Suspense")))</f>
        <v>Project Expense - Subcontractors</v>
      </c>
      <c r="I345" s="17">
        <f t="shared" si="22"/>
        <v>16443.689999999999</v>
      </c>
      <c r="J345" s="12" t="str">
        <f t="shared" si="23"/>
        <v>Project Expense - Subcontractors</v>
      </c>
    </row>
    <row r="346" spans="1:10" ht="16" hidden="1">
      <c r="A346" s="13" t="s">
        <v>174</v>
      </c>
      <c r="B346" s="12" t="s">
        <v>78</v>
      </c>
      <c r="C346" s="12" t="s">
        <v>112</v>
      </c>
      <c r="D346" s="12" t="s">
        <v>199</v>
      </c>
      <c r="E346" s="12">
        <v>-822.18</v>
      </c>
      <c r="F346" s="14" t="str">
        <f t="shared" si="20"/>
        <v>2025-01-22ExpenseBKS Mechanical21020 GST/HST Payable-822.18</v>
      </c>
      <c r="G346" s="15">
        <f t="shared" si="21"/>
        <v>45679</v>
      </c>
      <c r="H346" s="16" t="str">
        <f>IF((IFERROR((VLOOKUP(D346,'Automation (QBO)'!A:B,2,FALSE)),"0"))=0,"Suspense",(IFERROR((VLOOKUP(D346,'Automation (QBO)'!A:B,2,FALSE)),"Suspense")))</f>
        <v>GST/HST Payable</v>
      </c>
      <c r="I346" s="17">
        <f t="shared" si="22"/>
        <v>-822.18</v>
      </c>
      <c r="J346" s="12" t="str">
        <f t="shared" si="23"/>
        <v>GST/HST Payable</v>
      </c>
    </row>
    <row r="347" spans="1:10" ht="16" hidden="1">
      <c r="A347" s="13" t="s">
        <v>174</v>
      </c>
      <c r="B347" s="12" t="s">
        <v>78</v>
      </c>
      <c r="C347" s="12" t="s">
        <v>125</v>
      </c>
      <c r="D347" s="12" t="s">
        <v>505</v>
      </c>
      <c r="E347" s="12">
        <v>89.6</v>
      </c>
      <c r="F347" s="14" t="str">
        <f t="shared" si="20"/>
        <v>2025-01-22ExpenseInuit Quickbooks21010 Credit Card (CIBC Visa)89.6</v>
      </c>
      <c r="G347" s="15">
        <f t="shared" si="21"/>
        <v>45679</v>
      </c>
      <c r="H347" s="16" t="str">
        <f>IF((IFERROR((VLOOKUP(D347,'Automation (QBO)'!A:B,2,FALSE)),"0"))=0,"Suspense",(IFERROR((VLOOKUP(D347,'Automation (QBO)'!A:B,2,FALSE)),"Suspense")))</f>
        <v>Credit Card (CIBC Visa)</v>
      </c>
      <c r="I347" s="17">
        <f t="shared" si="22"/>
        <v>89.6</v>
      </c>
      <c r="J347" s="12" t="str">
        <f t="shared" si="23"/>
        <v>Credit Card (CIBC Visa)</v>
      </c>
    </row>
    <row r="348" spans="1:10" ht="16" hidden="1">
      <c r="A348" s="13" t="s">
        <v>174</v>
      </c>
      <c r="B348" s="12" t="s">
        <v>78</v>
      </c>
      <c r="C348" s="12" t="s">
        <v>145</v>
      </c>
      <c r="D348" s="12" t="s">
        <v>505</v>
      </c>
      <c r="E348" s="12">
        <v>0</v>
      </c>
      <c r="F348" s="14" t="str">
        <f t="shared" si="20"/>
        <v>2025-01-22ExpenseUnited Boulevard Recycling and Waste Centre21010 Credit Card (CIBC Visa)0</v>
      </c>
      <c r="G348" s="15">
        <f t="shared" si="21"/>
        <v>45679</v>
      </c>
      <c r="H348" s="16" t="str">
        <f>IF((IFERROR((VLOOKUP(D348,'Automation (QBO)'!A:B,2,FALSE)),"0"))=0,"Suspense",(IFERROR((VLOOKUP(D348,'Automation (QBO)'!A:B,2,FALSE)),"Suspense")))</f>
        <v>Credit Card (CIBC Visa)</v>
      </c>
      <c r="I348" s="17">
        <f t="shared" si="22"/>
        <v>0</v>
      </c>
      <c r="J348" s="12" t="str">
        <f t="shared" si="23"/>
        <v>Credit Card (CIBC Visa)</v>
      </c>
    </row>
    <row r="349" spans="1:10" ht="16" hidden="1">
      <c r="A349" s="13" t="s">
        <v>174</v>
      </c>
      <c r="B349" s="12" t="s">
        <v>78</v>
      </c>
      <c r="C349" s="12" t="s">
        <v>81</v>
      </c>
      <c r="D349" s="12" t="s">
        <v>505</v>
      </c>
      <c r="E349" s="12">
        <v>62.5</v>
      </c>
      <c r="F349" s="14" t="str">
        <f t="shared" si="20"/>
        <v>2025-01-22ExpenseHome Depot21010 Credit Card (CIBC Visa)62.5</v>
      </c>
      <c r="G349" s="15">
        <f t="shared" si="21"/>
        <v>45679</v>
      </c>
      <c r="H349" s="16" t="str">
        <f>IF((IFERROR((VLOOKUP(D349,'Automation (QBO)'!A:B,2,FALSE)),"0"))=0,"Suspense",(IFERROR((VLOOKUP(D349,'Automation (QBO)'!A:B,2,FALSE)),"Suspense")))</f>
        <v>Credit Card (CIBC Visa)</v>
      </c>
      <c r="I349" s="17">
        <f t="shared" si="22"/>
        <v>62.5</v>
      </c>
      <c r="J349" s="12" t="str">
        <f t="shared" si="23"/>
        <v>Credit Card (CIBC Visa)</v>
      </c>
    </row>
    <row r="350" spans="1:10" ht="16" hidden="1">
      <c r="A350" s="13" t="s">
        <v>174</v>
      </c>
      <c r="B350" s="12" t="s">
        <v>78</v>
      </c>
      <c r="C350" s="12" t="s">
        <v>151</v>
      </c>
      <c r="D350" s="12" t="s">
        <v>505</v>
      </c>
      <c r="E350" s="12">
        <v>87</v>
      </c>
      <c r="F350" s="14" t="str">
        <f t="shared" si="20"/>
        <v>2025-01-22ExpenseNorth Shore Recycling and Waste Centre21010 Credit Card (CIBC Visa)87</v>
      </c>
      <c r="G350" s="15">
        <f t="shared" si="21"/>
        <v>45679</v>
      </c>
      <c r="H350" s="16" t="str">
        <f>IF((IFERROR((VLOOKUP(D350,'Automation (QBO)'!A:B,2,FALSE)),"0"))=0,"Suspense",(IFERROR((VLOOKUP(D350,'Automation (QBO)'!A:B,2,FALSE)),"Suspense")))</f>
        <v>Credit Card (CIBC Visa)</v>
      </c>
      <c r="I350" s="17">
        <f t="shared" si="22"/>
        <v>87</v>
      </c>
      <c r="J350" s="12" t="str">
        <f t="shared" si="23"/>
        <v>Credit Card (CIBC Visa)</v>
      </c>
    </row>
    <row r="351" spans="1:10" ht="16" hidden="1">
      <c r="A351" s="13" t="s">
        <v>174</v>
      </c>
      <c r="B351" s="12" t="s">
        <v>78</v>
      </c>
      <c r="C351" s="12" t="s">
        <v>140</v>
      </c>
      <c r="D351" s="12" t="s">
        <v>505</v>
      </c>
      <c r="E351" s="12">
        <v>1401.85</v>
      </c>
      <c r="F351" s="14" t="str">
        <f t="shared" si="20"/>
        <v>2025-01-22ExpenseWindsor Plywood21010 Credit Card (CIBC Visa)1401.85</v>
      </c>
      <c r="G351" s="15">
        <f t="shared" si="21"/>
        <v>45679</v>
      </c>
      <c r="H351" s="16" t="str">
        <f>IF((IFERROR((VLOOKUP(D351,'Automation (QBO)'!A:B,2,FALSE)),"0"))=0,"Suspense",(IFERROR((VLOOKUP(D351,'Automation (QBO)'!A:B,2,FALSE)),"Suspense")))</f>
        <v>Credit Card (CIBC Visa)</v>
      </c>
      <c r="I351" s="17">
        <f t="shared" si="22"/>
        <v>1401.85</v>
      </c>
      <c r="J351" s="12" t="str">
        <f t="shared" si="23"/>
        <v>Credit Card (CIBC Visa)</v>
      </c>
    </row>
    <row r="352" spans="1:10" ht="16" hidden="1">
      <c r="A352" s="13" t="s">
        <v>174</v>
      </c>
      <c r="B352" s="12" t="s">
        <v>154</v>
      </c>
      <c r="D352" s="12" t="s">
        <v>505</v>
      </c>
      <c r="E352" s="12">
        <v>-20000</v>
      </c>
      <c r="F352" s="14" t="str">
        <f t="shared" si="20"/>
        <v>2025-01-22Transfer21010 Credit Card (CIBC Visa)-20000</v>
      </c>
      <c r="G352" s="15">
        <f t="shared" si="21"/>
        <v>45679</v>
      </c>
      <c r="H352" s="16" t="str">
        <f>IF((IFERROR((VLOOKUP(D352,'Automation (QBO)'!A:B,2,FALSE)),"0"))=0,"Suspense",(IFERROR((VLOOKUP(D352,'Automation (QBO)'!A:B,2,FALSE)),"Suspense")))</f>
        <v>Credit Card (CIBC Visa)</v>
      </c>
      <c r="I352" s="17">
        <f t="shared" si="22"/>
        <v>-20000</v>
      </c>
      <c r="J352" s="12" t="str">
        <f t="shared" si="23"/>
        <v>Credit Card (CIBC Visa)</v>
      </c>
    </row>
    <row r="353" spans="1:10" ht="16" hidden="1">
      <c r="A353" s="13" t="s">
        <v>174</v>
      </c>
      <c r="B353" s="12" t="s">
        <v>78</v>
      </c>
      <c r="C353" s="12" t="s">
        <v>145</v>
      </c>
      <c r="D353" s="12" t="s">
        <v>199</v>
      </c>
      <c r="E353" s="12">
        <v>0</v>
      </c>
      <c r="F353" s="14" t="str">
        <f t="shared" si="20"/>
        <v>2025-01-22ExpenseUnited Boulevard Recycling and Waste Centre21020 GST/HST Payable0</v>
      </c>
      <c r="G353" s="15">
        <f t="shared" si="21"/>
        <v>45679</v>
      </c>
      <c r="H353" s="16" t="str">
        <f>IF((IFERROR((VLOOKUP(D353,'Automation (QBO)'!A:B,2,FALSE)),"0"))=0,"Suspense",(IFERROR((VLOOKUP(D353,'Automation (QBO)'!A:B,2,FALSE)),"Suspense")))</f>
        <v>GST/HST Payable</v>
      </c>
      <c r="I353" s="17">
        <f t="shared" si="22"/>
        <v>0</v>
      </c>
      <c r="J353" s="12" t="str">
        <f t="shared" si="23"/>
        <v>GST/HST Payable</v>
      </c>
    </row>
    <row r="354" spans="1:10" ht="16" hidden="1">
      <c r="A354" s="13" t="s">
        <v>174</v>
      </c>
      <c r="B354" s="12" t="s">
        <v>78</v>
      </c>
      <c r="C354" s="12" t="s">
        <v>151</v>
      </c>
      <c r="D354" s="12" t="s">
        <v>660</v>
      </c>
      <c r="E354" s="12">
        <v>87</v>
      </c>
      <c r="F354" s="14" t="str">
        <f t="shared" si="20"/>
        <v>2025-01-22ExpenseNorth Shore Recycling and Waste Centre51335 Project Expense - Materials87</v>
      </c>
      <c r="G354" s="15">
        <f t="shared" si="21"/>
        <v>45679</v>
      </c>
      <c r="H354" s="16" t="str">
        <f>IF((IFERROR((VLOOKUP(D354,'Automation (QBO)'!A:B,2,FALSE)),"0"))=0,"Suspense",(IFERROR((VLOOKUP(D354,'Automation (QBO)'!A:B,2,FALSE)),"Suspense")))</f>
        <v>Project Expense - Materials</v>
      </c>
      <c r="I354" s="17">
        <f t="shared" si="22"/>
        <v>87</v>
      </c>
      <c r="J354" s="12" t="str">
        <f t="shared" si="23"/>
        <v>Project Expense - Materials</v>
      </c>
    </row>
    <row r="355" spans="1:10" ht="16" hidden="1">
      <c r="A355" s="13" t="s">
        <v>174</v>
      </c>
      <c r="B355" s="12" t="s">
        <v>78</v>
      </c>
      <c r="C355" s="12" t="s">
        <v>145</v>
      </c>
      <c r="D355" s="12" t="s">
        <v>660</v>
      </c>
      <c r="E355" s="12">
        <v>0</v>
      </c>
      <c r="F355" s="14" t="str">
        <f t="shared" si="20"/>
        <v>2025-01-22ExpenseUnited Boulevard Recycling and Waste Centre51335 Project Expense - Materials0</v>
      </c>
      <c r="G355" s="15">
        <f t="shared" si="21"/>
        <v>45679</v>
      </c>
      <c r="H355" s="16" t="str">
        <f>IF((IFERROR((VLOOKUP(D355,'Automation (QBO)'!A:B,2,FALSE)),"0"))=0,"Suspense",(IFERROR((VLOOKUP(D355,'Automation (QBO)'!A:B,2,FALSE)),"Suspense")))</f>
        <v>Project Expense - Materials</v>
      </c>
      <c r="I355" s="17">
        <f t="shared" si="22"/>
        <v>0</v>
      </c>
      <c r="J355" s="12" t="str">
        <f t="shared" si="23"/>
        <v>Project Expense - Materials</v>
      </c>
    </row>
    <row r="356" spans="1:10" ht="16" hidden="1">
      <c r="A356" s="13" t="s">
        <v>681</v>
      </c>
      <c r="B356" s="12" t="s">
        <v>78</v>
      </c>
      <c r="C356" s="12" t="s">
        <v>123</v>
      </c>
      <c r="D356" s="12" t="s">
        <v>660</v>
      </c>
      <c r="E356" s="12">
        <v>340.72</v>
      </c>
      <c r="F356" s="14" t="str">
        <f t="shared" si="20"/>
        <v>2025-01-23ExpensePacific West Systems Supplies51335 Project Expense - Materials340.72</v>
      </c>
      <c r="G356" s="15">
        <f t="shared" si="21"/>
        <v>45680</v>
      </c>
      <c r="H356" s="16" t="str">
        <f>IF((IFERROR((VLOOKUP(D356,'Automation (QBO)'!A:B,2,FALSE)),"0"))=0,"Suspense",(IFERROR((VLOOKUP(D356,'Automation (QBO)'!A:B,2,FALSE)),"Suspense")))</f>
        <v>Project Expense - Materials</v>
      </c>
      <c r="I356" s="17">
        <f t="shared" si="22"/>
        <v>340.72</v>
      </c>
      <c r="J356" s="12" t="str">
        <f t="shared" si="23"/>
        <v>Project Expense - Materials</v>
      </c>
    </row>
    <row r="357" spans="1:10" ht="16" hidden="1">
      <c r="A357" s="13" t="s">
        <v>681</v>
      </c>
      <c r="B357" s="12" t="s">
        <v>78</v>
      </c>
      <c r="C357" s="12" t="s">
        <v>123</v>
      </c>
      <c r="D357" s="12" t="s">
        <v>199</v>
      </c>
      <c r="E357" s="12">
        <v>-15.92</v>
      </c>
      <c r="F357" s="14" t="str">
        <f t="shared" si="20"/>
        <v>2025-01-23ExpensePacific West Systems Supplies21020 GST/HST Payable-15.92</v>
      </c>
      <c r="G357" s="15">
        <f t="shared" si="21"/>
        <v>45680</v>
      </c>
      <c r="H357" s="16" t="str">
        <f>IF((IFERROR((VLOOKUP(D357,'Automation (QBO)'!A:B,2,FALSE)),"0"))=0,"Suspense",(IFERROR((VLOOKUP(D357,'Automation (QBO)'!A:B,2,FALSE)),"Suspense")))</f>
        <v>GST/HST Payable</v>
      </c>
      <c r="I357" s="17">
        <f t="shared" si="22"/>
        <v>-15.92</v>
      </c>
      <c r="J357" s="12" t="str">
        <f t="shared" si="23"/>
        <v>GST/HST Payable</v>
      </c>
    </row>
    <row r="358" spans="1:10" ht="16" hidden="1">
      <c r="A358" s="13" t="s">
        <v>681</v>
      </c>
      <c r="B358" s="12" t="s">
        <v>78</v>
      </c>
      <c r="C358" s="12" t="s">
        <v>138</v>
      </c>
      <c r="D358" s="12" t="s">
        <v>199</v>
      </c>
      <c r="E358" s="12">
        <v>-2.0499999999999998</v>
      </c>
      <c r="F358" s="14" t="str">
        <f t="shared" si="20"/>
        <v>2025-01-23ExpenseHeadwater Management Ltd.21020 GST/HST Payable-2.05</v>
      </c>
      <c r="G358" s="15">
        <f t="shared" si="21"/>
        <v>45680</v>
      </c>
      <c r="H358" s="16" t="str">
        <f>IF((IFERROR((VLOOKUP(D358,'Automation (QBO)'!A:B,2,FALSE)),"0"))=0,"Suspense",(IFERROR((VLOOKUP(D358,'Automation (QBO)'!A:B,2,FALSE)),"Suspense")))</f>
        <v>GST/HST Payable</v>
      </c>
      <c r="I358" s="17">
        <f t="shared" si="22"/>
        <v>-2.0499999999999998</v>
      </c>
      <c r="J358" s="12" t="str">
        <f t="shared" si="23"/>
        <v>GST/HST Payable</v>
      </c>
    </row>
    <row r="359" spans="1:10" ht="16" hidden="1">
      <c r="A359" s="13" t="s">
        <v>681</v>
      </c>
      <c r="B359" s="12" t="s">
        <v>78</v>
      </c>
      <c r="C359" s="12" t="s">
        <v>138</v>
      </c>
      <c r="D359" s="12" t="s">
        <v>660</v>
      </c>
      <c r="E359" s="12">
        <v>235.61</v>
      </c>
      <c r="F359" s="14" t="str">
        <f t="shared" si="20"/>
        <v>2025-01-23ExpenseHeadwater Management Ltd.51335 Project Expense - Materials235.61</v>
      </c>
      <c r="G359" s="15">
        <f t="shared" si="21"/>
        <v>45680</v>
      </c>
      <c r="H359" s="16" t="str">
        <f>IF((IFERROR((VLOOKUP(D359,'Automation (QBO)'!A:B,2,FALSE)),"0"))=0,"Suspense",(IFERROR((VLOOKUP(D359,'Automation (QBO)'!A:B,2,FALSE)),"Suspense")))</f>
        <v>Project Expense - Materials</v>
      </c>
      <c r="I359" s="17">
        <f t="shared" si="22"/>
        <v>235.61</v>
      </c>
      <c r="J359" s="12" t="str">
        <f t="shared" si="23"/>
        <v>Project Expense - Materials</v>
      </c>
    </row>
    <row r="360" spans="1:10" ht="16" hidden="1">
      <c r="A360" s="13" t="s">
        <v>681</v>
      </c>
      <c r="B360" s="12" t="s">
        <v>78</v>
      </c>
      <c r="C360" s="12" t="s">
        <v>138</v>
      </c>
      <c r="D360" s="12" t="s">
        <v>199</v>
      </c>
      <c r="E360" s="12">
        <v>0</v>
      </c>
      <c r="F360" s="14" t="str">
        <f t="shared" si="20"/>
        <v>2025-01-23ExpenseHeadwater Management Ltd.21020 GST/HST Payable0</v>
      </c>
      <c r="G360" s="15">
        <f t="shared" si="21"/>
        <v>45680</v>
      </c>
      <c r="H360" s="16" t="str">
        <f>IF((IFERROR((VLOOKUP(D360,'Automation (QBO)'!A:B,2,FALSE)),"0"))=0,"Suspense",(IFERROR((VLOOKUP(D360,'Automation (QBO)'!A:B,2,FALSE)),"Suspense")))</f>
        <v>GST/HST Payable</v>
      </c>
      <c r="I360" s="17">
        <f t="shared" si="22"/>
        <v>0</v>
      </c>
      <c r="J360" s="12" t="str">
        <f t="shared" si="23"/>
        <v>GST/HST Payable</v>
      </c>
    </row>
    <row r="361" spans="1:10" ht="16" hidden="1">
      <c r="A361" s="13" t="s">
        <v>681</v>
      </c>
      <c r="B361" s="12" t="s">
        <v>78</v>
      </c>
      <c r="C361" s="12" t="s">
        <v>123</v>
      </c>
      <c r="D361" s="12" t="s">
        <v>505</v>
      </c>
      <c r="E361" s="12">
        <v>356.64</v>
      </c>
      <c r="F361" s="14" t="str">
        <f t="shared" si="20"/>
        <v>2025-01-23ExpensePacific West Systems Supplies21010 Credit Card (CIBC Visa)356.64</v>
      </c>
      <c r="G361" s="15">
        <f t="shared" si="21"/>
        <v>45680</v>
      </c>
      <c r="H361" s="16" t="str">
        <f>IF((IFERROR((VLOOKUP(D361,'Automation (QBO)'!A:B,2,FALSE)),"0"))=0,"Suspense",(IFERROR((VLOOKUP(D361,'Automation (QBO)'!A:B,2,FALSE)),"Suspense")))</f>
        <v>Credit Card (CIBC Visa)</v>
      </c>
      <c r="I361" s="17">
        <f t="shared" si="22"/>
        <v>356.64</v>
      </c>
      <c r="J361" s="12" t="str">
        <f t="shared" si="23"/>
        <v>Credit Card (CIBC Visa)</v>
      </c>
    </row>
    <row r="362" spans="1:10" ht="16" hidden="1">
      <c r="A362" s="13" t="s">
        <v>681</v>
      </c>
      <c r="B362" s="12" t="s">
        <v>78</v>
      </c>
      <c r="C362" s="12" t="s">
        <v>138</v>
      </c>
      <c r="D362" s="12" t="s">
        <v>505</v>
      </c>
      <c r="E362" s="12">
        <v>235.61</v>
      </c>
      <c r="F362" s="14" t="str">
        <f t="shared" si="20"/>
        <v>2025-01-23ExpenseHeadwater Management Ltd.21010 Credit Card (CIBC Visa)235.61</v>
      </c>
      <c r="G362" s="15">
        <f t="shared" si="21"/>
        <v>45680</v>
      </c>
      <c r="H362" s="16" t="str">
        <f>IF((IFERROR((VLOOKUP(D362,'Automation (QBO)'!A:B,2,FALSE)),"0"))=0,"Suspense",(IFERROR((VLOOKUP(D362,'Automation (QBO)'!A:B,2,FALSE)),"Suspense")))</f>
        <v>Credit Card (CIBC Visa)</v>
      </c>
      <c r="I362" s="17">
        <f t="shared" si="22"/>
        <v>235.61</v>
      </c>
      <c r="J362" s="12" t="str">
        <f t="shared" si="23"/>
        <v>Credit Card (CIBC Visa)</v>
      </c>
    </row>
    <row r="363" spans="1:10" ht="16" hidden="1">
      <c r="A363" s="13" t="s">
        <v>681</v>
      </c>
      <c r="B363" s="12" t="s">
        <v>78</v>
      </c>
      <c r="C363" s="12" t="s">
        <v>138</v>
      </c>
      <c r="D363" s="12" t="s">
        <v>505</v>
      </c>
      <c r="E363" s="12">
        <v>43</v>
      </c>
      <c r="F363" s="14" t="str">
        <f t="shared" si="20"/>
        <v>2025-01-23ExpenseHeadwater Management Ltd.21010 Credit Card (CIBC Visa)43</v>
      </c>
      <c r="G363" s="15">
        <f t="shared" si="21"/>
        <v>45680</v>
      </c>
      <c r="H363" s="16" t="str">
        <f>IF((IFERROR((VLOOKUP(D363,'Automation (QBO)'!A:B,2,FALSE)),"0"))=0,"Suspense",(IFERROR((VLOOKUP(D363,'Automation (QBO)'!A:B,2,FALSE)),"Suspense")))</f>
        <v>Credit Card (CIBC Visa)</v>
      </c>
      <c r="I363" s="17">
        <f t="shared" si="22"/>
        <v>43</v>
      </c>
      <c r="J363" s="12" t="str">
        <f t="shared" si="23"/>
        <v>Credit Card (CIBC Visa)</v>
      </c>
    </row>
    <row r="364" spans="1:10" ht="16" hidden="1">
      <c r="A364" s="13" t="s">
        <v>681</v>
      </c>
      <c r="B364" s="12" t="s">
        <v>78</v>
      </c>
      <c r="C364" s="12" t="s">
        <v>138</v>
      </c>
      <c r="D364" s="12" t="s">
        <v>660</v>
      </c>
      <c r="E364" s="12">
        <v>40.950000000000003</v>
      </c>
      <c r="F364" s="14" t="str">
        <f t="shared" si="20"/>
        <v>2025-01-23ExpenseHeadwater Management Ltd.51335 Project Expense - Materials40.95</v>
      </c>
      <c r="G364" s="15">
        <f t="shared" si="21"/>
        <v>45680</v>
      </c>
      <c r="H364" s="16" t="str">
        <f>IF((IFERROR((VLOOKUP(D364,'Automation (QBO)'!A:B,2,FALSE)),"0"))=0,"Suspense",(IFERROR((VLOOKUP(D364,'Automation (QBO)'!A:B,2,FALSE)),"Suspense")))</f>
        <v>Project Expense - Materials</v>
      </c>
      <c r="I364" s="17">
        <f t="shared" si="22"/>
        <v>40.950000000000003</v>
      </c>
      <c r="J364" s="12" t="str">
        <f t="shared" si="23"/>
        <v>Project Expense - Materials</v>
      </c>
    </row>
    <row r="365" spans="1:10" ht="16" hidden="1">
      <c r="A365" s="13" t="s">
        <v>682</v>
      </c>
      <c r="B365" s="12" t="s">
        <v>78</v>
      </c>
      <c r="C365" s="12" t="s">
        <v>104</v>
      </c>
      <c r="D365" s="12" t="s">
        <v>660</v>
      </c>
      <c r="E365" s="12">
        <v>55.26</v>
      </c>
      <c r="F365" s="14" t="str">
        <f t="shared" si="20"/>
        <v>2025-01-24ExpenseProsol51335 Project Expense - Materials55.26</v>
      </c>
      <c r="G365" s="15">
        <f t="shared" si="21"/>
        <v>45681</v>
      </c>
      <c r="H365" s="16" t="str">
        <f>IF((IFERROR((VLOOKUP(D365,'Automation (QBO)'!A:B,2,FALSE)),"0"))=0,"Suspense",(IFERROR((VLOOKUP(D365,'Automation (QBO)'!A:B,2,FALSE)),"Suspense")))</f>
        <v>Project Expense - Materials</v>
      </c>
      <c r="I365" s="17">
        <f t="shared" si="22"/>
        <v>55.26</v>
      </c>
      <c r="J365" s="12" t="str">
        <f t="shared" si="23"/>
        <v>Project Expense - Materials</v>
      </c>
    </row>
    <row r="366" spans="1:10" ht="16" hidden="1">
      <c r="A366" s="13" t="s">
        <v>682</v>
      </c>
      <c r="B366" s="12" t="s">
        <v>78</v>
      </c>
      <c r="C366" s="12" t="s">
        <v>104</v>
      </c>
      <c r="D366" s="12" t="s">
        <v>199</v>
      </c>
      <c r="E366" s="12">
        <v>-2.58</v>
      </c>
      <c r="F366" s="14" t="str">
        <f t="shared" si="20"/>
        <v>2025-01-24ExpenseProsol21020 GST/HST Payable-2.58</v>
      </c>
      <c r="G366" s="15">
        <f t="shared" si="21"/>
        <v>45681</v>
      </c>
      <c r="H366" s="16" t="str">
        <f>IF((IFERROR((VLOOKUP(D366,'Automation (QBO)'!A:B,2,FALSE)),"0"))=0,"Suspense",(IFERROR((VLOOKUP(D366,'Automation (QBO)'!A:B,2,FALSE)),"Suspense")))</f>
        <v>GST/HST Payable</v>
      </c>
      <c r="I366" s="17">
        <f t="shared" si="22"/>
        <v>-2.58</v>
      </c>
      <c r="J366" s="12" t="str">
        <f t="shared" si="23"/>
        <v>GST/HST Payable</v>
      </c>
    </row>
    <row r="367" spans="1:10" ht="16" hidden="1">
      <c r="A367" s="13" t="s">
        <v>682</v>
      </c>
      <c r="B367" s="12" t="s">
        <v>78</v>
      </c>
      <c r="C367" s="12" t="s">
        <v>94</v>
      </c>
      <c r="D367" s="12" t="s">
        <v>660</v>
      </c>
      <c r="E367" s="12">
        <v>289.38</v>
      </c>
      <c r="F367" s="14" t="str">
        <f t="shared" si="20"/>
        <v>2025-01-24ExpenseDicks Lumber51335 Project Expense - Materials289.38</v>
      </c>
      <c r="G367" s="15">
        <f t="shared" si="21"/>
        <v>45681</v>
      </c>
      <c r="H367" s="16" t="str">
        <f>IF((IFERROR((VLOOKUP(D367,'Automation (QBO)'!A:B,2,FALSE)),"0"))=0,"Suspense",(IFERROR((VLOOKUP(D367,'Automation (QBO)'!A:B,2,FALSE)),"Suspense")))</f>
        <v>Project Expense - Materials</v>
      </c>
      <c r="I367" s="17">
        <f t="shared" si="22"/>
        <v>289.38</v>
      </c>
      <c r="J367" s="12" t="str">
        <f t="shared" si="23"/>
        <v>Project Expense - Materials</v>
      </c>
    </row>
    <row r="368" spans="1:10" ht="16" hidden="1">
      <c r="A368" s="13" t="s">
        <v>682</v>
      </c>
      <c r="B368" s="12" t="s">
        <v>78</v>
      </c>
      <c r="C368" s="12" t="s">
        <v>94</v>
      </c>
      <c r="D368" s="12" t="s">
        <v>199</v>
      </c>
      <c r="E368" s="12">
        <v>-13.52</v>
      </c>
      <c r="F368" s="14" t="str">
        <f t="shared" si="20"/>
        <v>2025-01-24ExpenseDicks Lumber21020 GST/HST Payable-13.52</v>
      </c>
      <c r="G368" s="15">
        <f t="shared" si="21"/>
        <v>45681</v>
      </c>
      <c r="H368" s="16" t="str">
        <f>IF((IFERROR((VLOOKUP(D368,'Automation (QBO)'!A:B,2,FALSE)),"0"))=0,"Suspense",(IFERROR((VLOOKUP(D368,'Automation (QBO)'!A:B,2,FALSE)),"Suspense")))</f>
        <v>GST/HST Payable</v>
      </c>
      <c r="I368" s="17">
        <f t="shared" si="22"/>
        <v>-13.52</v>
      </c>
      <c r="J368" s="12" t="str">
        <f t="shared" si="23"/>
        <v>GST/HST Payable</v>
      </c>
    </row>
    <row r="369" spans="1:10" ht="16" hidden="1">
      <c r="A369" s="13" t="s">
        <v>682</v>
      </c>
      <c r="B369" s="12" t="s">
        <v>78</v>
      </c>
      <c r="C369" s="12" t="s">
        <v>110</v>
      </c>
      <c r="D369" s="12" t="s">
        <v>660</v>
      </c>
      <c r="E369" s="12">
        <v>169.34</v>
      </c>
      <c r="F369" s="14" t="str">
        <f t="shared" si="20"/>
        <v>2025-01-24ExpenseHilti (Canada) Corporation51335 Project Expense - Materials169.34</v>
      </c>
      <c r="G369" s="15">
        <f t="shared" si="21"/>
        <v>45681</v>
      </c>
      <c r="H369" s="16" t="str">
        <f>IF((IFERROR((VLOOKUP(D369,'Automation (QBO)'!A:B,2,FALSE)),"0"))=0,"Suspense",(IFERROR((VLOOKUP(D369,'Automation (QBO)'!A:B,2,FALSE)),"Suspense")))</f>
        <v>Project Expense - Materials</v>
      </c>
      <c r="I369" s="17">
        <f t="shared" si="22"/>
        <v>169.34</v>
      </c>
      <c r="J369" s="12" t="str">
        <f t="shared" si="23"/>
        <v>Project Expense - Materials</v>
      </c>
    </row>
    <row r="370" spans="1:10" ht="16" hidden="1">
      <c r="A370" s="13" t="s">
        <v>682</v>
      </c>
      <c r="B370" s="12" t="s">
        <v>78</v>
      </c>
      <c r="C370" s="12" t="s">
        <v>110</v>
      </c>
      <c r="D370" s="12" t="s">
        <v>199</v>
      </c>
      <c r="E370" s="12">
        <v>-8.4700000000000006</v>
      </c>
      <c r="F370" s="14" t="str">
        <f t="shared" si="20"/>
        <v>2025-01-24ExpenseHilti (Canada) Corporation21020 GST/HST Payable-8.47</v>
      </c>
      <c r="G370" s="15">
        <f t="shared" si="21"/>
        <v>45681</v>
      </c>
      <c r="H370" s="16" t="str">
        <f>IF((IFERROR((VLOOKUP(D370,'Automation (QBO)'!A:B,2,FALSE)),"0"))=0,"Suspense",(IFERROR((VLOOKUP(D370,'Automation (QBO)'!A:B,2,FALSE)),"Suspense")))</f>
        <v>GST/HST Payable</v>
      </c>
      <c r="I370" s="17">
        <f t="shared" si="22"/>
        <v>-8.4700000000000006</v>
      </c>
      <c r="J370" s="12" t="str">
        <f t="shared" si="23"/>
        <v>GST/HST Payable</v>
      </c>
    </row>
    <row r="371" spans="1:10" ht="16" hidden="1">
      <c r="A371" s="13" t="s">
        <v>682</v>
      </c>
      <c r="B371" s="12" t="s">
        <v>78</v>
      </c>
      <c r="C371" s="12" t="s">
        <v>108</v>
      </c>
      <c r="D371" s="12" t="s">
        <v>199</v>
      </c>
      <c r="E371" s="12">
        <v>-5.48</v>
      </c>
      <c r="F371" s="14" t="str">
        <f t="shared" si="20"/>
        <v>2025-01-24ExpenseChevron21020 GST/HST Payable-5.48</v>
      </c>
      <c r="G371" s="15">
        <f t="shared" si="21"/>
        <v>45681</v>
      </c>
      <c r="H371" s="16" t="str">
        <f>IF((IFERROR((VLOOKUP(D371,'Automation (QBO)'!A:B,2,FALSE)),"0"))=0,"Suspense",(IFERROR((VLOOKUP(D371,'Automation (QBO)'!A:B,2,FALSE)),"Suspense")))</f>
        <v>GST/HST Payable</v>
      </c>
      <c r="I371" s="17">
        <f t="shared" si="22"/>
        <v>-5.48</v>
      </c>
      <c r="J371" s="12" t="str">
        <f t="shared" si="23"/>
        <v>GST/HST Payable</v>
      </c>
    </row>
    <row r="372" spans="1:10" ht="16" hidden="1">
      <c r="A372" s="13" t="s">
        <v>682</v>
      </c>
      <c r="B372" s="12" t="s">
        <v>78</v>
      </c>
      <c r="C372" s="12" t="s">
        <v>92</v>
      </c>
      <c r="D372" s="12" t="s">
        <v>680</v>
      </c>
      <c r="E372" s="12">
        <v>-744.49</v>
      </c>
      <c r="F372" s="14" t="str">
        <f t="shared" si="20"/>
        <v>2025-01-24ExpenseBDC22010 Bank Loan - BDC (002)-744.49</v>
      </c>
      <c r="G372" s="15">
        <f t="shared" si="21"/>
        <v>45681</v>
      </c>
      <c r="H372" s="16" t="str">
        <f>IF((IFERROR((VLOOKUP(D372,'Automation (QBO)'!A:B,2,FALSE)),"0"))=0,"Suspense",(IFERROR((VLOOKUP(D372,'Automation (QBO)'!A:B,2,FALSE)),"Suspense")))</f>
        <v>Bank Loan 2 (BDC)</v>
      </c>
      <c r="I372" s="17">
        <f t="shared" si="22"/>
        <v>-744.49</v>
      </c>
      <c r="J372" s="12" t="str">
        <f t="shared" si="23"/>
        <v>Bank Loan 2 (BDC)</v>
      </c>
    </row>
    <row r="373" spans="1:10" ht="16" hidden="1">
      <c r="A373" s="13" t="s">
        <v>682</v>
      </c>
      <c r="B373" s="12" t="s">
        <v>78</v>
      </c>
      <c r="C373" s="12" t="s">
        <v>92</v>
      </c>
      <c r="D373" s="12" t="s">
        <v>199</v>
      </c>
      <c r="E373" s="12">
        <v>0</v>
      </c>
      <c r="F373" s="14" t="str">
        <f t="shared" si="20"/>
        <v>2025-01-24ExpenseBDC21020 GST/HST Payable0</v>
      </c>
      <c r="G373" s="15">
        <f t="shared" si="21"/>
        <v>45681</v>
      </c>
      <c r="H373" s="16" t="str">
        <f>IF((IFERROR((VLOOKUP(D373,'Automation (QBO)'!A:B,2,FALSE)),"0"))=0,"Suspense",(IFERROR((VLOOKUP(D373,'Automation (QBO)'!A:B,2,FALSE)),"Suspense")))</f>
        <v>GST/HST Payable</v>
      </c>
      <c r="I373" s="17">
        <f t="shared" si="22"/>
        <v>0</v>
      </c>
      <c r="J373" s="12" t="str">
        <f t="shared" si="23"/>
        <v>GST/HST Payable</v>
      </c>
    </row>
    <row r="374" spans="1:10" ht="16" hidden="1">
      <c r="A374" s="13" t="s">
        <v>682</v>
      </c>
      <c r="B374" s="12" t="s">
        <v>78</v>
      </c>
      <c r="C374" s="12" t="s">
        <v>92</v>
      </c>
      <c r="D374" s="12" t="s">
        <v>201</v>
      </c>
      <c r="E374" s="12">
        <v>-744.49</v>
      </c>
      <c r="F374" s="14" t="str">
        <f t="shared" si="20"/>
        <v>2025-01-24ExpenseBDC11005 Chequing (CIBC)-744.49</v>
      </c>
      <c r="G374" s="15">
        <f t="shared" si="21"/>
        <v>45681</v>
      </c>
      <c r="H374" s="16" t="str">
        <f>IF((IFERROR((VLOOKUP(D374,'Automation (QBO)'!A:B,2,FALSE)),"0"))=0,"Suspense",(IFERROR((VLOOKUP(D374,'Automation (QBO)'!A:B,2,FALSE)),"Suspense")))</f>
        <v>Chequing (CIBC)</v>
      </c>
      <c r="I374" s="17">
        <f t="shared" si="22"/>
        <v>-744.49</v>
      </c>
      <c r="J374" s="12" t="str">
        <f t="shared" si="23"/>
        <v>Chequing (CIBC)</v>
      </c>
    </row>
    <row r="375" spans="1:10" ht="16" hidden="1">
      <c r="A375" s="13" t="s">
        <v>682</v>
      </c>
      <c r="B375" s="12" t="s">
        <v>78</v>
      </c>
      <c r="C375" s="12" t="s">
        <v>104</v>
      </c>
      <c r="D375" s="12" t="s">
        <v>505</v>
      </c>
      <c r="E375" s="12">
        <v>57.84</v>
      </c>
      <c r="F375" s="14" t="str">
        <f t="shared" si="20"/>
        <v>2025-01-24ExpenseProsol21010 Credit Card (CIBC Visa)57.84</v>
      </c>
      <c r="G375" s="15">
        <f t="shared" si="21"/>
        <v>45681</v>
      </c>
      <c r="H375" s="16" t="str">
        <f>IF((IFERROR((VLOOKUP(D375,'Automation (QBO)'!A:B,2,FALSE)),"0"))=0,"Suspense",(IFERROR((VLOOKUP(D375,'Automation (QBO)'!A:B,2,FALSE)),"Suspense")))</f>
        <v>Credit Card (CIBC Visa)</v>
      </c>
      <c r="I375" s="17">
        <f t="shared" si="22"/>
        <v>57.84</v>
      </c>
      <c r="J375" s="12" t="str">
        <f t="shared" si="23"/>
        <v>Credit Card (CIBC Visa)</v>
      </c>
    </row>
    <row r="376" spans="1:10" ht="16" hidden="1">
      <c r="A376" s="13" t="s">
        <v>682</v>
      </c>
      <c r="B376" s="12" t="s">
        <v>78</v>
      </c>
      <c r="C376" s="12" t="s">
        <v>94</v>
      </c>
      <c r="D376" s="12" t="s">
        <v>505</v>
      </c>
      <c r="E376" s="12">
        <v>302.89999999999998</v>
      </c>
      <c r="F376" s="14" t="str">
        <f t="shared" si="20"/>
        <v>2025-01-24ExpenseDicks Lumber21010 Credit Card (CIBC Visa)302.9</v>
      </c>
      <c r="G376" s="15">
        <f t="shared" si="21"/>
        <v>45681</v>
      </c>
      <c r="H376" s="16" t="str">
        <f>IF((IFERROR((VLOOKUP(D376,'Automation (QBO)'!A:B,2,FALSE)),"0"))=0,"Suspense",(IFERROR((VLOOKUP(D376,'Automation (QBO)'!A:B,2,FALSE)),"Suspense")))</f>
        <v>Credit Card (CIBC Visa)</v>
      </c>
      <c r="I376" s="17">
        <f t="shared" si="22"/>
        <v>302.89999999999998</v>
      </c>
      <c r="J376" s="12" t="str">
        <f t="shared" si="23"/>
        <v>Credit Card (CIBC Visa)</v>
      </c>
    </row>
    <row r="377" spans="1:10" ht="16" hidden="1">
      <c r="A377" s="13" t="s">
        <v>682</v>
      </c>
      <c r="B377" s="12" t="s">
        <v>78</v>
      </c>
      <c r="C377" s="12" t="s">
        <v>110</v>
      </c>
      <c r="D377" s="12" t="s">
        <v>505</v>
      </c>
      <c r="E377" s="12">
        <v>177.81</v>
      </c>
      <c r="F377" s="14" t="str">
        <f t="shared" si="20"/>
        <v>2025-01-24ExpenseHilti (Canada) Corporation21010 Credit Card (CIBC Visa)177.81</v>
      </c>
      <c r="G377" s="15">
        <f t="shared" si="21"/>
        <v>45681</v>
      </c>
      <c r="H377" s="16" t="str">
        <f>IF((IFERROR((VLOOKUP(D377,'Automation (QBO)'!A:B,2,FALSE)),"0"))=0,"Suspense",(IFERROR((VLOOKUP(D377,'Automation (QBO)'!A:B,2,FALSE)),"Suspense")))</f>
        <v>Credit Card (CIBC Visa)</v>
      </c>
      <c r="I377" s="17">
        <f t="shared" si="22"/>
        <v>177.81</v>
      </c>
      <c r="J377" s="12" t="str">
        <f t="shared" si="23"/>
        <v>Credit Card (CIBC Visa)</v>
      </c>
    </row>
    <row r="378" spans="1:10" ht="16" hidden="1">
      <c r="A378" s="13" t="s">
        <v>682</v>
      </c>
      <c r="B378" s="12" t="s">
        <v>78</v>
      </c>
      <c r="C378" s="12" t="s">
        <v>108</v>
      </c>
      <c r="D378" s="12" t="s">
        <v>505</v>
      </c>
      <c r="E378" s="12">
        <v>115.01</v>
      </c>
      <c r="F378" s="14" t="str">
        <f t="shared" si="20"/>
        <v>2025-01-24ExpenseChevron21010 Credit Card (CIBC Visa)115.01</v>
      </c>
      <c r="G378" s="15">
        <f t="shared" si="21"/>
        <v>45681</v>
      </c>
      <c r="H378" s="16" t="str">
        <f>IF((IFERROR((VLOOKUP(D378,'Automation (QBO)'!A:B,2,FALSE)),"0"))=0,"Suspense",(IFERROR((VLOOKUP(D378,'Automation (QBO)'!A:B,2,FALSE)),"Suspense")))</f>
        <v>Credit Card (CIBC Visa)</v>
      </c>
      <c r="I378" s="17">
        <f t="shared" si="22"/>
        <v>115.01</v>
      </c>
      <c r="J378" s="12" t="str">
        <f t="shared" si="23"/>
        <v>Credit Card (CIBC Visa)</v>
      </c>
    </row>
    <row r="379" spans="1:10" ht="16" hidden="1">
      <c r="A379" s="13" t="s">
        <v>682</v>
      </c>
      <c r="B379" s="12" t="s">
        <v>78</v>
      </c>
      <c r="C379" s="12" t="s">
        <v>108</v>
      </c>
      <c r="D379" s="12" t="s">
        <v>204</v>
      </c>
      <c r="E379" s="12">
        <v>109.53</v>
      </c>
      <c r="F379" s="14" t="str">
        <f t="shared" si="20"/>
        <v>2025-01-24ExpenseChevron52225 Fuel109.53</v>
      </c>
      <c r="G379" s="15">
        <f t="shared" si="21"/>
        <v>45681</v>
      </c>
      <c r="H379" s="16" t="str">
        <f>IF((IFERROR((VLOOKUP(D379,'Automation (QBO)'!A:B,2,FALSE)),"0"))=0,"Suspense",(IFERROR((VLOOKUP(D379,'Automation (QBO)'!A:B,2,FALSE)),"Suspense")))</f>
        <v>Fuel</v>
      </c>
      <c r="I379" s="17">
        <f t="shared" si="22"/>
        <v>109.53</v>
      </c>
      <c r="J379" s="12" t="str">
        <f t="shared" si="23"/>
        <v>Fuel</v>
      </c>
    </row>
    <row r="380" spans="1:10" ht="16" hidden="1">
      <c r="A380" s="13" t="s">
        <v>683</v>
      </c>
      <c r="B380" s="12" t="s">
        <v>78</v>
      </c>
      <c r="C380" s="12" t="s">
        <v>129</v>
      </c>
      <c r="D380" s="12" t="s">
        <v>210</v>
      </c>
      <c r="E380" s="12">
        <v>20.38</v>
      </c>
      <c r="F380" s="14" t="str">
        <f t="shared" si="20"/>
        <v>2025-01-25ExpenseUber52205 Travel &amp; Parking20.38</v>
      </c>
      <c r="G380" s="15">
        <f t="shared" si="21"/>
        <v>45682</v>
      </c>
      <c r="H380" s="16" t="str">
        <f>IF((IFERROR((VLOOKUP(D380,'Automation (QBO)'!A:B,2,FALSE)),"0"))=0,"Suspense",(IFERROR((VLOOKUP(D380,'Automation (QBO)'!A:B,2,FALSE)),"Suspense")))</f>
        <v>Travel &amp; Parking</v>
      </c>
      <c r="I380" s="17">
        <f t="shared" si="22"/>
        <v>20.38</v>
      </c>
      <c r="J380" s="12" t="str">
        <f t="shared" si="23"/>
        <v>Travel &amp; Parking</v>
      </c>
    </row>
    <row r="381" spans="1:10" ht="16" hidden="1">
      <c r="A381" s="13" t="s">
        <v>683</v>
      </c>
      <c r="B381" s="12" t="s">
        <v>78</v>
      </c>
      <c r="C381" s="12" t="s">
        <v>129</v>
      </c>
      <c r="D381" s="12" t="s">
        <v>199</v>
      </c>
      <c r="E381" s="12">
        <v>-0.77</v>
      </c>
      <c r="F381" s="14" t="str">
        <f t="shared" si="20"/>
        <v>2025-01-25ExpenseUber21020 GST/HST Payable-0.77</v>
      </c>
      <c r="G381" s="15">
        <f t="shared" si="21"/>
        <v>45682</v>
      </c>
      <c r="H381" s="16" t="str">
        <f>IF((IFERROR((VLOOKUP(D381,'Automation (QBO)'!A:B,2,FALSE)),"0"))=0,"Suspense",(IFERROR((VLOOKUP(D381,'Automation (QBO)'!A:B,2,FALSE)),"Suspense")))</f>
        <v>GST/HST Payable</v>
      </c>
      <c r="I381" s="17">
        <f t="shared" si="22"/>
        <v>-0.77</v>
      </c>
      <c r="J381" s="12" t="str">
        <f t="shared" si="23"/>
        <v>GST/HST Payable</v>
      </c>
    </row>
    <row r="382" spans="1:10" ht="16" hidden="1">
      <c r="A382" s="13" t="s">
        <v>683</v>
      </c>
      <c r="B382" s="12" t="s">
        <v>78</v>
      </c>
      <c r="C382" s="12" t="s">
        <v>86</v>
      </c>
      <c r="D382" s="12" t="s">
        <v>199</v>
      </c>
      <c r="E382" s="12">
        <v>-10.44</v>
      </c>
      <c r="F382" s="14" t="str">
        <f t="shared" si="20"/>
        <v>2025-01-25ExpenseEsso21020 GST/HST Payable-10.44</v>
      </c>
      <c r="G382" s="15">
        <f t="shared" si="21"/>
        <v>45682</v>
      </c>
      <c r="H382" s="16" t="str">
        <f>IF((IFERROR((VLOOKUP(D382,'Automation (QBO)'!A:B,2,FALSE)),"0"))=0,"Suspense",(IFERROR((VLOOKUP(D382,'Automation (QBO)'!A:B,2,FALSE)),"Suspense")))</f>
        <v>GST/HST Payable</v>
      </c>
      <c r="I382" s="17">
        <f t="shared" si="22"/>
        <v>-10.44</v>
      </c>
      <c r="J382" s="12" t="str">
        <f t="shared" si="23"/>
        <v>GST/HST Payable</v>
      </c>
    </row>
    <row r="383" spans="1:10" ht="16" hidden="1">
      <c r="A383" s="13" t="s">
        <v>683</v>
      </c>
      <c r="B383" s="12" t="s">
        <v>78</v>
      </c>
      <c r="C383" s="12" t="s">
        <v>86</v>
      </c>
      <c r="D383" s="12" t="s">
        <v>505</v>
      </c>
      <c r="E383" s="12">
        <v>233.87</v>
      </c>
      <c r="F383" s="14" t="str">
        <f t="shared" si="20"/>
        <v>2025-01-25ExpenseEsso21010 Credit Card (CIBC Visa)233.87</v>
      </c>
      <c r="G383" s="15">
        <f t="shared" si="21"/>
        <v>45682</v>
      </c>
      <c r="H383" s="16" t="str">
        <f>IF((IFERROR((VLOOKUP(D383,'Automation (QBO)'!A:B,2,FALSE)),"0"))=0,"Suspense",(IFERROR((VLOOKUP(D383,'Automation (QBO)'!A:B,2,FALSE)),"Suspense")))</f>
        <v>Credit Card (CIBC Visa)</v>
      </c>
      <c r="I383" s="17">
        <f t="shared" si="22"/>
        <v>233.87</v>
      </c>
      <c r="J383" s="12" t="str">
        <f t="shared" si="23"/>
        <v>Credit Card (CIBC Visa)</v>
      </c>
    </row>
    <row r="384" spans="1:10" ht="16" hidden="1">
      <c r="A384" s="13" t="s">
        <v>683</v>
      </c>
      <c r="B384" s="12" t="s">
        <v>78</v>
      </c>
      <c r="C384" s="12" t="s">
        <v>129</v>
      </c>
      <c r="D384" s="12" t="s">
        <v>505</v>
      </c>
      <c r="E384" s="12">
        <v>21.15</v>
      </c>
      <c r="F384" s="14" t="str">
        <f t="shared" si="20"/>
        <v>2025-01-25ExpenseUber21010 Credit Card (CIBC Visa)21.15</v>
      </c>
      <c r="G384" s="15">
        <f t="shared" si="21"/>
        <v>45682</v>
      </c>
      <c r="H384" s="16" t="str">
        <f>IF((IFERROR((VLOOKUP(D384,'Automation (QBO)'!A:B,2,FALSE)),"0"))=0,"Suspense",(IFERROR((VLOOKUP(D384,'Automation (QBO)'!A:B,2,FALSE)),"Suspense")))</f>
        <v>Credit Card (CIBC Visa)</v>
      </c>
      <c r="I384" s="17">
        <f t="shared" si="22"/>
        <v>21.15</v>
      </c>
      <c r="J384" s="12" t="str">
        <f t="shared" si="23"/>
        <v>Credit Card (CIBC Visa)</v>
      </c>
    </row>
    <row r="385" spans="1:10" ht="16" hidden="1">
      <c r="A385" s="13" t="s">
        <v>683</v>
      </c>
      <c r="B385" s="12" t="s">
        <v>78</v>
      </c>
      <c r="C385" s="12" t="s">
        <v>86</v>
      </c>
      <c r="D385" s="12" t="s">
        <v>204</v>
      </c>
      <c r="E385" s="12">
        <v>223.43</v>
      </c>
      <c r="F385" s="14" t="str">
        <f t="shared" si="20"/>
        <v>2025-01-25ExpenseEsso52225 Fuel223.43</v>
      </c>
      <c r="G385" s="15">
        <f t="shared" si="21"/>
        <v>45682</v>
      </c>
      <c r="H385" s="16" t="str">
        <f>IF((IFERROR((VLOOKUP(D385,'Automation (QBO)'!A:B,2,FALSE)),"0"))=0,"Suspense",(IFERROR((VLOOKUP(D385,'Automation (QBO)'!A:B,2,FALSE)),"Suspense")))</f>
        <v>Fuel</v>
      </c>
      <c r="I385" s="17">
        <f t="shared" si="22"/>
        <v>223.43</v>
      </c>
      <c r="J385" s="12" t="str">
        <f t="shared" si="23"/>
        <v>Fuel</v>
      </c>
    </row>
    <row r="386" spans="1:10" ht="16" hidden="1">
      <c r="A386" s="13" t="s">
        <v>684</v>
      </c>
      <c r="B386" s="12" t="s">
        <v>78</v>
      </c>
      <c r="C386" s="12" t="s">
        <v>685</v>
      </c>
      <c r="D386" s="12" t="s">
        <v>203</v>
      </c>
      <c r="E386" s="12">
        <v>50.25</v>
      </c>
      <c r="F386" s="14" t="str">
        <f t="shared" ref="F386:F449" si="24">A386&amp;B386&amp;C386&amp;D386&amp;E386</f>
        <v>2025-01-26ExpenseJohn B52190 Meals &amp; Entertainment50.25</v>
      </c>
      <c r="G386" s="15">
        <f t="shared" ref="G386:G449" si="25">IFERROR((DATEVALUE(A386)),A386)</f>
        <v>45683</v>
      </c>
      <c r="H386" s="16" t="str">
        <f>IF((IFERROR((VLOOKUP(D386,'Automation (QBO)'!A:B,2,FALSE)),"0"))=0,"Suspense",(IFERROR((VLOOKUP(D386,'Automation (QBO)'!A:B,2,FALSE)),"Suspense")))</f>
        <v>Meals &amp; Entertainment</v>
      </c>
      <c r="I386" s="17">
        <f t="shared" ref="I386:I449" si="26">E386</f>
        <v>50.25</v>
      </c>
      <c r="J386" s="12" t="str">
        <f t="shared" ref="J386:J449" si="27">H386</f>
        <v>Meals &amp; Entertainment</v>
      </c>
    </row>
    <row r="387" spans="1:10" ht="16" hidden="1">
      <c r="A387" s="13" t="s">
        <v>684</v>
      </c>
      <c r="B387" s="12" t="s">
        <v>78</v>
      </c>
      <c r="C387" s="12" t="s">
        <v>685</v>
      </c>
      <c r="D387" s="12" t="s">
        <v>203</v>
      </c>
      <c r="E387" s="12">
        <v>12.68</v>
      </c>
      <c r="F387" s="14" t="str">
        <f t="shared" si="24"/>
        <v>2025-01-26ExpenseJohn B52190 Meals &amp; Entertainment12.68</v>
      </c>
      <c r="G387" s="15">
        <f t="shared" si="25"/>
        <v>45683</v>
      </c>
      <c r="H387" s="16" t="str">
        <f>IF((IFERROR((VLOOKUP(D387,'Automation (QBO)'!A:B,2,FALSE)),"0"))=0,"Suspense",(IFERROR((VLOOKUP(D387,'Automation (QBO)'!A:B,2,FALSE)),"Suspense")))</f>
        <v>Meals &amp; Entertainment</v>
      </c>
      <c r="I387" s="17">
        <f t="shared" si="26"/>
        <v>12.68</v>
      </c>
      <c r="J387" s="12" t="str">
        <f t="shared" si="27"/>
        <v>Meals &amp; Entertainment</v>
      </c>
    </row>
    <row r="388" spans="1:10" ht="16" hidden="1">
      <c r="A388" s="13" t="s">
        <v>684</v>
      </c>
      <c r="B388" s="12" t="s">
        <v>78</v>
      </c>
      <c r="C388" s="12" t="s">
        <v>685</v>
      </c>
      <c r="D388" s="12" t="s">
        <v>199</v>
      </c>
      <c r="E388" s="12">
        <v>-0.5</v>
      </c>
      <c r="F388" s="14" t="str">
        <f t="shared" si="24"/>
        <v>2025-01-26ExpenseJohn B21020 GST/HST Payable-0.5</v>
      </c>
      <c r="G388" s="15">
        <f t="shared" si="25"/>
        <v>45683</v>
      </c>
      <c r="H388" s="16" t="str">
        <f>IF((IFERROR((VLOOKUP(D388,'Automation (QBO)'!A:B,2,FALSE)),"0"))=0,"Suspense",(IFERROR((VLOOKUP(D388,'Automation (QBO)'!A:B,2,FALSE)),"Suspense")))</f>
        <v>GST/HST Payable</v>
      </c>
      <c r="I388" s="17">
        <f t="shared" si="26"/>
        <v>-0.5</v>
      </c>
      <c r="J388" s="12" t="str">
        <f t="shared" si="27"/>
        <v>GST/HST Payable</v>
      </c>
    </row>
    <row r="389" spans="1:10" ht="16" hidden="1">
      <c r="A389" s="13" t="s">
        <v>684</v>
      </c>
      <c r="B389" s="12" t="s">
        <v>78</v>
      </c>
      <c r="C389" s="12" t="s">
        <v>685</v>
      </c>
      <c r="D389" s="12" t="s">
        <v>199</v>
      </c>
      <c r="E389" s="12">
        <v>0</v>
      </c>
      <c r="F389" s="14" t="str">
        <f t="shared" si="24"/>
        <v>2025-01-26ExpenseJohn B21020 GST/HST Payable0</v>
      </c>
      <c r="G389" s="15">
        <f t="shared" si="25"/>
        <v>45683</v>
      </c>
      <c r="H389" s="16" t="str">
        <f>IF((IFERROR((VLOOKUP(D389,'Automation (QBO)'!A:B,2,FALSE)),"0"))=0,"Suspense",(IFERROR((VLOOKUP(D389,'Automation (QBO)'!A:B,2,FALSE)),"Suspense")))</f>
        <v>GST/HST Payable</v>
      </c>
      <c r="I389" s="17">
        <f t="shared" si="26"/>
        <v>0</v>
      </c>
      <c r="J389" s="12" t="str">
        <f t="shared" si="27"/>
        <v>GST/HST Payable</v>
      </c>
    </row>
    <row r="390" spans="1:10" ht="16" hidden="1">
      <c r="A390" s="13" t="s">
        <v>684</v>
      </c>
      <c r="B390" s="12" t="s">
        <v>78</v>
      </c>
      <c r="C390" s="12" t="s">
        <v>96</v>
      </c>
      <c r="D390" s="12" t="s">
        <v>293</v>
      </c>
      <c r="E390" s="12">
        <v>108.01</v>
      </c>
      <c r="F390" s="14" t="str">
        <f t="shared" si="24"/>
        <v>2025-01-26ExpenseStaples52195 Office Supplies108.01</v>
      </c>
      <c r="G390" s="15">
        <f t="shared" si="25"/>
        <v>45683</v>
      </c>
      <c r="H390" s="16" t="str">
        <f>IF((IFERROR((VLOOKUP(D390,'Automation (QBO)'!A:B,2,FALSE)),"0"))=0,"Suspense",(IFERROR((VLOOKUP(D390,'Automation (QBO)'!A:B,2,FALSE)),"Suspense")))</f>
        <v>Office Supplies</v>
      </c>
      <c r="I390" s="17">
        <f t="shared" si="26"/>
        <v>108.01</v>
      </c>
      <c r="J390" s="12" t="str">
        <f t="shared" si="27"/>
        <v>Office Supplies</v>
      </c>
    </row>
    <row r="391" spans="1:10" ht="16" hidden="1">
      <c r="A391" s="13" t="s">
        <v>684</v>
      </c>
      <c r="B391" s="12" t="s">
        <v>78</v>
      </c>
      <c r="C391" s="12" t="s">
        <v>96</v>
      </c>
      <c r="D391" s="12" t="s">
        <v>199</v>
      </c>
      <c r="E391" s="12">
        <v>-5.05</v>
      </c>
      <c r="F391" s="14" t="str">
        <f t="shared" si="24"/>
        <v>2025-01-26ExpenseStaples21020 GST/HST Payable-5.05</v>
      </c>
      <c r="G391" s="15">
        <f t="shared" si="25"/>
        <v>45683</v>
      </c>
      <c r="H391" s="16" t="str">
        <f>IF((IFERROR((VLOOKUP(D391,'Automation (QBO)'!A:B,2,FALSE)),"0"))=0,"Suspense",(IFERROR((VLOOKUP(D391,'Automation (QBO)'!A:B,2,FALSE)),"Suspense")))</f>
        <v>GST/HST Payable</v>
      </c>
      <c r="I391" s="17">
        <f t="shared" si="26"/>
        <v>-5.05</v>
      </c>
      <c r="J391" s="12" t="str">
        <f t="shared" si="27"/>
        <v>GST/HST Payable</v>
      </c>
    </row>
    <row r="392" spans="1:10" ht="16" hidden="1">
      <c r="A392" s="13" t="s">
        <v>684</v>
      </c>
      <c r="B392" s="12" t="s">
        <v>78</v>
      </c>
      <c r="C392" s="12" t="s">
        <v>81</v>
      </c>
      <c r="D392" s="12" t="s">
        <v>660</v>
      </c>
      <c r="E392" s="12">
        <v>77.8</v>
      </c>
      <c r="F392" s="14" t="str">
        <f t="shared" si="24"/>
        <v>2025-01-26ExpenseHome Depot51335 Project Expense - Materials77.8</v>
      </c>
      <c r="G392" s="15">
        <f t="shared" si="25"/>
        <v>45683</v>
      </c>
      <c r="H392" s="16" t="str">
        <f>IF((IFERROR((VLOOKUP(D392,'Automation (QBO)'!A:B,2,FALSE)),"0"))=0,"Suspense",(IFERROR((VLOOKUP(D392,'Automation (QBO)'!A:B,2,FALSE)),"Suspense")))</f>
        <v>Project Expense - Materials</v>
      </c>
      <c r="I392" s="17">
        <f t="shared" si="26"/>
        <v>77.8</v>
      </c>
      <c r="J392" s="12" t="str">
        <f t="shared" si="27"/>
        <v>Project Expense - Materials</v>
      </c>
    </row>
    <row r="393" spans="1:10" ht="16" hidden="1">
      <c r="A393" s="13" t="s">
        <v>684</v>
      </c>
      <c r="B393" s="12" t="s">
        <v>78</v>
      </c>
      <c r="C393" s="12" t="s">
        <v>81</v>
      </c>
      <c r="D393" s="12" t="s">
        <v>199</v>
      </c>
      <c r="E393" s="12">
        <v>-3.3</v>
      </c>
      <c r="F393" s="14" t="str">
        <f t="shared" si="24"/>
        <v>2025-01-26ExpenseHome Depot21020 GST/HST Payable-3.3</v>
      </c>
      <c r="G393" s="15">
        <f t="shared" si="25"/>
        <v>45683</v>
      </c>
      <c r="H393" s="16" t="str">
        <f>IF((IFERROR((VLOOKUP(D393,'Automation (QBO)'!A:B,2,FALSE)),"0"))=0,"Suspense",(IFERROR((VLOOKUP(D393,'Automation (QBO)'!A:B,2,FALSE)),"Suspense")))</f>
        <v>GST/HST Payable</v>
      </c>
      <c r="I393" s="17">
        <f t="shared" si="26"/>
        <v>-3.3</v>
      </c>
      <c r="J393" s="12" t="str">
        <f t="shared" si="27"/>
        <v>GST/HST Payable</v>
      </c>
    </row>
    <row r="394" spans="1:10" ht="16" hidden="1">
      <c r="A394" s="13" t="s">
        <v>684</v>
      </c>
      <c r="B394" s="12" t="s">
        <v>78</v>
      </c>
      <c r="C394" s="12" t="s">
        <v>686</v>
      </c>
      <c r="D394" s="12" t="s">
        <v>660</v>
      </c>
      <c r="E394" s="12">
        <v>1700</v>
      </c>
      <c r="F394" s="14" t="str">
        <f t="shared" si="24"/>
        <v>2025-01-26ExpenseTrue Refrigerator51335 Project Expense - Materials1700</v>
      </c>
      <c r="G394" s="15">
        <f t="shared" si="25"/>
        <v>45683</v>
      </c>
      <c r="H394" s="16" t="str">
        <f>IF((IFERROR((VLOOKUP(D394,'Automation (QBO)'!A:B,2,FALSE)),"0"))=0,"Suspense",(IFERROR((VLOOKUP(D394,'Automation (QBO)'!A:B,2,FALSE)),"Suspense")))</f>
        <v>Project Expense - Materials</v>
      </c>
      <c r="I394" s="17">
        <f t="shared" si="26"/>
        <v>1700</v>
      </c>
      <c r="J394" s="12" t="str">
        <f t="shared" si="27"/>
        <v>Project Expense - Materials</v>
      </c>
    </row>
    <row r="395" spans="1:10" ht="16" hidden="1">
      <c r="A395" s="13" t="s">
        <v>684</v>
      </c>
      <c r="B395" s="12" t="s">
        <v>78</v>
      </c>
      <c r="C395" s="12" t="s">
        <v>686</v>
      </c>
      <c r="D395" s="12" t="s">
        <v>199</v>
      </c>
      <c r="E395" s="12">
        <v>0</v>
      </c>
      <c r="F395" s="14" t="str">
        <f t="shared" si="24"/>
        <v>2025-01-26ExpenseTrue Refrigerator21020 GST/HST Payable0</v>
      </c>
      <c r="G395" s="15">
        <f t="shared" si="25"/>
        <v>45683</v>
      </c>
      <c r="H395" s="16" t="str">
        <f>IF((IFERROR((VLOOKUP(D395,'Automation (QBO)'!A:B,2,FALSE)),"0"))=0,"Suspense",(IFERROR((VLOOKUP(D395,'Automation (QBO)'!A:B,2,FALSE)),"Suspense")))</f>
        <v>GST/HST Payable</v>
      </c>
      <c r="I395" s="17">
        <f t="shared" si="26"/>
        <v>0</v>
      </c>
      <c r="J395" s="12" t="str">
        <f t="shared" si="27"/>
        <v>GST/HST Payable</v>
      </c>
    </row>
    <row r="396" spans="1:10" ht="16" hidden="1">
      <c r="A396" s="13" t="s">
        <v>684</v>
      </c>
      <c r="B396" s="12" t="s">
        <v>78</v>
      </c>
      <c r="C396" s="12" t="s">
        <v>686</v>
      </c>
      <c r="D396" s="12" t="s">
        <v>201</v>
      </c>
      <c r="E396" s="12">
        <v>-1700</v>
      </c>
      <c r="F396" s="14" t="str">
        <f t="shared" si="24"/>
        <v>2025-01-26ExpenseTrue Refrigerator11005 Chequing (CIBC)-1700</v>
      </c>
      <c r="G396" s="15">
        <f t="shared" si="25"/>
        <v>45683</v>
      </c>
      <c r="H396" s="16" t="str">
        <f>IF((IFERROR((VLOOKUP(D396,'Automation (QBO)'!A:B,2,FALSE)),"0"))=0,"Suspense",(IFERROR((VLOOKUP(D396,'Automation (QBO)'!A:B,2,FALSE)),"Suspense")))</f>
        <v>Chequing (CIBC)</v>
      </c>
      <c r="I396" s="17">
        <f t="shared" si="26"/>
        <v>-1700</v>
      </c>
      <c r="J396" s="12" t="str">
        <f t="shared" si="27"/>
        <v>Chequing (CIBC)</v>
      </c>
    </row>
    <row r="397" spans="1:10" ht="16" hidden="1">
      <c r="A397" s="13" t="s">
        <v>684</v>
      </c>
      <c r="B397" s="12" t="s">
        <v>78</v>
      </c>
      <c r="C397" s="12" t="s">
        <v>82</v>
      </c>
      <c r="D397" s="12" t="s">
        <v>210</v>
      </c>
      <c r="E397" s="12">
        <v>18.5</v>
      </c>
      <c r="F397" s="14" t="str">
        <f t="shared" si="24"/>
        <v>2025-01-26ExpenseEasy Park52205 Travel &amp; Parking18.5</v>
      </c>
      <c r="G397" s="15">
        <f t="shared" si="25"/>
        <v>45683</v>
      </c>
      <c r="H397" s="16" t="str">
        <f>IF((IFERROR((VLOOKUP(D397,'Automation (QBO)'!A:B,2,FALSE)),"0"))=0,"Suspense",(IFERROR((VLOOKUP(D397,'Automation (QBO)'!A:B,2,FALSE)),"Suspense")))</f>
        <v>Travel &amp; Parking</v>
      </c>
      <c r="I397" s="17">
        <f t="shared" si="26"/>
        <v>18.5</v>
      </c>
      <c r="J397" s="12" t="str">
        <f t="shared" si="27"/>
        <v>Travel &amp; Parking</v>
      </c>
    </row>
    <row r="398" spans="1:10" ht="16" hidden="1">
      <c r="A398" s="13" t="s">
        <v>684</v>
      </c>
      <c r="B398" s="12" t="s">
        <v>78</v>
      </c>
      <c r="C398" s="12" t="s">
        <v>82</v>
      </c>
      <c r="D398" s="12" t="s">
        <v>199</v>
      </c>
      <c r="E398" s="12">
        <v>0</v>
      </c>
      <c r="F398" s="14" t="str">
        <f t="shared" si="24"/>
        <v>2025-01-26ExpenseEasy Park21020 GST/HST Payable0</v>
      </c>
      <c r="G398" s="15">
        <f t="shared" si="25"/>
        <v>45683</v>
      </c>
      <c r="H398" s="16" t="str">
        <f>IF((IFERROR((VLOOKUP(D398,'Automation (QBO)'!A:B,2,FALSE)),"0"))=0,"Suspense",(IFERROR((VLOOKUP(D398,'Automation (QBO)'!A:B,2,FALSE)),"Suspense")))</f>
        <v>GST/HST Payable</v>
      </c>
      <c r="I398" s="17">
        <f t="shared" si="26"/>
        <v>0</v>
      </c>
      <c r="J398" s="12" t="str">
        <f t="shared" si="27"/>
        <v>GST/HST Payable</v>
      </c>
    </row>
    <row r="399" spans="1:10" ht="16" hidden="1">
      <c r="A399" s="13" t="s">
        <v>684</v>
      </c>
      <c r="B399" s="12" t="s">
        <v>78</v>
      </c>
      <c r="C399" s="12" t="s">
        <v>230</v>
      </c>
      <c r="D399" s="12" t="s">
        <v>213</v>
      </c>
      <c r="E399" s="12">
        <v>16.8</v>
      </c>
      <c r="F399" s="14" t="str">
        <f t="shared" si="24"/>
        <v>2025-01-26ExpenseShine Auto Wash51305 COGS - Miscellaneous (Vehicle)16.8</v>
      </c>
      <c r="G399" s="15">
        <f t="shared" si="25"/>
        <v>45683</v>
      </c>
      <c r="H399" s="16" t="str">
        <f>IF((IFERROR((VLOOKUP(D399,'Automation (QBO)'!A:B,2,FALSE)),"0"))=0,"Suspense",(IFERROR((VLOOKUP(D399,'Automation (QBO)'!A:B,2,FALSE)),"Suspense")))</f>
        <v>COGS - Miscellaneous (Vehicle)</v>
      </c>
      <c r="I399" s="17">
        <f t="shared" si="26"/>
        <v>16.8</v>
      </c>
      <c r="J399" s="12" t="str">
        <f t="shared" si="27"/>
        <v>COGS - Miscellaneous (Vehicle)</v>
      </c>
    </row>
    <row r="400" spans="1:10" ht="16" hidden="1">
      <c r="A400" s="13" t="s">
        <v>684</v>
      </c>
      <c r="B400" s="12" t="s">
        <v>78</v>
      </c>
      <c r="C400" s="12" t="s">
        <v>82</v>
      </c>
      <c r="D400" s="12" t="s">
        <v>505</v>
      </c>
      <c r="E400" s="12">
        <v>18.5</v>
      </c>
      <c r="F400" s="14" t="str">
        <f t="shared" si="24"/>
        <v>2025-01-26ExpenseEasy Park21010 Credit Card (CIBC Visa)18.5</v>
      </c>
      <c r="G400" s="15">
        <f t="shared" si="25"/>
        <v>45683</v>
      </c>
      <c r="H400" s="16" t="str">
        <f>IF((IFERROR((VLOOKUP(D400,'Automation (QBO)'!A:B,2,FALSE)),"0"))=0,"Suspense",(IFERROR((VLOOKUP(D400,'Automation (QBO)'!A:B,2,FALSE)),"Suspense")))</f>
        <v>Credit Card (CIBC Visa)</v>
      </c>
      <c r="I400" s="17">
        <f t="shared" si="26"/>
        <v>18.5</v>
      </c>
      <c r="J400" s="12" t="str">
        <f t="shared" si="27"/>
        <v>Credit Card (CIBC Visa)</v>
      </c>
    </row>
    <row r="401" spans="1:10" ht="16" hidden="1">
      <c r="A401" s="13" t="s">
        <v>684</v>
      </c>
      <c r="B401" s="12" t="s">
        <v>78</v>
      </c>
      <c r="C401" s="12" t="s">
        <v>230</v>
      </c>
      <c r="D401" s="12" t="s">
        <v>505</v>
      </c>
      <c r="E401" s="12">
        <v>16.8</v>
      </c>
      <c r="F401" s="14" t="str">
        <f t="shared" si="24"/>
        <v>2025-01-26ExpenseShine Auto Wash21010 Credit Card (CIBC Visa)16.8</v>
      </c>
      <c r="G401" s="15">
        <f t="shared" si="25"/>
        <v>45683</v>
      </c>
      <c r="H401" s="16" t="str">
        <f>IF((IFERROR((VLOOKUP(D401,'Automation (QBO)'!A:B,2,FALSE)),"0"))=0,"Suspense",(IFERROR((VLOOKUP(D401,'Automation (QBO)'!A:B,2,FALSE)),"Suspense")))</f>
        <v>Credit Card (CIBC Visa)</v>
      </c>
      <c r="I401" s="17">
        <f t="shared" si="26"/>
        <v>16.8</v>
      </c>
      <c r="J401" s="12" t="str">
        <f t="shared" si="27"/>
        <v>Credit Card (CIBC Visa)</v>
      </c>
    </row>
    <row r="402" spans="1:10" ht="16" hidden="1">
      <c r="A402" s="13" t="s">
        <v>684</v>
      </c>
      <c r="B402" s="12" t="s">
        <v>78</v>
      </c>
      <c r="C402" s="12" t="s">
        <v>96</v>
      </c>
      <c r="D402" s="12" t="s">
        <v>505</v>
      </c>
      <c r="E402" s="12">
        <v>113.06</v>
      </c>
      <c r="F402" s="14" t="str">
        <f t="shared" si="24"/>
        <v>2025-01-26ExpenseStaples21010 Credit Card (CIBC Visa)113.06</v>
      </c>
      <c r="G402" s="15">
        <f t="shared" si="25"/>
        <v>45683</v>
      </c>
      <c r="H402" s="16" t="str">
        <f>IF((IFERROR((VLOOKUP(D402,'Automation (QBO)'!A:B,2,FALSE)),"0"))=0,"Suspense",(IFERROR((VLOOKUP(D402,'Automation (QBO)'!A:B,2,FALSE)),"Suspense")))</f>
        <v>Credit Card (CIBC Visa)</v>
      </c>
      <c r="I402" s="17">
        <f t="shared" si="26"/>
        <v>113.06</v>
      </c>
      <c r="J402" s="12" t="str">
        <f t="shared" si="27"/>
        <v>Credit Card (CIBC Visa)</v>
      </c>
    </row>
    <row r="403" spans="1:10" ht="16" hidden="1">
      <c r="A403" s="13" t="s">
        <v>684</v>
      </c>
      <c r="B403" s="12" t="s">
        <v>78</v>
      </c>
      <c r="C403" s="12" t="s">
        <v>81</v>
      </c>
      <c r="D403" s="12" t="s">
        <v>505</v>
      </c>
      <c r="E403" s="12">
        <v>81.099999999999994</v>
      </c>
      <c r="F403" s="14" t="str">
        <f t="shared" si="24"/>
        <v>2025-01-26ExpenseHome Depot21010 Credit Card (CIBC Visa)81.1</v>
      </c>
      <c r="G403" s="15">
        <f t="shared" si="25"/>
        <v>45683</v>
      </c>
      <c r="H403" s="16" t="str">
        <f>IF((IFERROR((VLOOKUP(D403,'Automation (QBO)'!A:B,2,FALSE)),"0"))=0,"Suspense",(IFERROR((VLOOKUP(D403,'Automation (QBO)'!A:B,2,FALSE)),"Suspense")))</f>
        <v>Credit Card (CIBC Visa)</v>
      </c>
      <c r="I403" s="17">
        <f t="shared" si="26"/>
        <v>81.099999999999994</v>
      </c>
      <c r="J403" s="12" t="str">
        <f t="shared" si="27"/>
        <v>Credit Card (CIBC Visa)</v>
      </c>
    </row>
    <row r="404" spans="1:10" ht="16" hidden="1">
      <c r="A404" s="13" t="s">
        <v>684</v>
      </c>
      <c r="B404" s="12" t="s">
        <v>78</v>
      </c>
      <c r="C404" s="12" t="s">
        <v>685</v>
      </c>
      <c r="D404" s="12" t="s">
        <v>505</v>
      </c>
      <c r="E404" s="12">
        <v>63.43</v>
      </c>
      <c r="F404" s="14" t="str">
        <f t="shared" si="24"/>
        <v>2025-01-26ExpenseJohn B21010 Credit Card (CIBC Visa)63.43</v>
      </c>
      <c r="G404" s="15">
        <f t="shared" si="25"/>
        <v>45683</v>
      </c>
      <c r="H404" s="16" t="str">
        <f>IF((IFERROR((VLOOKUP(D404,'Automation (QBO)'!A:B,2,FALSE)),"0"))=0,"Suspense",(IFERROR((VLOOKUP(D404,'Automation (QBO)'!A:B,2,FALSE)),"Suspense")))</f>
        <v>Credit Card (CIBC Visa)</v>
      </c>
      <c r="I404" s="17">
        <f t="shared" si="26"/>
        <v>63.43</v>
      </c>
      <c r="J404" s="12" t="str">
        <f t="shared" si="27"/>
        <v>Credit Card (CIBC Visa)</v>
      </c>
    </row>
    <row r="405" spans="1:10" ht="16" hidden="1">
      <c r="A405" s="13" t="s">
        <v>328</v>
      </c>
      <c r="B405" s="12" t="s">
        <v>78</v>
      </c>
      <c r="C405" s="12" t="s">
        <v>104</v>
      </c>
      <c r="D405" s="12" t="s">
        <v>660</v>
      </c>
      <c r="E405" s="12">
        <v>46.2</v>
      </c>
      <c r="F405" s="14" t="str">
        <f t="shared" si="24"/>
        <v>2025-01-27ExpenseProsol51335 Project Expense - Materials46.2</v>
      </c>
      <c r="G405" s="15">
        <f t="shared" si="25"/>
        <v>45684</v>
      </c>
      <c r="H405" s="16" t="str">
        <f>IF((IFERROR((VLOOKUP(D405,'Automation (QBO)'!A:B,2,FALSE)),"0"))=0,"Suspense",(IFERROR((VLOOKUP(D405,'Automation (QBO)'!A:B,2,FALSE)),"Suspense")))</f>
        <v>Project Expense - Materials</v>
      </c>
      <c r="I405" s="17">
        <f t="shared" si="26"/>
        <v>46.2</v>
      </c>
      <c r="J405" s="12" t="str">
        <f t="shared" si="27"/>
        <v>Project Expense - Materials</v>
      </c>
    </row>
    <row r="406" spans="1:10" ht="16" hidden="1">
      <c r="A406" s="13" t="s">
        <v>328</v>
      </c>
      <c r="B406" s="12" t="s">
        <v>78</v>
      </c>
      <c r="C406" s="12" t="s">
        <v>104</v>
      </c>
      <c r="D406" s="12" t="s">
        <v>199</v>
      </c>
      <c r="E406" s="12">
        <v>-2.16</v>
      </c>
      <c r="F406" s="14" t="str">
        <f t="shared" si="24"/>
        <v>2025-01-27ExpenseProsol21020 GST/HST Payable-2.16</v>
      </c>
      <c r="G406" s="15">
        <f t="shared" si="25"/>
        <v>45684</v>
      </c>
      <c r="H406" s="16" t="str">
        <f>IF((IFERROR((VLOOKUP(D406,'Automation (QBO)'!A:B,2,FALSE)),"0"))=0,"Suspense",(IFERROR((VLOOKUP(D406,'Automation (QBO)'!A:B,2,FALSE)),"Suspense")))</f>
        <v>GST/HST Payable</v>
      </c>
      <c r="I406" s="17">
        <f t="shared" si="26"/>
        <v>-2.16</v>
      </c>
      <c r="J406" s="12" t="str">
        <f t="shared" si="27"/>
        <v>GST/HST Payable</v>
      </c>
    </row>
    <row r="407" spans="1:10" ht="16" hidden="1">
      <c r="A407" s="13" t="s">
        <v>328</v>
      </c>
      <c r="B407" s="12" t="s">
        <v>98</v>
      </c>
      <c r="C407" s="12" t="s">
        <v>104</v>
      </c>
      <c r="D407" s="12" t="s">
        <v>660</v>
      </c>
      <c r="E407" s="12">
        <v>-55.09</v>
      </c>
      <c r="F407" s="14" t="str">
        <f t="shared" si="24"/>
        <v>2025-01-27Credit Card CreditProsol51335 Project Expense - Materials-55.09</v>
      </c>
      <c r="G407" s="15">
        <f t="shared" si="25"/>
        <v>45684</v>
      </c>
      <c r="H407" s="16" t="str">
        <f>IF((IFERROR((VLOOKUP(D407,'Automation (QBO)'!A:B,2,FALSE)),"0"))=0,"Suspense",(IFERROR((VLOOKUP(D407,'Automation (QBO)'!A:B,2,FALSE)),"Suspense")))</f>
        <v>Project Expense - Materials</v>
      </c>
      <c r="I407" s="17">
        <f t="shared" si="26"/>
        <v>-55.09</v>
      </c>
      <c r="J407" s="12" t="str">
        <f t="shared" si="27"/>
        <v>Project Expense - Materials</v>
      </c>
    </row>
    <row r="408" spans="1:10" ht="16" hidden="1">
      <c r="A408" s="13" t="s">
        <v>328</v>
      </c>
      <c r="B408" s="12" t="s">
        <v>98</v>
      </c>
      <c r="C408" s="12" t="s">
        <v>104</v>
      </c>
      <c r="D408" s="12" t="s">
        <v>199</v>
      </c>
      <c r="E408" s="12">
        <v>2.75</v>
      </c>
      <c r="F408" s="14" t="str">
        <f t="shared" si="24"/>
        <v>2025-01-27Credit Card CreditProsol21020 GST/HST Payable2.75</v>
      </c>
      <c r="G408" s="15">
        <f t="shared" si="25"/>
        <v>45684</v>
      </c>
      <c r="H408" s="16" t="str">
        <f>IF((IFERROR((VLOOKUP(D408,'Automation (QBO)'!A:B,2,FALSE)),"0"))=0,"Suspense",(IFERROR((VLOOKUP(D408,'Automation (QBO)'!A:B,2,FALSE)),"Suspense")))</f>
        <v>GST/HST Payable</v>
      </c>
      <c r="I408" s="17">
        <f t="shared" si="26"/>
        <v>2.75</v>
      </c>
      <c r="J408" s="12" t="str">
        <f t="shared" si="27"/>
        <v>GST/HST Payable</v>
      </c>
    </row>
    <row r="409" spans="1:10" ht="16" hidden="1">
      <c r="A409" s="13" t="s">
        <v>328</v>
      </c>
      <c r="B409" s="12" t="s">
        <v>106</v>
      </c>
      <c r="C409" s="12" t="s">
        <v>164</v>
      </c>
      <c r="D409" s="12" t="s">
        <v>665</v>
      </c>
      <c r="E409" s="12">
        <v>-3947.77</v>
      </c>
      <c r="F409" s="14" t="str">
        <f t="shared" si="24"/>
        <v>2025-01-27PaymentBrowns Newport Village12000 [Accounts Receivable]-3947.77</v>
      </c>
      <c r="G409" s="15">
        <f t="shared" si="25"/>
        <v>45684</v>
      </c>
      <c r="H409" s="16" t="str">
        <f>IF((IFERROR((VLOOKUP(D409,'Automation (QBO)'!A:B,2,FALSE)),"0"))=0,"Suspense",(IFERROR((VLOOKUP(D409,'Automation (QBO)'!A:B,2,FALSE)),"Suspense")))</f>
        <v>Accounts Recievable - Suspense</v>
      </c>
      <c r="I409" s="17">
        <f t="shared" si="26"/>
        <v>-3947.77</v>
      </c>
      <c r="J409" s="12" t="str">
        <f t="shared" si="27"/>
        <v>Accounts Recievable - Suspense</v>
      </c>
    </row>
    <row r="410" spans="1:10" ht="16" hidden="1">
      <c r="A410" s="13" t="s">
        <v>328</v>
      </c>
      <c r="B410" s="12" t="s">
        <v>78</v>
      </c>
      <c r="C410" s="12" t="s">
        <v>140</v>
      </c>
      <c r="D410" s="12" t="s">
        <v>660</v>
      </c>
      <c r="E410" s="12">
        <v>1444.45</v>
      </c>
      <c r="F410" s="14" t="str">
        <f t="shared" si="24"/>
        <v>2025-01-27ExpenseWindsor Plywood51335 Project Expense - Materials1444.45</v>
      </c>
      <c r="G410" s="15">
        <f t="shared" si="25"/>
        <v>45684</v>
      </c>
      <c r="H410" s="16" t="str">
        <f>IF((IFERROR((VLOOKUP(D410,'Automation (QBO)'!A:B,2,FALSE)),"0"))=0,"Suspense",(IFERROR((VLOOKUP(D410,'Automation (QBO)'!A:B,2,FALSE)),"Suspense")))</f>
        <v>Project Expense - Materials</v>
      </c>
      <c r="I410" s="17">
        <f t="shared" si="26"/>
        <v>1444.45</v>
      </c>
      <c r="J410" s="12" t="str">
        <f t="shared" si="27"/>
        <v>Project Expense - Materials</v>
      </c>
    </row>
    <row r="411" spans="1:10" ht="16" hidden="1">
      <c r="A411" s="13" t="s">
        <v>328</v>
      </c>
      <c r="B411" s="12" t="s">
        <v>78</v>
      </c>
      <c r="C411" s="12" t="s">
        <v>140</v>
      </c>
      <c r="D411" s="12" t="s">
        <v>199</v>
      </c>
      <c r="E411" s="12">
        <v>-67.5</v>
      </c>
      <c r="F411" s="14" t="str">
        <f t="shared" si="24"/>
        <v>2025-01-27ExpenseWindsor Plywood21020 GST/HST Payable-67.5</v>
      </c>
      <c r="G411" s="15">
        <f t="shared" si="25"/>
        <v>45684</v>
      </c>
      <c r="H411" s="16" t="str">
        <f>IF((IFERROR((VLOOKUP(D411,'Automation (QBO)'!A:B,2,FALSE)),"0"))=0,"Suspense",(IFERROR((VLOOKUP(D411,'Automation (QBO)'!A:B,2,FALSE)),"Suspense")))</f>
        <v>GST/HST Payable</v>
      </c>
      <c r="I411" s="17">
        <f t="shared" si="26"/>
        <v>-67.5</v>
      </c>
      <c r="J411" s="12" t="str">
        <f t="shared" si="27"/>
        <v>GST/HST Payable</v>
      </c>
    </row>
    <row r="412" spans="1:10" ht="16" hidden="1">
      <c r="A412" s="13" t="s">
        <v>328</v>
      </c>
      <c r="B412" s="12" t="s">
        <v>78</v>
      </c>
      <c r="C412" s="12" t="s">
        <v>122</v>
      </c>
      <c r="D412" s="12" t="s">
        <v>654</v>
      </c>
      <c r="E412" s="12">
        <v>1200</v>
      </c>
      <c r="F412" s="14" t="str">
        <f t="shared" si="24"/>
        <v>2025-01-27ExpenseCrestlynn Contracting51320 Project Expense - Subcontractors1200</v>
      </c>
      <c r="G412" s="15">
        <f t="shared" si="25"/>
        <v>45684</v>
      </c>
      <c r="H412" s="16" t="str">
        <f>IF((IFERROR((VLOOKUP(D412,'Automation (QBO)'!A:B,2,FALSE)),"0"))=0,"Suspense",(IFERROR((VLOOKUP(D412,'Automation (QBO)'!A:B,2,FALSE)),"Suspense")))</f>
        <v>Project Expense - Subcontractors</v>
      </c>
      <c r="I412" s="17">
        <f t="shared" si="26"/>
        <v>1200</v>
      </c>
      <c r="J412" s="12" t="str">
        <f t="shared" si="27"/>
        <v>Project Expense - Subcontractors</v>
      </c>
    </row>
    <row r="413" spans="1:10" ht="16" hidden="1">
      <c r="A413" s="13" t="s">
        <v>328</v>
      </c>
      <c r="B413" s="12" t="s">
        <v>78</v>
      </c>
      <c r="C413" s="12" t="s">
        <v>122</v>
      </c>
      <c r="D413" s="12" t="s">
        <v>199</v>
      </c>
      <c r="E413" s="12">
        <v>-60</v>
      </c>
      <c r="F413" s="14" t="str">
        <f t="shared" si="24"/>
        <v>2025-01-27ExpenseCrestlynn Contracting21020 GST/HST Payable-60</v>
      </c>
      <c r="G413" s="15">
        <f t="shared" si="25"/>
        <v>45684</v>
      </c>
      <c r="H413" s="16" t="str">
        <f>IF((IFERROR((VLOOKUP(D413,'Automation (QBO)'!A:B,2,FALSE)),"0"))=0,"Suspense",(IFERROR((VLOOKUP(D413,'Automation (QBO)'!A:B,2,FALSE)),"Suspense")))</f>
        <v>GST/HST Payable</v>
      </c>
      <c r="I413" s="17">
        <f t="shared" si="26"/>
        <v>-60</v>
      </c>
      <c r="J413" s="12" t="str">
        <f t="shared" si="27"/>
        <v>GST/HST Payable</v>
      </c>
    </row>
    <row r="414" spans="1:10" ht="16" hidden="1">
      <c r="A414" s="13" t="s">
        <v>328</v>
      </c>
      <c r="B414" s="12" t="s">
        <v>78</v>
      </c>
      <c r="C414" s="12" t="s">
        <v>309</v>
      </c>
      <c r="D414" s="12" t="s">
        <v>660</v>
      </c>
      <c r="E414" s="12">
        <v>373.33</v>
      </c>
      <c r="F414" s="14" t="str">
        <f t="shared" si="24"/>
        <v>2025-01-27ExpenseLee Valley Tools Ltd.51335 Project Expense - Materials373.33</v>
      </c>
      <c r="G414" s="15">
        <f t="shared" si="25"/>
        <v>45684</v>
      </c>
      <c r="H414" s="16" t="str">
        <f>IF((IFERROR((VLOOKUP(D414,'Automation (QBO)'!A:B,2,FALSE)),"0"))=0,"Suspense",(IFERROR((VLOOKUP(D414,'Automation (QBO)'!A:B,2,FALSE)),"Suspense")))</f>
        <v>Project Expense - Materials</v>
      </c>
      <c r="I414" s="17">
        <f t="shared" si="26"/>
        <v>373.33</v>
      </c>
      <c r="J414" s="12" t="str">
        <f t="shared" si="27"/>
        <v>Project Expense - Materials</v>
      </c>
    </row>
    <row r="415" spans="1:10" ht="16" hidden="1">
      <c r="A415" s="13" t="s">
        <v>328</v>
      </c>
      <c r="B415" s="12" t="s">
        <v>78</v>
      </c>
      <c r="C415" s="12" t="s">
        <v>309</v>
      </c>
      <c r="D415" s="12" t="s">
        <v>199</v>
      </c>
      <c r="E415" s="12">
        <v>-18.670000000000002</v>
      </c>
      <c r="F415" s="14" t="str">
        <f t="shared" si="24"/>
        <v>2025-01-27ExpenseLee Valley Tools Ltd.21020 GST/HST Payable-18.67</v>
      </c>
      <c r="G415" s="15">
        <f t="shared" si="25"/>
        <v>45684</v>
      </c>
      <c r="H415" s="16" t="str">
        <f>IF((IFERROR((VLOOKUP(D415,'Automation (QBO)'!A:B,2,FALSE)),"0"))=0,"Suspense",(IFERROR((VLOOKUP(D415,'Automation (QBO)'!A:B,2,FALSE)),"Suspense")))</f>
        <v>GST/HST Payable</v>
      </c>
      <c r="I415" s="17">
        <f t="shared" si="26"/>
        <v>-18.670000000000002</v>
      </c>
      <c r="J415" s="12" t="str">
        <f t="shared" si="27"/>
        <v>GST/HST Payable</v>
      </c>
    </row>
    <row r="416" spans="1:10" ht="16" hidden="1">
      <c r="A416" s="13" t="s">
        <v>328</v>
      </c>
      <c r="B416" s="12" t="s">
        <v>78</v>
      </c>
      <c r="C416" s="12" t="s">
        <v>132</v>
      </c>
      <c r="D416" s="12" t="s">
        <v>660</v>
      </c>
      <c r="E416" s="12">
        <v>16.36</v>
      </c>
      <c r="F416" s="14" t="str">
        <f t="shared" si="24"/>
        <v>2025-01-27ExpenseWindsor Plywood Coquitlam51335 Project Expense - Materials16.36</v>
      </c>
      <c r="G416" s="15">
        <f t="shared" si="25"/>
        <v>45684</v>
      </c>
      <c r="H416" s="16" t="str">
        <f>IF((IFERROR((VLOOKUP(D416,'Automation (QBO)'!A:B,2,FALSE)),"0"))=0,"Suspense",(IFERROR((VLOOKUP(D416,'Automation (QBO)'!A:B,2,FALSE)),"Suspense")))</f>
        <v>Project Expense - Materials</v>
      </c>
      <c r="I416" s="17">
        <f t="shared" si="26"/>
        <v>16.36</v>
      </c>
      <c r="J416" s="12" t="str">
        <f t="shared" si="27"/>
        <v>Project Expense - Materials</v>
      </c>
    </row>
    <row r="417" spans="1:10" ht="16" hidden="1">
      <c r="A417" s="13" t="s">
        <v>328</v>
      </c>
      <c r="B417" s="12" t="s">
        <v>78</v>
      </c>
      <c r="C417" s="12" t="s">
        <v>132</v>
      </c>
      <c r="D417" s="12" t="s">
        <v>199</v>
      </c>
      <c r="E417" s="12">
        <v>-0.76</v>
      </c>
      <c r="F417" s="14" t="str">
        <f t="shared" si="24"/>
        <v>2025-01-27ExpenseWindsor Plywood Coquitlam21020 GST/HST Payable-0.76</v>
      </c>
      <c r="G417" s="15">
        <f t="shared" si="25"/>
        <v>45684</v>
      </c>
      <c r="H417" s="16" t="str">
        <f>IF((IFERROR((VLOOKUP(D417,'Automation (QBO)'!A:B,2,FALSE)),"0"))=0,"Suspense",(IFERROR((VLOOKUP(D417,'Automation (QBO)'!A:B,2,FALSE)),"Suspense")))</f>
        <v>GST/HST Payable</v>
      </c>
      <c r="I417" s="17">
        <f t="shared" si="26"/>
        <v>-0.76</v>
      </c>
      <c r="J417" s="12" t="str">
        <f t="shared" si="27"/>
        <v>GST/HST Payable</v>
      </c>
    </row>
    <row r="418" spans="1:10" ht="16" hidden="1">
      <c r="A418" s="13" t="s">
        <v>328</v>
      </c>
      <c r="B418" s="12" t="s">
        <v>78</v>
      </c>
      <c r="C418" s="12" t="s">
        <v>297</v>
      </c>
      <c r="D418" s="12" t="s">
        <v>660</v>
      </c>
      <c r="E418" s="12">
        <v>311.08</v>
      </c>
      <c r="F418" s="14" t="str">
        <f t="shared" si="24"/>
        <v>2025-01-27ExpenseKMS Tools &amp; Equipment51335 Project Expense - Materials311.08</v>
      </c>
      <c r="G418" s="15">
        <f t="shared" si="25"/>
        <v>45684</v>
      </c>
      <c r="H418" s="16" t="str">
        <f>IF((IFERROR((VLOOKUP(D418,'Automation (QBO)'!A:B,2,FALSE)),"0"))=0,"Suspense",(IFERROR((VLOOKUP(D418,'Automation (QBO)'!A:B,2,FALSE)),"Suspense")))</f>
        <v>Project Expense - Materials</v>
      </c>
      <c r="I418" s="17">
        <f t="shared" si="26"/>
        <v>311.08</v>
      </c>
      <c r="J418" s="12" t="str">
        <f t="shared" si="27"/>
        <v>Project Expense - Materials</v>
      </c>
    </row>
    <row r="419" spans="1:10" ht="16" hidden="1">
      <c r="A419" s="13" t="s">
        <v>328</v>
      </c>
      <c r="B419" s="12" t="s">
        <v>78</v>
      </c>
      <c r="C419" s="12" t="s">
        <v>297</v>
      </c>
      <c r="D419" s="12" t="s">
        <v>199</v>
      </c>
      <c r="E419" s="12">
        <v>-14.54</v>
      </c>
      <c r="F419" s="14" t="str">
        <f t="shared" si="24"/>
        <v>2025-01-27ExpenseKMS Tools &amp; Equipment21020 GST/HST Payable-14.54</v>
      </c>
      <c r="G419" s="15">
        <f t="shared" si="25"/>
        <v>45684</v>
      </c>
      <c r="H419" s="16" t="str">
        <f>IF((IFERROR((VLOOKUP(D419,'Automation (QBO)'!A:B,2,FALSE)),"0"))=0,"Suspense",(IFERROR((VLOOKUP(D419,'Automation (QBO)'!A:B,2,FALSE)),"Suspense")))</f>
        <v>GST/HST Payable</v>
      </c>
      <c r="I419" s="17">
        <f t="shared" si="26"/>
        <v>-14.54</v>
      </c>
      <c r="J419" s="12" t="str">
        <f t="shared" si="27"/>
        <v>GST/HST Payable</v>
      </c>
    </row>
    <row r="420" spans="1:10" ht="16" hidden="1">
      <c r="A420" s="13" t="s">
        <v>328</v>
      </c>
      <c r="B420" s="12" t="s">
        <v>78</v>
      </c>
      <c r="C420" s="12" t="s">
        <v>134</v>
      </c>
      <c r="D420" s="12" t="s">
        <v>654</v>
      </c>
      <c r="E420" s="12">
        <v>8095.24</v>
      </c>
      <c r="F420" s="14" t="str">
        <f t="shared" si="24"/>
        <v>2025-01-27ExpenseWestern Canada Coatings Ltd.51320 Project Expense - Subcontractors8095.24</v>
      </c>
      <c r="G420" s="15">
        <f t="shared" si="25"/>
        <v>45684</v>
      </c>
      <c r="H420" s="16" t="str">
        <f>IF((IFERROR((VLOOKUP(D420,'Automation (QBO)'!A:B,2,FALSE)),"0"))=0,"Suspense",(IFERROR((VLOOKUP(D420,'Automation (QBO)'!A:B,2,FALSE)),"Suspense")))</f>
        <v>Project Expense - Subcontractors</v>
      </c>
      <c r="I420" s="17">
        <f t="shared" si="26"/>
        <v>8095.24</v>
      </c>
      <c r="J420" s="12" t="str">
        <f t="shared" si="27"/>
        <v>Project Expense - Subcontractors</v>
      </c>
    </row>
    <row r="421" spans="1:10" ht="16" hidden="1">
      <c r="A421" s="13" t="s">
        <v>328</v>
      </c>
      <c r="B421" s="12" t="s">
        <v>78</v>
      </c>
      <c r="C421" s="12" t="s">
        <v>134</v>
      </c>
      <c r="D421" s="12" t="s">
        <v>199</v>
      </c>
      <c r="E421" s="12">
        <v>-404.76</v>
      </c>
      <c r="F421" s="14" t="str">
        <f t="shared" si="24"/>
        <v>2025-01-27ExpenseWestern Canada Coatings Ltd.21020 GST/HST Payable-404.76</v>
      </c>
      <c r="G421" s="15">
        <f t="shared" si="25"/>
        <v>45684</v>
      </c>
      <c r="H421" s="16" t="str">
        <f>IF((IFERROR((VLOOKUP(D421,'Automation (QBO)'!A:B,2,FALSE)),"0"))=0,"Suspense",(IFERROR((VLOOKUP(D421,'Automation (QBO)'!A:B,2,FALSE)),"Suspense")))</f>
        <v>GST/HST Payable</v>
      </c>
      <c r="I421" s="17">
        <f t="shared" si="26"/>
        <v>-404.76</v>
      </c>
      <c r="J421" s="12" t="str">
        <f t="shared" si="27"/>
        <v>GST/HST Payable</v>
      </c>
    </row>
    <row r="422" spans="1:10" ht="16" hidden="1">
      <c r="A422" s="13" t="s">
        <v>328</v>
      </c>
      <c r="B422" s="12" t="s">
        <v>78</v>
      </c>
      <c r="C422" s="12" t="s">
        <v>104</v>
      </c>
      <c r="D422" s="12" t="s">
        <v>660</v>
      </c>
      <c r="E422" s="12">
        <v>123.51</v>
      </c>
      <c r="F422" s="14" t="str">
        <f t="shared" si="24"/>
        <v>2025-01-27ExpenseProsol51335 Project Expense - Materials123.51</v>
      </c>
      <c r="G422" s="15">
        <f t="shared" si="25"/>
        <v>45684</v>
      </c>
      <c r="H422" s="16" t="str">
        <f>IF((IFERROR((VLOOKUP(D422,'Automation (QBO)'!A:B,2,FALSE)),"0"))=0,"Suspense",(IFERROR((VLOOKUP(D422,'Automation (QBO)'!A:B,2,FALSE)),"Suspense")))</f>
        <v>Project Expense - Materials</v>
      </c>
      <c r="I422" s="17">
        <f t="shared" si="26"/>
        <v>123.51</v>
      </c>
      <c r="J422" s="12" t="str">
        <f t="shared" si="27"/>
        <v>Project Expense - Materials</v>
      </c>
    </row>
    <row r="423" spans="1:10" ht="16" hidden="1">
      <c r="A423" s="13" t="s">
        <v>328</v>
      </c>
      <c r="B423" s="12" t="s">
        <v>78</v>
      </c>
      <c r="C423" s="12" t="s">
        <v>104</v>
      </c>
      <c r="D423" s="12" t="s">
        <v>199</v>
      </c>
      <c r="E423" s="12">
        <v>-5.77</v>
      </c>
      <c r="F423" s="14" t="str">
        <f t="shared" si="24"/>
        <v>2025-01-27ExpenseProsol21020 GST/HST Payable-5.77</v>
      </c>
      <c r="G423" s="15">
        <f t="shared" si="25"/>
        <v>45684</v>
      </c>
      <c r="H423" s="16" t="str">
        <f>IF((IFERROR((VLOOKUP(D423,'Automation (QBO)'!A:B,2,FALSE)),"0"))=0,"Suspense",(IFERROR((VLOOKUP(D423,'Automation (QBO)'!A:B,2,FALSE)),"Suspense")))</f>
        <v>GST/HST Payable</v>
      </c>
      <c r="I423" s="17">
        <f t="shared" si="26"/>
        <v>-5.77</v>
      </c>
      <c r="J423" s="12" t="str">
        <f t="shared" si="27"/>
        <v>GST/HST Payable</v>
      </c>
    </row>
    <row r="424" spans="1:10" ht="16" hidden="1">
      <c r="A424" s="13" t="s">
        <v>328</v>
      </c>
      <c r="B424" s="12" t="s">
        <v>106</v>
      </c>
      <c r="C424" s="12" t="s">
        <v>164</v>
      </c>
      <c r="D424" s="12" t="s">
        <v>201</v>
      </c>
      <c r="E424" s="12">
        <v>3947.77</v>
      </c>
      <c r="F424" s="14" t="str">
        <f t="shared" si="24"/>
        <v>2025-01-27PaymentBrowns Newport Village11005 Chequing (CIBC)3947.77</v>
      </c>
      <c r="G424" s="15">
        <f t="shared" si="25"/>
        <v>45684</v>
      </c>
      <c r="H424" s="16" t="str">
        <f>IF((IFERROR((VLOOKUP(D424,'Automation (QBO)'!A:B,2,FALSE)),"0"))=0,"Suspense",(IFERROR((VLOOKUP(D424,'Automation (QBO)'!A:B,2,FALSE)),"Suspense")))</f>
        <v>Chequing (CIBC)</v>
      </c>
      <c r="I424" s="17">
        <f t="shared" si="26"/>
        <v>3947.77</v>
      </c>
      <c r="J424" s="12" t="str">
        <f t="shared" si="27"/>
        <v>Chequing (CIBC)</v>
      </c>
    </row>
    <row r="425" spans="1:10" ht="16" hidden="1">
      <c r="A425" s="13" t="s">
        <v>328</v>
      </c>
      <c r="B425" s="12" t="s">
        <v>78</v>
      </c>
      <c r="C425" s="12" t="s">
        <v>134</v>
      </c>
      <c r="D425" s="12" t="s">
        <v>201</v>
      </c>
      <c r="E425" s="12">
        <v>-8500</v>
      </c>
      <c r="F425" s="14" t="str">
        <f t="shared" si="24"/>
        <v>2025-01-27ExpenseWestern Canada Coatings Ltd.11005 Chequing (CIBC)-8500</v>
      </c>
      <c r="G425" s="15">
        <f t="shared" si="25"/>
        <v>45684</v>
      </c>
      <c r="H425" s="16" t="str">
        <f>IF((IFERROR((VLOOKUP(D425,'Automation (QBO)'!A:B,2,FALSE)),"0"))=0,"Suspense",(IFERROR((VLOOKUP(D425,'Automation (QBO)'!A:B,2,FALSE)),"Suspense")))</f>
        <v>Chequing (CIBC)</v>
      </c>
      <c r="I425" s="17">
        <f t="shared" si="26"/>
        <v>-8500</v>
      </c>
      <c r="J425" s="12" t="str">
        <f t="shared" si="27"/>
        <v>Chequing (CIBC)</v>
      </c>
    </row>
    <row r="426" spans="1:10" ht="16" hidden="1">
      <c r="A426" s="13" t="s">
        <v>328</v>
      </c>
      <c r="B426" s="12" t="s">
        <v>78</v>
      </c>
      <c r="C426" s="12" t="s">
        <v>122</v>
      </c>
      <c r="D426" s="12" t="s">
        <v>201</v>
      </c>
      <c r="E426" s="12">
        <v>-1260</v>
      </c>
      <c r="F426" s="14" t="str">
        <f t="shared" si="24"/>
        <v>2025-01-27ExpenseCrestlynn Contracting11005 Chequing (CIBC)-1260</v>
      </c>
      <c r="G426" s="15">
        <f t="shared" si="25"/>
        <v>45684</v>
      </c>
      <c r="H426" s="16" t="str">
        <f>IF((IFERROR((VLOOKUP(D426,'Automation (QBO)'!A:B,2,FALSE)),"0"))=0,"Suspense",(IFERROR((VLOOKUP(D426,'Automation (QBO)'!A:B,2,FALSE)),"Suspense")))</f>
        <v>Chequing (CIBC)</v>
      </c>
      <c r="I426" s="17">
        <f t="shared" si="26"/>
        <v>-1260</v>
      </c>
      <c r="J426" s="12" t="str">
        <f t="shared" si="27"/>
        <v>Chequing (CIBC)</v>
      </c>
    </row>
    <row r="427" spans="1:10" ht="16" hidden="1">
      <c r="A427" s="13" t="s">
        <v>328</v>
      </c>
      <c r="B427" s="12" t="s">
        <v>78</v>
      </c>
      <c r="C427" s="12" t="s">
        <v>309</v>
      </c>
      <c r="D427" s="12" t="s">
        <v>505</v>
      </c>
      <c r="E427" s="12">
        <v>392</v>
      </c>
      <c r="F427" s="14" t="str">
        <f t="shared" si="24"/>
        <v>2025-01-27ExpenseLee Valley Tools Ltd.21010 Credit Card (CIBC Visa)392</v>
      </c>
      <c r="G427" s="15">
        <f t="shared" si="25"/>
        <v>45684</v>
      </c>
      <c r="H427" s="16" t="str">
        <f>IF((IFERROR((VLOOKUP(D427,'Automation (QBO)'!A:B,2,FALSE)),"0"))=0,"Suspense",(IFERROR((VLOOKUP(D427,'Automation (QBO)'!A:B,2,FALSE)),"Suspense")))</f>
        <v>Credit Card (CIBC Visa)</v>
      </c>
      <c r="I427" s="17">
        <f t="shared" si="26"/>
        <v>392</v>
      </c>
      <c r="J427" s="12" t="str">
        <f t="shared" si="27"/>
        <v>Credit Card (CIBC Visa)</v>
      </c>
    </row>
    <row r="428" spans="1:10" ht="16" hidden="1">
      <c r="A428" s="13" t="s">
        <v>328</v>
      </c>
      <c r="B428" s="12" t="s">
        <v>78</v>
      </c>
      <c r="C428" s="12" t="s">
        <v>104</v>
      </c>
      <c r="D428" s="12" t="s">
        <v>505</v>
      </c>
      <c r="E428" s="12">
        <v>129.28</v>
      </c>
      <c r="F428" s="14" t="str">
        <f t="shared" si="24"/>
        <v>2025-01-27ExpenseProsol21010 Credit Card (CIBC Visa)129.28</v>
      </c>
      <c r="G428" s="15">
        <f t="shared" si="25"/>
        <v>45684</v>
      </c>
      <c r="H428" s="16" t="str">
        <f>IF((IFERROR((VLOOKUP(D428,'Automation (QBO)'!A:B,2,FALSE)),"0"))=0,"Suspense",(IFERROR((VLOOKUP(D428,'Automation (QBO)'!A:B,2,FALSE)),"Suspense")))</f>
        <v>Credit Card (CIBC Visa)</v>
      </c>
      <c r="I428" s="17">
        <f t="shared" si="26"/>
        <v>129.28</v>
      </c>
      <c r="J428" s="12" t="str">
        <f t="shared" si="27"/>
        <v>Credit Card (CIBC Visa)</v>
      </c>
    </row>
    <row r="429" spans="1:10" ht="16" hidden="1">
      <c r="A429" s="13" t="s">
        <v>328</v>
      </c>
      <c r="B429" s="12" t="s">
        <v>78</v>
      </c>
      <c r="C429" s="12" t="s">
        <v>140</v>
      </c>
      <c r="D429" s="12" t="s">
        <v>505</v>
      </c>
      <c r="E429" s="12">
        <v>1511.95</v>
      </c>
      <c r="F429" s="14" t="str">
        <f t="shared" si="24"/>
        <v>2025-01-27ExpenseWindsor Plywood21010 Credit Card (CIBC Visa)1511.95</v>
      </c>
      <c r="G429" s="15">
        <f t="shared" si="25"/>
        <v>45684</v>
      </c>
      <c r="H429" s="16" t="str">
        <f>IF((IFERROR((VLOOKUP(D429,'Automation (QBO)'!A:B,2,FALSE)),"0"))=0,"Suspense",(IFERROR((VLOOKUP(D429,'Automation (QBO)'!A:B,2,FALSE)),"Suspense")))</f>
        <v>Credit Card (CIBC Visa)</v>
      </c>
      <c r="I429" s="17">
        <f t="shared" si="26"/>
        <v>1511.95</v>
      </c>
      <c r="J429" s="12" t="str">
        <f t="shared" si="27"/>
        <v>Credit Card (CIBC Visa)</v>
      </c>
    </row>
    <row r="430" spans="1:10" ht="16" hidden="1">
      <c r="A430" s="13" t="s">
        <v>328</v>
      </c>
      <c r="B430" s="12" t="s">
        <v>78</v>
      </c>
      <c r="C430" s="12" t="s">
        <v>132</v>
      </c>
      <c r="D430" s="12" t="s">
        <v>505</v>
      </c>
      <c r="E430" s="12">
        <v>17.12</v>
      </c>
      <c r="F430" s="14" t="str">
        <f t="shared" si="24"/>
        <v>2025-01-27ExpenseWindsor Plywood Coquitlam21010 Credit Card (CIBC Visa)17.12</v>
      </c>
      <c r="G430" s="15">
        <f t="shared" si="25"/>
        <v>45684</v>
      </c>
      <c r="H430" s="16" t="str">
        <f>IF((IFERROR((VLOOKUP(D430,'Automation (QBO)'!A:B,2,FALSE)),"0"))=0,"Suspense",(IFERROR((VLOOKUP(D430,'Automation (QBO)'!A:B,2,FALSE)),"Suspense")))</f>
        <v>Credit Card (CIBC Visa)</v>
      </c>
      <c r="I430" s="17">
        <f t="shared" si="26"/>
        <v>17.12</v>
      </c>
      <c r="J430" s="12" t="str">
        <f t="shared" si="27"/>
        <v>Credit Card (CIBC Visa)</v>
      </c>
    </row>
    <row r="431" spans="1:10" ht="16" hidden="1">
      <c r="A431" s="13" t="s">
        <v>328</v>
      </c>
      <c r="B431" s="12" t="s">
        <v>78</v>
      </c>
      <c r="C431" s="12" t="s">
        <v>297</v>
      </c>
      <c r="D431" s="12" t="s">
        <v>505</v>
      </c>
      <c r="E431" s="12">
        <v>325.62</v>
      </c>
      <c r="F431" s="14" t="str">
        <f t="shared" si="24"/>
        <v>2025-01-27ExpenseKMS Tools &amp; Equipment21010 Credit Card (CIBC Visa)325.62</v>
      </c>
      <c r="G431" s="15">
        <f t="shared" si="25"/>
        <v>45684</v>
      </c>
      <c r="H431" s="16" t="str">
        <f>IF((IFERROR((VLOOKUP(D431,'Automation (QBO)'!A:B,2,FALSE)),"0"))=0,"Suspense",(IFERROR((VLOOKUP(D431,'Automation (QBO)'!A:B,2,FALSE)),"Suspense")))</f>
        <v>Credit Card (CIBC Visa)</v>
      </c>
      <c r="I431" s="17">
        <f t="shared" si="26"/>
        <v>325.62</v>
      </c>
      <c r="J431" s="12" t="str">
        <f t="shared" si="27"/>
        <v>Credit Card (CIBC Visa)</v>
      </c>
    </row>
    <row r="432" spans="1:10" ht="16" hidden="1">
      <c r="A432" s="13" t="s">
        <v>328</v>
      </c>
      <c r="B432" s="12" t="s">
        <v>98</v>
      </c>
      <c r="C432" s="12" t="s">
        <v>104</v>
      </c>
      <c r="D432" s="12" t="s">
        <v>505</v>
      </c>
      <c r="E432" s="12">
        <v>-57.84</v>
      </c>
      <c r="F432" s="14" t="str">
        <f t="shared" si="24"/>
        <v>2025-01-27Credit Card CreditProsol21010 Credit Card (CIBC Visa)-57.84</v>
      </c>
      <c r="G432" s="15">
        <f t="shared" si="25"/>
        <v>45684</v>
      </c>
      <c r="H432" s="16" t="str">
        <f>IF((IFERROR((VLOOKUP(D432,'Automation (QBO)'!A:B,2,FALSE)),"0"))=0,"Suspense",(IFERROR((VLOOKUP(D432,'Automation (QBO)'!A:B,2,FALSE)),"Suspense")))</f>
        <v>Credit Card (CIBC Visa)</v>
      </c>
      <c r="I432" s="17">
        <f t="shared" si="26"/>
        <v>-57.84</v>
      </c>
      <c r="J432" s="12" t="str">
        <f t="shared" si="27"/>
        <v>Credit Card (CIBC Visa)</v>
      </c>
    </row>
    <row r="433" spans="1:10" ht="16" hidden="1">
      <c r="A433" s="13" t="s">
        <v>328</v>
      </c>
      <c r="B433" s="12" t="s">
        <v>78</v>
      </c>
      <c r="C433" s="12" t="s">
        <v>104</v>
      </c>
      <c r="D433" s="12" t="s">
        <v>505</v>
      </c>
      <c r="E433" s="12">
        <v>48.36</v>
      </c>
      <c r="F433" s="14" t="str">
        <f t="shared" si="24"/>
        <v>2025-01-27ExpenseProsol21010 Credit Card (CIBC Visa)48.36</v>
      </c>
      <c r="G433" s="15">
        <f t="shared" si="25"/>
        <v>45684</v>
      </c>
      <c r="H433" s="16" t="str">
        <f>IF((IFERROR((VLOOKUP(D433,'Automation (QBO)'!A:B,2,FALSE)),"0"))=0,"Suspense",(IFERROR((VLOOKUP(D433,'Automation (QBO)'!A:B,2,FALSE)),"Suspense")))</f>
        <v>Credit Card (CIBC Visa)</v>
      </c>
      <c r="I433" s="17">
        <f t="shared" si="26"/>
        <v>48.36</v>
      </c>
      <c r="J433" s="12" t="str">
        <f t="shared" si="27"/>
        <v>Credit Card (CIBC Visa)</v>
      </c>
    </row>
    <row r="434" spans="1:10" ht="16" hidden="1">
      <c r="A434" s="13" t="s">
        <v>356</v>
      </c>
      <c r="B434" s="12" t="s">
        <v>78</v>
      </c>
      <c r="C434" s="12" t="s">
        <v>88</v>
      </c>
      <c r="D434" s="12" t="s">
        <v>687</v>
      </c>
      <c r="E434" s="12">
        <v>455.61</v>
      </c>
      <c r="F434" s="14" t="str">
        <f t="shared" si="24"/>
        <v>2025-01-28ExpenseBell Canada52206 Telephone455.61</v>
      </c>
      <c r="G434" s="15">
        <f t="shared" si="25"/>
        <v>45685</v>
      </c>
      <c r="H434" s="16" t="str">
        <f>IF((IFERROR((VLOOKUP(D434,'Automation (QBO)'!A:B,2,FALSE)),"0"))=0,"Suspense",(IFERROR((VLOOKUP(D434,'Automation (QBO)'!A:B,2,FALSE)),"Suspense")))</f>
        <v>Communications</v>
      </c>
      <c r="I434" s="17">
        <f t="shared" si="26"/>
        <v>455.61</v>
      </c>
      <c r="J434" s="12" t="str">
        <f t="shared" si="27"/>
        <v>Communications</v>
      </c>
    </row>
    <row r="435" spans="1:10" ht="16" hidden="1">
      <c r="A435" s="13" t="s">
        <v>356</v>
      </c>
      <c r="B435" s="12" t="s">
        <v>78</v>
      </c>
      <c r="C435" s="12" t="s">
        <v>88</v>
      </c>
      <c r="D435" s="12" t="s">
        <v>199</v>
      </c>
      <c r="E435" s="12">
        <v>-22.78</v>
      </c>
      <c r="F435" s="14" t="str">
        <f t="shared" si="24"/>
        <v>2025-01-28ExpenseBell Canada21020 GST/HST Payable-22.78</v>
      </c>
      <c r="G435" s="15">
        <f t="shared" si="25"/>
        <v>45685</v>
      </c>
      <c r="H435" s="16" t="str">
        <f>IF((IFERROR((VLOOKUP(D435,'Automation (QBO)'!A:B,2,FALSE)),"0"))=0,"Suspense",(IFERROR((VLOOKUP(D435,'Automation (QBO)'!A:B,2,FALSE)),"Suspense")))</f>
        <v>GST/HST Payable</v>
      </c>
      <c r="I435" s="17">
        <f t="shared" si="26"/>
        <v>-22.78</v>
      </c>
      <c r="J435" s="12" t="str">
        <f t="shared" si="27"/>
        <v>GST/HST Payable</v>
      </c>
    </row>
    <row r="436" spans="1:10" ht="16" hidden="1">
      <c r="A436" s="13" t="s">
        <v>356</v>
      </c>
      <c r="B436" s="12" t="s">
        <v>78</v>
      </c>
      <c r="C436" s="12" t="s">
        <v>103</v>
      </c>
      <c r="D436" s="12" t="s">
        <v>660</v>
      </c>
      <c r="E436" s="12">
        <v>11.76</v>
      </c>
      <c r="F436" s="14" t="str">
        <f t="shared" si="24"/>
        <v>2025-01-28ExpenseRona51335 Project Expense - Materials11.76</v>
      </c>
      <c r="G436" s="15">
        <f t="shared" si="25"/>
        <v>45685</v>
      </c>
      <c r="H436" s="16" t="str">
        <f>IF((IFERROR((VLOOKUP(D436,'Automation (QBO)'!A:B,2,FALSE)),"0"))=0,"Suspense",(IFERROR((VLOOKUP(D436,'Automation (QBO)'!A:B,2,FALSE)),"Suspense")))</f>
        <v>Project Expense - Materials</v>
      </c>
      <c r="I436" s="17">
        <f t="shared" si="26"/>
        <v>11.76</v>
      </c>
      <c r="J436" s="12" t="str">
        <f t="shared" si="27"/>
        <v>Project Expense - Materials</v>
      </c>
    </row>
    <row r="437" spans="1:10" ht="16" hidden="1">
      <c r="A437" s="13" t="s">
        <v>356</v>
      </c>
      <c r="B437" s="12" t="s">
        <v>78</v>
      </c>
      <c r="C437" s="12" t="s">
        <v>103</v>
      </c>
      <c r="D437" s="12" t="s">
        <v>199</v>
      </c>
      <c r="E437" s="12">
        <v>-0.55000000000000004</v>
      </c>
      <c r="F437" s="14" t="str">
        <f t="shared" si="24"/>
        <v>2025-01-28ExpenseRona21020 GST/HST Payable-0.55</v>
      </c>
      <c r="G437" s="15">
        <f t="shared" si="25"/>
        <v>45685</v>
      </c>
      <c r="H437" s="16" t="str">
        <f>IF((IFERROR((VLOOKUP(D437,'Automation (QBO)'!A:B,2,FALSE)),"0"))=0,"Suspense",(IFERROR((VLOOKUP(D437,'Automation (QBO)'!A:B,2,FALSE)),"Suspense")))</f>
        <v>GST/HST Payable</v>
      </c>
      <c r="I437" s="17">
        <f t="shared" si="26"/>
        <v>-0.55000000000000004</v>
      </c>
      <c r="J437" s="12" t="str">
        <f t="shared" si="27"/>
        <v>GST/HST Payable</v>
      </c>
    </row>
    <row r="438" spans="1:10" ht="16" hidden="1">
      <c r="A438" s="13" t="s">
        <v>356</v>
      </c>
      <c r="B438" s="12" t="s">
        <v>78</v>
      </c>
      <c r="C438" s="12" t="s">
        <v>115</v>
      </c>
      <c r="D438" s="12" t="s">
        <v>654</v>
      </c>
      <c r="E438" s="12">
        <v>8526.5</v>
      </c>
      <c r="F438" s="14" t="str">
        <f t="shared" si="24"/>
        <v>2025-01-28ExpenseBrenmack Electric Ltd51320 Project Expense - Subcontractors8526.5</v>
      </c>
      <c r="G438" s="15">
        <f t="shared" si="25"/>
        <v>45685</v>
      </c>
      <c r="H438" s="16" t="str">
        <f>IF((IFERROR((VLOOKUP(D438,'Automation (QBO)'!A:B,2,FALSE)),"0"))=0,"Suspense",(IFERROR((VLOOKUP(D438,'Automation (QBO)'!A:B,2,FALSE)),"Suspense")))</f>
        <v>Project Expense - Subcontractors</v>
      </c>
      <c r="I438" s="17">
        <f t="shared" si="26"/>
        <v>8526.5</v>
      </c>
      <c r="J438" s="12" t="str">
        <f t="shared" si="27"/>
        <v>Project Expense - Subcontractors</v>
      </c>
    </row>
    <row r="439" spans="1:10" ht="16" hidden="1">
      <c r="A439" s="13" t="s">
        <v>356</v>
      </c>
      <c r="B439" s="12" t="s">
        <v>78</v>
      </c>
      <c r="C439" s="12" t="s">
        <v>115</v>
      </c>
      <c r="D439" s="12" t="s">
        <v>199</v>
      </c>
      <c r="E439" s="12">
        <v>-426.33</v>
      </c>
      <c r="F439" s="14" t="str">
        <f t="shared" si="24"/>
        <v>2025-01-28ExpenseBrenmack Electric Ltd21020 GST/HST Payable-426.33</v>
      </c>
      <c r="G439" s="15">
        <f t="shared" si="25"/>
        <v>45685</v>
      </c>
      <c r="H439" s="16" t="str">
        <f>IF((IFERROR((VLOOKUP(D439,'Automation (QBO)'!A:B,2,FALSE)),"0"))=0,"Suspense",(IFERROR((VLOOKUP(D439,'Automation (QBO)'!A:B,2,FALSE)),"Suspense")))</f>
        <v>GST/HST Payable</v>
      </c>
      <c r="I439" s="17">
        <f t="shared" si="26"/>
        <v>-426.33</v>
      </c>
      <c r="J439" s="12" t="str">
        <f t="shared" si="27"/>
        <v>GST/HST Payable</v>
      </c>
    </row>
    <row r="440" spans="1:10" ht="16" hidden="1">
      <c r="A440" s="13" t="s">
        <v>356</v>
      </c>
      <c r="B440" s="12" t="s">
        <v>78</v>
      </c>
      <c r="C440" s="12" t="s">
        <v>115</v>
      </c>
      <c r="D440" s="12" t="s">
        <v>654</v>
      </c>
      <c r="E440" s="12">
        <v>19642.5</v>
      </c>
      <c r="F440" s="14" t="str">
        <f t="shared" si="24"/>
        <v>2025-01-28ExpenseBrenmack Electric Ltd51320 Project Expense - Subcontractors19642.5</v>
      </c>
      <c r="G440" s="15">
        <f t="shared" si="25"/>
        <v>45685</v>
      </c>
      <c r="H440" s="16" t="str">
        <f>IF((IFERROR((VLOOKUP(D440,'Automation (QBO)'!A:B,2,FALSE)),"0"))=0,"Suspense",(IFERROR((VLOOKUP(D440,'Automation (QBO)'!A:B,2,FALSE)),"Suspense")))</f>
        <v>Project Expense - Subcontractors</v>
      </c>
      <c r="I440" s="17">
        <f t="shared" si="26"/>
        <v>19642.5</v>
      </c>
      <c r="J440" s="12" t="str">
        <f t="shared" si="27"/>
        <v>Project Expense - Subcontractors</v>
      </c>
    </row>
    <row r="441" spans="1:10" ht="16" hidden="1">
      <c r="A441" s="13" t="s">
        <v>356</v>
      </c>
      <c r="B441" s="12" t="s">
        <v>78</v>
      </c>
      <c r="C441" s="12" t="s">
        <v>115</v>
      </c>
      <c r="D441" s="12" t="s">
        <v>199</v>
      </c>
      <c r="E441" s="12">
        <v>-982.13</v>
      </c>
      <c r="F441" s="14" t="str">
        <f t="shared" si="24"/>
        <v>2025-01-28ExpenseBrenmack Electric Ltd21020 GST/HST Payable-982.13</v>
      </c>
      <c r="G441" s="15">
        <f t="shared" si="25"/>
        <v>45685</v>
      </c>
      <c r="H441" s="16" t="str">
        <f>IF((IFERROR((VLOOKUP(D441,'Automation (QBO)'!A:B,2,FALSE)),"0"))=0,"Suspense",(IFERROR((VLOOKUP(D441,'Automation (QBO)'!A:B,2,FALSE)),"Suspense")))</f>
        <v>GST/HST Payable</v>
      </c>
      <c r="I441" s="17">
        <f t="shared" si="26"/>
        <v>-982.13</v>
      </c>
      <c r="J441" s="12" t="str">
        <f t="shared" si="27"/>
        <v>GST/HST Payable</v>
      </c>
    </row>
    <row r="442" spans="1:10" ht="16" hidden="1">
      <c r="A442" s="13" t="s">
        <v>356</v>
      </c>
      <c r="B442" s="12" t="s">
        <v>78</v>
      </c>
      <c r="C442" s="12" t="s">
        <v>306</v>
      </c>
      <c r="D442" s="12" t="s">
        <v>660</v>
      </c>
      <c r="E442" s="12">
        <v>448.73</v>
      </c>
      <c r="F442" s="14" t="str">
        <f t="shared" si="24"/>
        <v>2025-01-28ExpenseUline51335 Project Expense - Materials448.73</v>
      </c>
      <c r="G442" s="15">
        <f t="shared" si="25"/>
        <v>45685</v>
      </c>
      <c r="H442" s="16" t="str">
        <f>IF((IFERROR((VLOOKUP(D442,'Automation (QBO)'!A:B,2,FALSE)),"0"))=0,"Suspense",(IFERROR((VLOOKUP(D442,'Automation (QBO)'!A:B,2,FALSE)),"Suspense")))</f>
        <v>Project Expense - Materials</v>
      </c>
      <c r="I442" s="17">
        <f t="shared" si="26"/>
        <v>448.73</v>
      </c>
      <c r="J442" s="12" t="str">
        <f t="shared" si="27"/>
        <v>Project Expense - Materials</v>
      </c>
    </row>
    <row r="443" spans="1:10" ht="16" hidden="1">
      <c r="A443" s="13" t="s">
        <v>356</v>
      </c>
      <c r="B443" s="12" t="s">
        <v>78</v>
      </c>
      <c r="C443" s="12" t="s">
        <v>306</v>
      </c>
      <c r="D443" s="12" t="s">
        <v>199</v>
      </c>
      <c r="E443" s="12">
        <v>-22.44</v>
      </c>
      <c r="F443" s="14" t="str">
        <f t="shared" si="24"/>
        <v>2025-01-28ExpenseUline21020 GST/HST Payable-22.44</v>
      </c>
      <c r="G443" s="15">
        <f t="shared" si="25"/>
        <v>45685</v>
      </c>
      <c r="H443" s="16" t="str">
        <f>IF((IFERROR((VLOOKUP(D443,'Automation (QBO)'!A:B,2,FALSE)),"0"))=0,"Suspense",(IFERROR((VLOOKUP(D443,'Automation (QBO)'!A:B,2,FALSE)),"Suspense")))</f>
        <v>GST/HST Payable</v>
      </c>
      <c r="I443" s="17">
        <f t="shared" si="26"/>
        <v>-22.44</v>
      </c>
      <c r="J443" s="12" t="str">
        <f t="shared" si="27"/>
        <v>GST/HST Payable</v>
      </c>
    </row>
    <row r="444" spans="1:10" ht="16" hidden="1">
      <c r="A444" s="13" t="s">
        <v>356</v>
      </c>
      <c r="B444" s="12" t="s">
        <v>78</v>
      </c>
      <c r="C444" s="12" t="s">
        <v>94</v>
      </c>
      <c r="D444" s="12" t="s">
        <v>660</v>
      </c>
      <c r="E444" s="12">
        <v>100.15</v>
      </c>
      <c r="F444" s="14" t="str">
        <f t="shared" si="24"/>
        <v>2025-01-28ExpenseDicks Lumber51335 Project Expense - Materials100.15</v>
      </c>
      <c r="G444" s="15">
        <f t="shared" si="25"/>
        <v>45685</v>
      </c>
      <c r="H444" s="16" t="str">
        <f>IF((IFERROR((VLOOKUP(D444,'Automation (QBO)'!A:B,2,FALSE)),"0"))=0,"Suspense",(IFERROR((VLOOKUP(D444,'Automation (QBO)'!A:B,2,FALSE)),"Suspense")))</f>
        <v>Project Expense - Materials</v>
      </c>
      <c r="I444" s="17">
        <f t="shared" si="26"/>
        <v>100.15</v>
      </c>
      <c r="J444" s="12" t="str">
        <f t="shared" si="27"/>
        <v>Project Expense - Materials</v>
      </c>
    </row>
    <row r="445" spans="1:10" ht="16" hidden="1">
      <c r="A445" s="13" t="s">
        <v>356</v>
      </c>
      <c r="B445" s="12" t="s">
        <v>78</v>
      </c>
      <c r="C445" s="12" t="s">
        <v>94</v>
      </c>
      <c r="D445" s="12" t="s">
        <v>199</v>
      </c>
      <c r="E445" s="12">
        <v>-4.83</v>
      </c>
      <c r="F445" s="14" t="str">
        <f t="shared" si="24"/>
        <v>2025-01-28ExpenseDicks Lumber21020 GST/HST Payable-4.83</v>
      </c>
      <c r="G445" s="15">
        <f t="shared" si="25"/>
        <v>45685</v>
      </c>
      <c r="H445" s="16" t="str">
        <f>IF((IFERROR((VLOOKUP(D445,'Automation (QBO)'!A:B,2,FALSE)),"0"))=0,"Suspense",(IFERROR((VLOOKUP(D445,'Automation (QBO)'!A:B,2,FALSE)),"Suspense")))</f>
        <v>GST/HST Payable</v>
      </c>
      <c r="I445" s="17">
        <f t="shared" si="26"/>
        <v>-4.83</v>
      </c>
      <c r="J445" s="12" t="str">
        <f t="shared" si="27"/>
        <v>GST/HST Payable</v>
      </c>
    </row>
    <row r="446" spans="1:10" ht="16" hidden="1">
      <c r="A446" s="13" t="s">
        <v>356</v>
      </c>
      <c r="B446" s="12" t="s">
        <v>78</v>
      </c>
      <c r="C446" s="12" t="s">
        <v>92</v>
      </c>
      <c r="D446" s="12" t="s">
        <v>680</v>
      </c>
      <c r="E446" s="12">
        <v>-468.81</v>
      </c>
      <c r="F446" s="14" t="str">
        <f t="shared" si="24"/>
        <v>2025-01-28ExpenseBDC22010 Bank Loan - BDC (002)-468.81</v>
      </c>
      <c r="G446" s="15">
        <f t="shared" si="25"/>
        <v>45685</v>
      </c>
      <c r="H446" s="16" t="str">
        <f>IF((IFERROR((VLOOKUP(D446,'Automation (QBO)'!A:B,2,FALSE)),"0"))=0,"Suspense",(IFERROR((VLOOKUP(D446,'Automation (QBO)'!A:B,2,FALSE)),"Suspense")))</f>
        <v>Bank Loan 2 (BDC)</v>
      </c>
      <c r="I446" s="17">
        <f t="shared" si="26"/>
        <v>-468.81</v>
      </c>
      <c r="J446" s="12" t="str">
        <f t="shared" si="27"/>
        <v>Bank Loan 2 (BDC)</v>
      </c>
    </row>
    <row r="447" spans="1:10" ht="16" hidden="1">
      <c r="A447" s="13" t="s">
        <v>356</v>
      </c>
      <c r="B447" s="12" t="s">
        <v>78</v>
      </c>
      <c r="C447" s="12" t="s">
        <v>92</v>
      </c>
      <c r="D447" s="12" t="s">
        <v>199</v>
      </c>
      <c r="E447" s="12">
        <v>0</v>
      </c>
      <c r="F447" s="14" t="str">
        <f t="shared" si="24"/>
        <v>2025-01-28ExpenseBDC21020 GST/HST Payable0</v>
      </c>
      <c r="G447" s="15">
        <f t="shared" si="25"/>
        <v>45685</v>
      </c>
      <c r="H447" s="16" t="str">
        <f>IF((IFERROR((VLOOKUP(D447,'Automation (QBO)'!A:B,2,FALSE)),"0"))=0,"Suspense",(IFERROR((VLOOKUP(D447,'Automation (QBO)'!A:B,2,FALSE)),"Suspense")))</f>
        <v>GST/HST Payable</v>
      </c>
      <c r="I447" s="17">
        <f t="shared" si="26"/>
        <v>0</v>
      </c>
      <c r="J447" s="12" t="str">
        <f t="shared" si="27"/>
        <v>GST/HST Payable</v>
      </c>
    </row>
    <row r="448" spans="1:10" ht="16" hidden="1">
      <c r="A448" s="13" t="s">
        <v>356</v>
      </c>
      <c r="B448" s="12" t="s">
        <v>78</v>
      </c>
      <c r="C448" s="12" t="s">
        <v>92</v>
      </c>
      <c r="D448" s="12" t="s">
        <v>201</v>
      </c>
      <c r="E448" s="12">
        <v>-468.81</v>
      </c>
      <c r="F448" s="14" t="str">
        <f t="shared" si="24"/>
        <v>2025-01-28ExpenseBDC11005 Chequing (CIBC)-468.81</v>
      </c>
      <c r="G448" s="15">
        <f t="shared" si="25"/>
        <v>45685</v>
      </c>
      <c r="H448" s="16" t="str">
        <f>IF((IFERROR((VLOOKUP(D448,'Automation (QBO)'!A:B,2,FALSE)),"0"))=0,"Suspense",(IFERROR((VLOOKUP(D448,'Automation (QBO)'!A:B,2,FALSE)),"Suspense")))</f>
        <v>Chequing (CIBC)</v>
      </c>
      <c r="I448" s="17">
        <f t="shared" si="26"/>
        <v>-468.81</v>
      </c>
      <c r="J448" s="12" t="str">
        <f t="shared" si="27"/>
        <v>Chequing (CIBC)</v>
      </c>
    </row>
    <row r="449" spans="1:10" ht="16" hidden="1">
      <c r="A449" s="13" t="s">
        <v>356</v>
      </c>
      <c r="B449" s="12" t="s">
        <v>78</v>
      </c>
      <c r="C449" s="12" t="s">
        <v>81</v>
      </c>
      <c r="D449" s="12" t="s">
        <v>660</v>
      </c>
      <c r="E449" s="12">
        <v>20.46</v>
      </c>
      <c r="F449" s="14" t="str">
        <f t="shared" si="24"/>
        <v>2025-01-28ExpenseHome Depot51335 Project Expense - Materials20.46</v>
      </c>
      <c r="G449" s="15">
        <f t="shared" si="25"/>
        <v>45685</v>
      </c>
      <c r="H449" s="16" t="str">
        <f>IF((IFERROR((VLOOKUP(D449,'Automation (QBO)'!A:B,2,FALSE)),"0"))=0,"Suspense",(IFERROR((VLOOKUP(D449,'Automation (QBO)'!A:B,2,FALSE)),"Suspense")))</f>
        <v>Project Expense - Materials</v>
      </c>
      <c r="I449" s="17">
        <f t="shared" si="26"/>
        <v>20.46</v>
      </c>
      <c r="J449" s="12" t="str">
        <f t="shared" si="27"/>
        <v>Project Expense - Materials</v>
      </c>
    </row>
    <row r="450" spans="1:10" ht="16" hidden="1">
      <c r="A450" s="13" t="s">
        <v>356</v>
      </c>
      <c r="B450" s="12" t="s">
        <v>78</v>
      </c>
      <c r="C450" s="12" t="s">
        <v>81</v>
      </c>
      <c r="D450" s="12" t="s">
        <v>199</v>
      </c>
      <c r="E450" s="12">
        <v>-0.96</v>
      </c>
      <c r="F450" s="14" t="str">
        <f t="shared" ref="F450:F513" si="28">A450&amp;B450&amp;C450&amp;D450&amp;E450</f>
        <v>2025-01-28ExpenseHome Depot21020 GST/HST Payable-0.96</v>
      </c>
      <c r="G450" s="15">
        <f t="shared" ref="G450:G513" si="29">IFERROR((DATEVALUE(A450)),A450)</f>
        <v>45685</v>
      </c>
      <c r="H450" s="16" t="str">
        <f>IF((IFERROR((VLOOKUP(D450,'Automation (QBO)'!A:B,2,FALSE)),"0"))=0,"Suspense",(IFERROR((VLOOKUP(D450,'Automation (QBO)'!A:B,2,FALSE)),"Suspense")))</f>
        <v>GST/HST Payable</v>
      </c>
      <c r="I450" s="17">
        <f t="shared" ref="I450:I513" si="30">E450</f>
        <v>-0.96</v>
      </c>
      <c r="J450" s="12" t="str">
        <f t="shared" ref="J450:J513" si="31">H450</f>
        <v>GST/HST Payable</v>
      </c>
    </row>
    <row r="451" spans="1:10" ht="16" hidden="1">
      <c r="A451" s="13" t="s">
        <v>356</v>
      </c>
      <c r="B451" s="12" t="s">
        <v>78</v>
      </c>
      <c r="C451" s="12" t="s">
        <v>141</v>
      </c>
      <c r="D451" s="12" t="s">
        <v>199</v>
      </c>
      <c r="E451" s="12">
        <v>0</v>
      </c>
      <c r="F451" s="14" t="str">
        <f t="shared" si="28"/>
        <v>2025-01-28ExpenseDSPC Parking Vancouver21020 GST/HST Payable0</v>
      </c>
      <c r="G451" s="15">
        <f t="shared" si="29"/>
        <v>45685</v>
      </c>
      <c r="H451" s="16" t="str">
        <f>IF((IFERROR((VLOOKUP(D451,'Automation (QBO)'!A:B,2,FALSE)),"0"))=0,"Suspense",(IFERROR((VLOOKUP(D451,'Automation (QBO)'!A:B,2,FALSE)),"Suspense")))</f>
        <v>GST/HST Payable</v>
      </c>
      <c r="I451" s="17">
        <f t="shared" si="30"/>
        <v>0</v>
      </c>
      <c r="J451" s="12" t="str">
        <f t="shared" si="31"/>
        <v>GST/HST Payable</v>
      </c>
    </row>
    <row r="452" spans="1:10" ht="16" hidden="1">
      <c r="A452" s="13" t="s">
        <v>356</v>
      </c>
      <c r="B452" s="12" t="s">
        <v>78</v>
      </c>
      <c r="C452" s="12" t="s">
        <v>141</v>
      </c>
      <c r="D452" s="12" t="s">
        <v>660</v>
      </c>
      <c r="E452" s="12">
        <v>8</v>
      </c>
      <c r="F452" s="14" t="str">
        <f t="shared" si="28"/>
        <v>2025-01-28ExpenseDSPC Parking Vancouver51335 Project Expense - Materials8</v>
      </c>
      <c r="G452" s="15">
        <f t="shared" si="29"/>
        <v>45685</v>
      </c>
      <c r="H452" s="16" t="str">
        <f>IF((IFERROR((VLOOKUP(D452,'Automation (QBO)'!A:B,2,FALSE)),"0"))=0,"Suspense",(IFERROR((VLOOKUP(D452,'Automation (QBO)'!A:B,2,FALSE)),"Suspense")))</f>
        <v>Project Expense - Materials</v>
      </c>
      <c r="I452" s="17">
        <f t="shared" si="30"/>
        <v>8</v>
      </c>
      <c r="J452" s="12" t="str">
        <f t="shared" si="31"/>
        <v>Project Expense - Materials</v>
      </c>
    </row>
    <row r="453" spans="1:10" ht="16" hidden="1">
      <c r="A453" s="13" t="s">
        <v>356</v>
      </c>
      <c r="B453" s="12" t="s">
        <v>78</v>
      </c>
      <c r="C453" s="12" t="s">
        <v>141</v>
      </c>
      <c r="D453" s="12" t="s">
        <v>199</v>
      </c>
      <c r="E453" s="12">
        <v>0</v>
      </c>
      <c r="F453" s="14" t="str">
        <f t="shared" si="28"/>
        <v>2025-01-28ExpenseDSPC Parking Vancouver21020 GST/HST Payable0</v>
      </c>
      <c r="G453" s="15">
        <f t="shared" si="29"/>
        <v>45685</v>
      </c>
      <c r="H453" s="16" t="str">
        <f>IF((IFERROR((VLOOKUP(D453,'Automation (QBO)'!A:B,2,FALSE)),"0"))=0,"Suspense",(IFERROR((VLOOKUP(D453,'Automation (QBO)'!A:B,2,FALSE)),"Suspense")))</f>
        <v>GST/HST Payable</v>
      </c>
      <c r="I453" s="17">
        <f t="shared" si="30"/>
        <v>0</v>
      </c>
      <c r="J453" s="12" t="str">
        <f t="shared" si="31"/>
        <v>GST/HST Payable</v>
      </c>
    </row>
    <row r="454" spans="1:10" ht="16" hidden="1">
      <c r="A454" s="13" t="s">
        <v>356</v>
      </c>
      <c r="B454" s="12" t="s">
        <v>78</v>
      </c>
      <c r="C454" s="12" t="s">
        <v>141</v>
      </c>
      <c r="D454" s="12" t="s">
        <v>660</v>
      </c>
      <c r="E454" s="12">
        <v>8</v>
      </c>
      <c r="F454" s="14" t="str">
        <f t="shared" si="28"/>
        <v>2025-01-28ExpenseDSPC Parking Vancouver51335 Project Expense - Materials8</v>
      </c>
      <c r="G454" s="15">
        <f t="shared" si="29"/>
        <v>45685</v>
      </c>
      <c r="H454" s="16" t="str">
        <f>IF((IFERROR((VLOOKUP(D454,'Automation (QBO)'!A:B,2,FALSE)),"0"))=0,"Suspense",(IFERROR((VLOOKUP(D454,'Automation (QBO)'!A:B,2,FALSE)),"Suspense")))</f>
        <v>Project Expense - Materials</v>
      </c>
      <c r="I454" s="17">
        <f t="shared" si="30"/>
        <v>8</v>
      </c>
      <c r="J454" s="12" t="str">
        <f t="shared" si="31"/>
        <v>Project Expense - Materials</v>
      </c>
    </row>
    <row r="455" spans="1:10" ht="16" hidden="1">
      <c r="A455" s="13" t="s">
        <v>356</v>
      </c>
      <c r="B455" s="12" t="s">
        <v>78</v>
      </c>
      <c r="C455" s="12" t="s">
        <v>115</v>
      </c>
      <c r="D455" s="12" t="s">
        <v>201</v>
      </c>
      <c r="E455" s="12">
        <v>-20624.63</v>
      </c>
      <c r="F455" s="14" t="str">
        <f t="shared" si="28"/>
        <v>2025-01-28ExpenseBrenmack Electric Ltd11005 Chequing (CIBC)-20624.63</v>
      </c>
      <c r="G455" s="15">
        <f t="shared" si="29"/>
        <v>45685</v>
      </c>
      <c r="H455" s="16" t="str">
        <f>IF((IFERROR((VLOOKUP(D455,'Automation (QBO)'!A:B,2,FALSE)),"0"))=0,"Suspense",(IFERROR((VLOOKUP(D455,'Automation (QBO)'!A:B,2,FALSE)),"Suspense")))</f>
        <v>Chequing (CIBC)</v>
      </c>
      <c r="I455" s="17">
        <f t="shared" si="30"/>
        <v>-20624.63</v>
      </c>
      <c r="J455" s="12" t="str">
        <f t="shared" si="31"/>
        <v>Chequing (CIBC)</v>
      </c>
    </row>
    <row r="456" spans="1:10" ht="16" hidden="1">
      <c r="A456" s="13" t="s">
        <v>356</v>
      </c>
      <c r="B456" s="12" t="s">
        <v>78</v>
      </c>
      <c r="C456" s="12" t="s">
        <v>115</v>
      </c>
      <c r="D456" s="12" t="s">
        <v>201</v>
      </c>
      <c r="E456" s="12">
        <v>-8952.83</v>
      </c>
      <c r="F456" s="14" t="str">
        <f t="shared" si="28"/>
        <v>2025-01-28ExpenseBrenmack Electric Ltd11005 Chequing (CIBC)-8952.83</v>
      </c>
      <c r="G456" s="15">
        <f t="shared" si="29"/>
        <v>45685</v>
      </c>
      <c r="H456" s="16" t="str">
        <f>IF((IFERROR((VLOOKUP(D456,'Automation (QBO)'!A:B,2,FALSE)),"0"))=0,"Suspense",(IFERROR((VLOOKUP(D456,'Automation (QBO)'!A:B,2,FALSE)),"Suspense")))</f>
        <v>Chequing (CIBC)</v>
      </c>
      <c r="I456" s="17">
        <f t="shared" si="30"/>
        <v>-8952.83</v>
      </c>
      <c r="J456" s="12" t="str">
        <f t="shared" si="31"/>
        <v>Chequing (CIBC)</v>
      </c>
    </row>
    <row r="457" spans="1:10" ht="16" hidden="1">
      <c r="A457" s="13" t="s">
        <v>356</v>
      </c>
      <c r="B457" s="12" t="s">
        <v>78</v>
      </c>
      <c r="C457" s="12" t="s">
        <v>141</v>
      </c>
      <c r="D457" s="12" t="s">
        <v>505</v>
      </c>
      <c r="E457" s="12">
        <v>8</v>
      </c>
      <c r="F457" s="14" t="str">
        <f t="shared" si="28"/>
        <v>2025-01-28ExpenseDSPC Parking Vancouver21010 Credit Card (CIBC Visa)8</v>
      </c>
      <c r="G457" s="15">
        <f t="shared" si="29"/>
        <v>45685</v>
      </c>
      <c r="H457" s="16" t="str">
        <f>IF((IFERROR((VLOOKUP(D457,'Automation (QBO)'!A:B,2,FALSE)),"0"))=0,"Suspense",(IFERROR((VLOOKUP(D457,'Automation (QBO)'!A:B,2,FALSE)),"Suspense")))</f>
        <v>Credit Card (CIBC Visa)</v>
      </c>
      <c r="I457" s="17">
        <f t="shared" si="30"/>
        <v>8</v>
      </c>
      <c r="J457" s="12" t="str">
        <f t="shared" si="31"/>
        <v>Credit Card (CIBC Visa)</v>
      </c>
    </row>
    <row r="458" spans="1:10" ht="16" hidden="1">
      <c r="A458" s="13" t="s">
        <v>356</v>
      </c>
      <c r="B458" s="12" t="s">
        <v>78</v>
      </c>
      <c r="C458" s="12" t="s">
        <v>103</v>
      </c>
      <c r="D458" s="12" t="s">
        <v>505</v>
      </c>
      <c r="E458" s="12">
        <v>12.31</v>
      </c>
      <c r="F458" s="14" t="str">
        <f t="shared" si="28"/>
        <v>2025-01-28ExpenseRona21010 Credit Card (CIBC Visa)12.31</v>
      </c>
      <c r="G458" s="15">
        <f t="shared" si="29"/>
        <v>45685</v>
      </c>
      <c r="H458" s="16" t="str">
        <f>IF((IFERROR((VLOOKUP(D458,'Automation (QBO)'!A:B,2,FALSE)),"0"))=0,"Suspense",(IFERROR((VLOOKUP(D458,'Automation (QBO)'!A:B,2,FALSE)),"Suspense")))</f>
        <v>Credit Card (CIBC Visa)</v>
      </c>
      <c r="I458" s="17">
        <f t="shared" si="30"/>
        <v>12.31</v>
      </c>
      <c r="J458" s="12" t="str">
        <f t="shared" si="31"/>
        <v>Credit Card (CIBC Visa)</v>
      </c>
    </row>
    <row r="459" spans="1:10" ht="16" hidden="1">
      <c r="A459" s="13" t="s">
        <v>356</v>
      </c>
      <c r="B459" s="12" t="s">
        <v>78</v>
      </c>
      <c r="C459" s="12" t="s">
        <v>88</v>
      </c>
      <c r="D459" s="12" t="s">
        <v>505</v>
      </c>
      <c r="E459" s="12">
        <v>478.39</v>
      </c>
      <c r="F459" s="14" t="str">
        <f t="shared" si="28"/>
        <v>2025-01-28ExpenseBell Canada21010 Credit Card (CIBC Visa)478.39</v>
      </c>
      <c r="G459" s="15">
        <f t="shared" si="29"/>
        <v>45685</v>
      </c>
      <c r="H459" s="16" t="str">
        <f>IF((IFERROR((VLOOKUP(D459,'Automation (QBO)'!A:B,2,FALSE)),"0"))=0,"Suspense",(IFERROR((VLOOKUP(D459,'Automation (QBO)'!A:B,2,FALSE)),"Suspense")))</f>
        <v>Credit Card (CIBC Visa)</v>
      </c>
      <c r="I459" s="17">
        <f t="shared" si="30"/>
        <v>478.39</v>
      </c>
      <c r="J459" s="12" t="str">
        <f t="shared" si="31"/>
        <v>Credit Card (CIBC Visa)</v>
      </c>
    </row>
    <row r="460" spans="1:10" ht="16" hidden="1">
      <c r="A460" s="13" t="s">
        <v>356</v>
      </c>
      <c r="B460" s="12" t="s">
        <v>78</v>
      </c>
      <c r="C460" s="12" t="s">
        <v>306</v>
      </c>
      <c r="D460" s="12" t="s">
        <v>505</v>
      </c>
      <c r="E460" s="12">
        <v>471.17</v>
      </c>
      <c r="F460" s="14" t="str">
        <f t="shared" si="28"/>
        <v>2025-01-28ExpenseUline21010 Credit Card (CIBC Visa)471.17</v>
      </c>
      <c r="G460" s="15">
        <f t="shared" si="29"/>
        <v>45685</v>
      </c>
      <c r="H460" s="16" t="str">
        <f>IF((IFERROR((VLOOKUP(D460,'Automation (QBO)'!A:B,2,FALSE)),"0"))=0,"Suspense",(IFERROR((VLOOKUP(D460,'Automation (QBO)'!A:B,2,FALSE)),"Suspense")))</f>
        <v>Credit Card (CIBC Visa)</v>
      </c>
      <c r="I460" s="17">
        <f t="shared" si="30"/>
        <v>471.17</v>
      </c>
      <c r="J460" s="12" t="str">
        <f t="shared" si="31"/>
        <v>Credit Card (CIBC Visa)</v>
      </c>
    </row>
    <row r="461" spans="1:10" ht="16" hidden="1">
      <c r="A461" s="13" t="s">
        <v>356</v>
      </c>
      <c r="B461" s="12" t="s">
        <v>78</v>
      </c>
      <c r="C461" s="12" t="s">
        <v>81</v>
      </c>
      <c r="D461" s="12" t="s">
        <v>505</v>
      </c>
      <c r="E461" s="12">
        <v>21.42</v>
      </c>
      <c r="F461" s="14" t="str">
        <f t="shared" si="28"/>
        <v>2025-01-28ExpenseHome Depot21010 Credit Card (CIBC Visa)21.42</v>
      </c>
      <c r="G461" s="15">
        <f t="shared" si="29"/>
        <v>45685</v>
      </c>
      <c r="H461" s="16" t="str">
        <f>IF((IFERROR((VLOOKUP(D461,'Automation (QBO)'!A:B,2,FALSE)),"0"))=0,"Suspense",(IFERROR((VLOOKUP(D461,'Automation (QBO)'!A:B,2,FALSE)),"Suspense")))</f>
        <v>Credit Card (CIBC Visa)</v>
      </c>
      <c r="I461" s="17">
        <f t="shared" si="30"/>
        <v>21.42</v>
      </c>
      <c r="J461" s="12" t="str">
        <f t="shared" si="31"/>
        <v>Credit Card (CIBC Visa)</v>
      </c>
    </row>
    <row r="462" spans="1:10" ht="16" hidden="1">
      <c r="A462" s="13" t="s">
        <v>356</v>
      </c>
      <c r="B462" s="12" t="s">
        <v>78</v>
      </c>
      <c r="C462" s="12" t="s">
        <v>94</v>
      </c>
      <c r="D462" s="12" t="s">
        <v>505</v>
      </c>
      <c r="E462" s="12">
        <v>104.98</v>
      </c>
      <c r="F462" s="14" t="str">
        <f t="shared" si="28"/>
        <v>2025-01-28ExpenseDicks Lumber21010 Credit Card (CIBC Visa)104.98</v>
      </c>
      <c r="G462" s="15">
        <f t="shared" si="29"/>
        <v>45685</v>
      </c>
      <c r="H462" s="16" t="str">
        <f>IF((IFERROR((VLOOKUP(D462,'Automation (QBO)'!A:B,2,FALSE)),"0"))=0,"Suspense",(IFERROR((VLOOKUP(D462,'Automation (QBO)'!A:B,2,FALSE)),"Suspense")))</f>
        <v>Credit Card (CIBC Visa)</v>
      </c>
      <c r="I462" s="17">
        <f t="shared" si="30"/>
        <v>104.98</v>
      </c>
      <c r="J462" s="12" t="str">
        <f t="shared" si="31"/>
        <v>Credit Card (CIBC Visa)</v>
      </c>
    </row>
    <row r="463" spans="1:10" ht="16" hidden="1">
      <c r="A463" s="13" t="s">
        <v>356</v>
      </c>
      <c r="B463" s="12" t="s">
        <v>78</v>
      </c>
      <c r="C463" s="12" t="s">
        <v>141</v>
      </c>
      <c r="D463" s="12" t="s">
        <v>505</v>
      </c>
      <c r="E463" s="12">
        <v>8</v>
      </c>
      <c r="F463" s="14" t="str">
        <f t="shared" si="28"/>
        <v>2025-01-28ExpenseDSPC Parking Vancouver21010 Credit Card (CIBC Visa)8</v>
      </c>
      <c r="G463" s="15">
        <f t="shared" si="29"/>
        <v>45685</v>
      </c>
      <c r="H463" s="16" t="str">
        <f>IF((IFERROR((VLOOKUP(D463,'Automation (QBO)'!A:B,2,FALSE)),"0"))=0,"Suspense",(IFERROR((VLOOKUP(D463,'Automation (QBO)'!A:B,2,FALSE)),"Suspense")))</f>
        <v>Credit Card (CIBC Visa)</v>
      </c>
      <c r="I463" s="17">
        <f t="shared" si="30"/>
        <v>8</v>
      </c>
      <c r="J463" s="12" t="str">
        <f t="shared" si="31"/>
        <v>Credit Card (CIBC Visa)</v>
      </c>
    </row>
    <row r="464" spans="1:10" ht="16">
      <c r="A464" s="13" t="s">
        <v>356</v>
      </c>
      <c r="B464" s="12" t="s">
        <v>105</v>
      </c>
      <c r="D464" s="12" t="s">
        <v>220</v>
      </c>
      <c r="E464" s="12">
        <v>19541.830000000002</v>
      </c>
      <c r="F464" s="14" t="str">
        <f t="shared" si="28"/>
        <v>2025-01-28Journal Entry52505 Payroll - Hourly19541.83</v>
      </c>
      <c r="G464" s="15">
        <f t="shared" si="29"/>
        <v>45685</v>
      </c>
      <c r="H464" s="16" t="str">
        <f>IF((IFERROR((VLOOKUP(D464,'Automation (QBO)'!A:B,2,FALSE)),"0"))=0,"Suspense",(IFERROR((VLOOKUP(D464,'Automation (QBO)'!A:B,2,FALSE)),"Suspense")))</f>
        <v>Payroll - Hourly</v>
      </c>
      <c r="I464" s="17">
        <f t="shared" si="30"/>
        <v>19541.830000000002</v>
      </c>
      <c r="J464" s="12" t="str">
        <f t="shared" si="31"/>
        <v>Payroll - Hourly</v>
      </c>
    </row>
    <row r="465" spans="1:10" ht="16" hidden="1">
      <c r="A465" s="13" t="s">
        <v>356</v>
      </c>
      <c r="B465" s="12" t="s">
        <v>105</v>
      </c>
      <c r="D465" s="12" t="s">
        <v>348</v>
      </c>
      <c r="E465" s="12">
        <v>640.63</v>
      </c>
      <c r="F465" s="14" t="str">
        <f t="shared" si="28"/>
        <v>2025-01-28Journal Entry52545 Payroll - Employee Benefits (Paid)640.63</v>
      </c>
      <c r="G465" s="15">
        <f t="shared" si="29"/>
        <v>45685</v>
      </c>
      <c r="H465" s="16" t="str">
        <f>IF((IFERROR((VLOOKUP(D465,'Automation (QBO)'!A:B,2,FALSE)),"0"))=0,"Suspense",(IFERROR((VLOOKUP(D465,'Automation (QBO)'!A:B,2,FALSE)),"Suspense")))</f>
        <v>Payroll - Employee Benefits (Paid)</v>
      </c>
      <c r="I465" s="17">
        <f t="shared" si="30"/>
        <v>640.63</v>
      </c>
      <c r="J465" s="12" t="str">
        <f t="shared" si="31"/>
        <v>Payroll - Employee Benefits (Paid)</v>
      </c>
    </row>
    <row r="466" spans="1:10" ht="16" hidden="1">
      <c r="A466" s="13" t="s">
        <v>356</v>
      </c>
      <c r="B466" s="12" t="s">
        <v>105</v>
      </c>
      <c r="D466" s="12" t="s">
        <v>657</v>
      </c>
      <c r="E466" s="12">
        <v>482.68</v>
      </c>
      <c r="F466" s="14" t="str">
        <f t="shared" si="28"/>
        <v>2025-01-28Journal Entry52535 Payroll - WCB482.68</v>
      </c>
      <c r="G466" s="15">
        <f t="shared" si="29"/>
        <v>45685</v>
      </c>
      <c r="H466" s="16" t="str">
        <f>IF((IFERROR((VLOOKUP(D466,'Automation (QBO)'!A:B,2,FALSE)),"0"))=0,"Suspense",(IFERROR((VLOOKUP(D466,'Automation (QBO)'!A:B,2,FALSE)),"Suspense")))</f>
        <v>Payroll - WCB</v>
      </c>
      <c r="I466" s="17">
        <f t="shared" si="30"/>
        <v>482.68</v>
      </c>
      <c r="J466" s="12" t="str">
        <f t="shared" si="31"/>
        <v>Payroll - WCB</v>
      </c>
    </row>
    <row r="467" spans="1:10" ht="16" hidden="1">
      <c r="A467" s="13" t="s">
        <v>356</v>
      </c>
      <c r="B467" s="12" t="s">
        <v>105</v>
      </c>
      <c r="D467" s="12" t="s">
        <v>221</v>
      </c>
      <c r="E467" s="12">
        <v>1131.4100000000001</v>
      </c>
      <c r="F467" s="14" t="str">
        <f t="shared" si="28"/>
        <v>2025-01-28Journal Entry52525 Payroll - CPP1131.41</v>
      </c>
      <c r="G467" s="15">
        <f t="shared" si="29"/>
        <v>45685</v>
      </c>
      <c r="H467" s="16" t="str">
        <f>IF((IFERROR((VLOOKUP(D467,'Automation (QBO)'!A:B,2,FALSE)),"0"))=0,"Suspense",(IFERROR((VLOOKUP(D467,'Automation (QBO)'!A:B,2,FALSE)),"Suspense")))</f>
        <v>Payroll - CPP + EI</v>
      </c>
      <c r="I467" s="17">
        <f t="shared" si="30"/>
        <v>1131.4100000000001</v>
      </c>
      <c r="J467" s="12" t="str">
        <f t="shared" si="31"/>
        <v>Payroll - CPP + EI</v>
      </c>
    </row>
    <row r="468" spans="1:10" ht="16" hidden="1">
      <c r="A468" s="13" t="s">
        <v>356</v>
      </c>
      <c r="B468" s="12" t="s">
        <v>105</v>
      </c>
      <c r="D468" s="12" t="s">
        <v>222</v>
      </c>
      <c r="E468" s="12">
        <v>448.67</v>
      </c>
      <c r="F468" s="14" t="str">
        <f t="shared" si="28"/>
        <v>2025-01-28Journal Entry52520 Payroll - EI448.67</v>
      </c>
      <c r="G468" s="15">
        <f t="shared" si="29"/>
        <v>45685</v>
      </c>
      <c r="H468" s="16" t="str">
        <f>IF((IFERROR((VLOOKUP(D468,'Automation (QBO)'!A:B,2,FALSE)),"0"))=0,"Suspense",(IFERROR((VLOOKUP(D468,'Automation (QBO)'!A:B,2,FALSE)),"Suspense")))</f>
        <v>Payroll - CPP + EI</v>
      </c>
      <c r="I468" s="17">
        <f t="shared" si="30"/>
        <v>448.67</v>
      </c>
      <c r="J468" s="12" t="str">
        <f t="shared" si="31"/>
        <v>Payroll - CPP + EI</v>
      </c>
    </row>
    <row r="469" spans="1:10" ht="16" hidden="1">
      <c r="A469" s="13" t="s">
        <v>356</v>
      </c>
      <c r="B469" s="12" t="s">
        <v>105</v>
      </c>
      <c r="D469" s="12" t="s">
        <v>888</v>
      </c>
      <c r="E469" s="12">
        <v>340.01</v>
      </c>
      <c r="F469" s="14" t="str">
        <f t="shared" si="28"/>
        <v>2025-01-28Journal Entry52515 Payroll - Fees340.01</v>
      </c>
      <c r="G469" s="15">
        <f t="shared" si="29"/>
        <v>45685</v>
      </c>
      <c r="H469" s="16" t="str">
        <f>IF((IFERROR((VLOOKUP(D469,'Automation (QBO)'!A:B,2,FALSE)),"0"))=0,"Suspense",(IFERROR((VLOOKUP(D469,'Automation (QBO)'!A:B,2,FALSE)),"Suspense")))</f>
        <v>Payroll - Fees</v>
      </c>
      <c r="I469" s="17">
        <f t="shared" si="30"/>
        <v>340.01</v>
      </c>
      <c r="J469" s="12" t="str">
        <f t="shared" si="31"/>
        <v>Payroll - Fees</v>
      </c>
    </row>
    <row r="470" spans="1:10" ht="16" hidden="1">
      <c r="A470" s="13" t="s">
        <v>356</v>
      </c>
      <c r="B470" s="12" t="s">
        <v>105</v>
      </c>
      <c r="D470" s="12" t="s">
        <v>223</v>
      </c>
      <c r="E470" s="12">
        <v>-17</v>
      </c>
      <c r="F470" s="14" t="str">
        <f t="shared" si="28"/>
        <v>2025-01-28Journal Entry21031 GST/HST Suspense-17</v>
      </c>
      <c r="G470" s="15">
        <f t="shared" si="29"/>
        <v>45685</v>
      </c>
      <c r="H470" s="16" t="str">
        <f>IF((IFERROR((VLOOKUP(D470,'Automation (QBO)'!A:B,2,FALSE)),"0"))=0,"Suspense",(IFERROR((VLOOKUP(D470,'Automation (QBO)'!A:B,2,FALSE)),"Suspense")))</f>
        <v>GST/HST Suspense</v>
      </c>
      <c r="I470" s="17">
        <f t="shared" si="30"/>
        <v>-17</v>
      </c>
      <c r="J470" s="12" t="str">
        <f t="shared" si="31"/>
        <v>GST/HST Suspense</v>
      </c>
    </row>
    <row r="471" spans="1:10" ht="16" hidden="1">
      <c r="A471" s="13" t="s">
        <v>356</v>
      </c>
      <c r="B471" s="12" t="s">
        <v>105</v>
      </c>
      <c r="D471" s="12" t="s">
        <v>201</v>
      </c>
      <c r="E471" s="12">
        <v>-21559.79</v>
      </c>
      <c r="F471" s="14" t="str">
        <f t="shared" si="28"/>
        <v>2025-01-28Journal Entry11005 Chequing (CIBC)-21559.79</v>
      </c>
      <c r="G471" s="15">
        <f t="shared" si="29"/>
        <v>45685</v>
      </c>
      <c r="H471" s="16" t="str">
        <f>IF((IFERROR((VLOOKUP(D471,'Automation (QBO)'!A:B,2,FALSE)),"0"))=0,"Suspense",(IFERROR((VLOOKUP(D471,'Automation (QBO)'!A:B,2,FALSE)),"Suspense")))</f>
        <v>Chequing (CIBC)</v>
      </c>
      <c r="I471" s="17">
        <f t="shared" si="30"/>
        <v>-21559.79</v>
      </c>
      <c r="J471" s="12" t="str">
        <f t="shared" si="31"/>
        <v>Chequing (CIBC)</v>
      </c>
    </row>
    <row r="472" spans="1:10" ht="16" hidden="1">
      <c r="A472" s="13" t="s">
        <v>356</v>
      </c>
      <c r="B472" s="12" t="s">
        <v>105</v>
      </c>
      <c r="D472" s="12" t="s">
        <v>658</v>
      </c>
      <c r="E472" s="12">
        <v>1042.44</v>
      </c>
      <c r="F472" s="14" t="str">
        <f t="shared" si="28"/>
        <v>2025-01-28Journal Entry21001 Payroll - Employee Benefits (Collected)1042.44</v>
      </c>
      <c r="G472" s="15">
        <f t="shared" si="29"/>
        <v>45685</v>
      </c>
      <c r="H472" s="16" t="str">
        <f>IF((IFERROR((VLOOKUP(D472,'Automation (QBO)'!A:B,2,FALSE)),"0"))=0,"Suspense",(IFERROR((VLOOKUP(D472,'Automation (QBO)'!A:B,2,FALSE)),"Suspense")))</f>
        <v>Payroll - Employee Benefits (Collected)</v>
      </c>
      <c r="I472" s="17">
        <f t="shared" si="30"/>
        <v>1042.44</v>
      </c>
      <c r="J472" s="12" t="str">
        <f t="shared" si="31"/>
        <v>Payroll - Employee Benefits (Collected)</v>
      </c>
    </row>
    <row r="473" spans="1:10" ht="16" hidden="1">
      <c r="A473" s="13" t="s">
        <v>357</v>
      </c>
      <c r="B473" s="12" t="s">
        <v>78</v>
      </c>
      <c r="D473" s="12" t="s">
        <v>201</v>
      </c>
      <c r="E473" s="12">
        <v>-248.19</v>
      </c>
      <c r="F473" s="14" t="str">
        <f t="shared" si="28"/>
        <v>2025-01-29Expense11005 Chequing (CIBC)-248.19</v>
      </c>
      <c r="G473" s="15">
        <f t="shared" si="29"/>
        <v>45686</v>
      </c>
      <c r="H473" s="16" t="str">
        <f>IF((IFERROR((VLOOKUP(D473,'Automation (QBO)'!A:B,2,FALSE)),"0"))=0,"Suspense",(IFERROR((VLOOKUP(D473,'Automation (QBO)'!A:B,2,FALSE)),"Suspense")))</f>
        <v>Chequing (CIBC)</v>
      </c>
      <c r="I473" s="17">
        <f t="shared" si="30"/>
        <v>-248.19</v>
      </c>
      <c r="J473" s="12" t="str">
        <f t="shared" si="31"/>
        <v>Chequing (CIBC)</v>
      </c>
    </row>
    <row r="474" spans="1:10" ht="16" hidden="1">
      <c r="A474" s="13" t="s">
        <v>357</v>
      </c>
      <c r="B474" s="12" t="s">
        <v>78</v>
      </c>
      <c r="D474" s="12" t="s">
        <v>888</v>
      </c>
      <c r="E474" s="12">
        <v>248.19</v>
      </c>
      <c r="F474" s="14" t="str">
        <f t="shared" si="28"/>
        <v>2025-01-29Expense52515 Payroll - Fees248.19</v>
      </c>
      <c r="G474" s="15">
        <f t="shared" si="29"/>
        <v>45686</v>
      </c>
      <c r="H474" s="16" t="str">
        <f>IF((IFERROR((VLOOKUP(D474,'Automation (QBO)'!A:B,2,FALSE)),"0"))=0,"Suspense",(IFERROR((VLOOKUP(D474,'Automation (QBO)'!A:B,2,FALSE)),"Suspense")))</f>
        <v>Payroll - Fees</v>
      </c>
      <c r="I474" s="17">
        <f t="shared" si="30"/>
        <v>248.19</v>
      </c>
      <c r="J474" s="12" t="str">
        <f t="shared" si="31"/>
        <v>Payroll - Fees</v>
      </c>
    </row>
    <row r="475" spans="1:10" ht="16" hidden="1">
      <c r="A475" s="13" t="s">
        <v>357</v>
      </c>
      <c r="B475" s="12" t="s">
        <v>78</v>
      </c>
      <c r="C475" s="12" t="s">
        <v>80</v>
      </c>
      <c r="D475" s="12" t="s">
        <v>383</v>
      </c>
      <c r="E475" s="12">
        <v>14.55</v>
      </c>
      <c r="F475" s="14" t="str">
        <f t="shared" si="28"/>
        <v>2025-01-29ExpenseApple52165 Subscriptions (Annual)14.55</v>
      </c>
      <c r="G475" s="15">
        <f t="shared" si="29"/>
        <v>45686</v>
      </c>
      <c r="H475" s="16" t="str">
        <f>IF((IFERROR((VLOOKUP(D475,'Automation (QBO)'!A:B,2,FALSE)),"0"))=0,"Suspense",(IFERROR((VLOOKUP(D475,'Automation (QBO)'!A:B,2,FALSE)),"Suspense")))</f>
        <v>Subscriptions (Annual)</v>
      </c>
      <c r="I475" s="17">
        <f t="shared" si="30"/>
        <v>14.55</v>
      </c>
      <c r="J475" s="12" t="str">
        <f t="shared" si="31"/>
        <v>Subscriptions (Annual)</v>
      </c>
    </row>
    <row r="476" spans="1:10" ht="16" hidden="1">
      <c r="A476" s="13" t="s">
        <v>357</v>
      </c>
      <c r="B476" s="12" t="s">
        <v>78</v>
      </c>
      <c r="C476" s="12" t="s">
        <v>80</v>
      </c>
      <c r="D476" s="12" t="s">
        <v>199</v>
      </c>
      <c r="E476" s="12">
        <v>0</v>
      </c>
      <c r="F476" s="14" t="str">
        <f t="shared" si="28"/>
        <v>2025-01-29ExpenseApple21020 GST/HST Payable0</v>
      </c>
      <c r="G476" s="15">
        <f t="shared" si="29"/>
        <v>45686</v>
      </c>
      <c r="H476" s="16" t="str">
        <f>IF((IFERROR((VLOOKUP(D476,'Automation (QBO)'!A:B,2,FALSE)),"0"))=0,"Suspense",(IFERROR((VLOOKUP(D476,'Automation (QBO)'!A:B,2,FALSE)),"Suspense")))</f>
        <v>GST/HST Payable</v>
      </c>
      <c r="I476" s="17">
        <f t="shared" si="30"/>
        <v>0</v>
      </c>
      <c r="J476" s="12" t="str">
        <f t="shared" si="31"/>
        <v>GST/HST Payable</v>
      </c>
    </row>
    <row r="477" spans="1:10" ht="16" hidden="1">
      <c r="A477" s="13" t="s">
        <v>357</v>
      </c>
      <c r="B477" s="12" t="s">
        <v>78</v>
      </c>
      <c r="C477" s="12" t="s">
        <v>145</v>
      </c>
      <c r="D477" s="12" t="s">
        <v>199</v>
      </c>
      <c r="E477" s="12">
        <v>0</v>
      </c>
      <c r="F477" s="14" t="str">
        <f t="shared" si="28"/>
        <v>2025-01-29ExpenseUnited Boulevard Recycling and Waste Centre21020 GST/HST Payable0</v>
      </c>
      <c r="G477" s="15">
        <f t="shared" si="29"/>
        <v>45686</v>
      </c>
      <c r="H477" s="16" t="str">
        <f>IF((IFERROR((VLOOKUP(D477,'Automation (QBO)'!A:B,2,FALSE)),"0"))=0,"Suspense",(IFERROR((VLOOKUP(D477,'Automation (QBO)'!A:B,2,FALSE)),"Suspense")))</f>
        <v>GST/HST Payable</v>
      </c>
      <c r="I477" s="17">
        <f t="shared" si="30"/>
        <v>0</v>
      </c>
      <c r="J477" s="12" t="str">
        <f t="shared" si="31"/>
        <v>GST/HST Payable</v>
      </c>
    </row>
    <row r="478" spans="1:10" ht="16" hidden="1">
      <c r="A478" s="13" t="s">
        <v>357</v>
      </c>
      <c r="B478" s="12" t="s">
        <v>78</v>
      </c>
      <c r="C478" s="12" t="s">
        <v>103</v>
      </c>
      <c r="D478" s="12" t="s">
        <v>660</v>
      </c>
      <c r="E478" s="12">
        <v>34.229999999999997</v>
      </c>
      <c r="F478" s="14" t="str">
        <f t="shared" si="28"/>
        <v>2025-01-29ExpenseRona51335 Project Expense - Materials34.23</v>
      </c>
      <c r="G478" s="15">
        <f t="shared" si="29"/>
        <v>45686</v>
      </c>
      <c r="H478" s="16" t="str">
        <f>IF((IFERROR((VLOOKUP(D478,'Automation (QBO)'!A:B,2,FALSE)),"0"))=0,"Suspense",(IFERROR((VLOOKUP(D478,'Automation (QBO)'!A:B,2,FALSE)),"Suspense")))</f>
        <v>Project Expense - Materials</v>
      </c>
      <c r="I478" s="17">
        <f t="shared" si="30"/>
        <v>34.229999999999997</v>
      </c>
      <c r="J478" s="12" t="str">
        <f t="shared" si="31"/>
        <v>Project Expense - Materials</v>
      </c>
    </row>
    <row r="479" spans="1:10" ht="16" hidden="1">
      <c r="A479" s="13" t="s">
        <v>357</v>
      </c>
      <c r="B479" s="12" t="s">
        <v>78</v>
      </c>
      <c r="C479" s="12" t="s">
        <v>103</v>
      </c>
      <c r="D479" s="12" t="s">
        <v>199</v>
      </c>
      <c r="E479" s="12">
        <v>-1.6</v>
      </c>
      <c r="F479" s="14" t="str">
        <f t="shared" si="28"/>
        <v>2025-01-29ExpenseRona21020 GST/HST Payable-1.6</v>
      </c>
      <c r="G479" s="15">
        <f t="shared" si="29"/>
        <v>45686</v>
      </c>
      <c r="H479" s="16" t="str">
        <f>IF((IFERROR((VLOOKUP(D479,'Automation (QBO)'!A:B,2,FALSE)),"0"))=0,"Suspense",(IFERROR((VLOOKUP(D479,'Automation (QBO)'!A:B,2,FALSE)),"Suspense")))</f>
        <v>GST/HST Payable</v>
      </c>
      <c r="I479" s="17">
        <f t="shared" si="30"/>
        <v>-1.6</v>
      </c>
      <c r="J479" s="12" t="str">
        <f t="shared" si="31"/>
        <v>GST/HST Payable</v>
      </c>
    </row>
    <row r="480" spans="1:10" ht="16" hidden="1">
      <c r="A480" s="13" t="s">
        <v>357</v>
      </c>
      <c r="B480" s="12" t="s">
        <v>105</v>
      </c>
      <c r="D480" s="12" t="s">
        <v>348</v>
      </c>
      <c r="E480" s="12">
        <v>97.96</v>
      </c>
      <c r="F480" s="14" t="str">
        <f t="shared" si="28"/>
        <v>2025-01-29Journal Entry52545 Payroll - Employee Benefits (Paid)97.96</v>
      </c>
      <c r="G480" s="15">
        <f t="shared" si="29"/>
        <v>45686</v>
      </c>
      <c r="H480" s="16" t="str">
        <f>IF((IFERROR((VLOOKUP(D480,'Automation (QBO)'!A:B,2,FALSE)),"0"))=0,"Suspense",(IFERROR((VLOOKUP(D480,'Automation (QBO)'!A:B,2,FALSE)),"Suspense")))</f>
        <v>Payroll - Employee Benefits (Paid)</v>
      </c>
      <c r="I480" s="17">
        <f t="shared" si="30"/>
        <v>97.96</v>
      </c>
      <c r="J480" s="12" t="str">
        <f t="shared" si="31"/>
        <v>Payroll - Employee Benefits (Paid)</v>
      </c>
    </row>
    <row r="481" spans="1:10" ht="16" hidden="1">
      <c r="A481" s="13" t="s">
        <v>357</v>
      </c>
      <c r="B481" s="12" t="s">
        <v>78</v>
      </c>
      <c r="D481" s="12" t="s">
        <v>199</v>
      </c>
      <c r="E481" s="12">
        <v>0</v>
      </c>
      <c r="F481" s="14" t="str">
        <f t="shared" si="28"/>
        <v>2025-01-29Expense21020 GST/HST Payable0</v>
      </c>
      <c r="G481" s="15">
        <f t="shared" si="29"/>
        <v>45686</v>
      </c>
      <c r="H481" s="16" t="str">
        <f>IF((IFERROR((VLOOKUP(D481,'Automation (QBO)'!A:B,2,FALSE)),"0"))=0,"Suspense",(IFERROR((VLOOKUP(D481,'Automation (QBO)'!A:B,2,FALSE)),"Suspense")))</f>
        <v>GST/HST Payable</v>
      </c>
      <c r="I481" s="17">
        <f t="shared" si="30"/>
        <v>0</v>
      </c>
      <c r="J481" s="12" t="str">
        <f t="shared" si="31"/>
        <v>GST/HST Payable</v>
      </c>
    </row>
    <row r="482" spans="1:10" ht="16" hidden="1">
      <c r="A482" s="13" t="s">
        <v>357</v>
      </c>
      <c r="B482" s="12" t="s">
        <v>78</v>
      </c>
      <c r="C482" s="12" t="s">
        <v>289</v>
      </c>
      <c r="D482" s="12" t="s">
        <v>660</v>
      </c>
      <c r="E482" s="12">
        <v>55.47</v>
      </c>
      <c r="F482" s="14" t="str">
        <f t="shared" si="28"/>
        <v>2025-01-29ExpenseBargreen Ellingson51335 Project Expense - Materials55.47</v>
      </c>
      <c r="G482" s="15">
        <f t="shared" si="29"/>
        <v>45686</v>
      </c>
      <c r="H482" s="16" t="str">
        <f>IF((IFERROR((VLOOKUP(D482,'Automation (QBO)'!A:B,2,FALSE)),"0"))=0,"Suspense",(IFERROR((VLOOKUP(D482,'Automation (QBO)'!A:B,2,FALSE)),"Suspense")))</f>
        <v>Project Expense - Materials</v>
      </c>
      <c r="I482" s="17">
        <f t="shared" si="30"/>
        <v>55.47</v>
      </c>
      <c r="J482" s="12" t="str">
        <f t="shared" si="31"/>
        <v>Project Expense - Materials</v>
      </c>
    </row>
    <row r="483" spans="1:10" ht="16" hidden="1">
      <c r="A483" s="13" t="s">
        <v>357</v>
      </c>
      <c r="B483" s="12" t="s">
        <v>78</v>
      </c>
      <c r="C483" s="12" t="s">
        <v>289</v>
      </c>
      <c r="D483" s="12" t="s">
        <v>199</v>
      </c>
      <c r="E483" s="12">
        <v>-2.77</v>
      </c>
      <c r="F483" s="14" t="str">
        <f t="shared" si="28"/>
        <v>2025-01-29ExpenseBargreen Ellingson21020 GST/HST Payable-2.77</v>
      </c>
      <c r="G483" s="15">
        <f t="shared" si="29"/>
        <v>45686</v>
      </c>
      <c r="H483" s="16" t="str">
        <f>IF((IFERROR((VLOOKUP(D483,'Automation (QBO)'!A:B,2,FALSE)),"0"))=0,"Suspense",(IFERROR((VLOOKUP(D483,'Automation (QBO)'!A:B,2,FALSE)),"Suspense")))</f>
        <v>GST/HST Payable</v>
      </c>
      <c r="I483" s="17">
        <f t="shared" si="30"/>
        <v>-2.77</v>
      </c>
      <c r="J483" s="12" t="str">
        <f t="shared" si="31"/>
        <v>GST/HST Payable</v>
      </c>
    </row>
    <row r="484" spans="1:10" ht="16" hidden="1">
      <c r="A484" s="13" t="s">
        <v>357</v>
      </c>
      <c r="B484" s="12" t="s">
        <v>78</v>
      </c>
      <c r="C484" s="12" t="s">
        <v>289</v>
      </c>
      <c r="D484" s="12" t="s">
        <v>505</v>
      </c>
      <c r="E484" s="12">
        <v>58.24</v>
      </c>
      <c r="F484" s="14" t="str">
        <f t="shared" si="28"/>
        <v>2025-01-29ExpenseBargreen Ellingson21010 Credit Card (CIBC Visa)58.24</v>
      </c>
      <c r="G484" s="15">
        <f t="shared" si="29"/>
        <v>45686</v>
      </c>
      <c r="H484" s="16" t="str">
        <f>IF((IFERROR((VLOOKUP(D484,'Automation (QBO)'!A:B,2,FALSE)),"0"))=0,"Suspense",(IFERROR((VLOOKUP(D484,'Automation (QBO)'!A:B,2,FALSE)),"Suspense")))</f>
        <v>Credit Card (CIBC Visa)</v>
      </c>
      <c r="I484" s="17">
        <f t="shared" si="30"/>
        <v>58.24</v>
      </c>
      <c r="J484" s="12" t="str">
        <f t="shared" si="31"/>
        <v>Credit Card (CIBC Visa)</v>
      </c>
    </row>
    <row r="485" spans="1:10" ht="16" hidden="1">
      <c r="A485" s="13" t="s">
        <v>357</v>
      </c>
      <c r="B485" s="12" t="s">
        <v>78</v>
      </c>
      <c r="C485" s="12" t="s">
        <v>80</v>
      </c>
      <c r="D485" s="12" t="s">
        <v>505</v>
      </c>
      <c r="E485" s="12">
        <v>14.55</v>
      </c>
      <c r="F485" s="14" t="str">
        <f t="shared" si="28"/>
        <v>2025-01-29ExpenseApple21010 Credit Card (CIBC Visa)14.55</v>
      </c>
      <c r="G485" s="15">
        <f t="shared" si="29"/>
        <v>45686</v>
      </c>
      <c r="H485" s="16" t="str">
        <f>IF((IFERROR((VLOOKUP(D485,'Automation (QBO)'!A:B,2,FALSE)),"0"))=0,"Suspense",(IFERROR((VLOOKUP(D485,'Automation (QBO)'!A:B,2,FALSE)),"Suspense")))</f>
        <v>Credit Card (CIBC Visa)</v>
      </c>
      <c r="I485" s="17">
        <f t="shared" si="30"/>
        <v>14.55</v>
      </c>
      <c r="J485" s="12" t="str">
        <f t="shared" si="31"/>
        <v>Credit Card (CIBC Visa)</v>
      </c>
    </row>
    <row r="486" spans="1:10" ht="16" hidden="1">
      <c r="A486" s="13" t="s">
        <v>357</v>
      </c>
      <c r="B486" s="12" t="s">
        <v>78</v>
      </c>
      <c r="C486" s="12" t="s">
        <v>103</v>
      </c>
      <c r="D486" s="12" t="s">
        <v>505</v>
      </c>
      <c r="E486" s="12">
        <v>35.83</v>
      </c>
      <c r="F486" s="14" t="str">
        <f t="shared" si="28"/>
        <v>2025-01-29ExpenseRona21010 Credit Card (CIBC Visa)35.83</v>
      </c>
      <c r="G486" s="15">
        <f t="shared" si="29"/>
        <v>45686</v>
      </c>
      <c r="H486" s="16" t="str">
        <f>IF((IFERROR((VLOOKUP(D486,'Automation (QBO)'!A:B,2,FALSE)),"0"))=0,"Suspense",(IFERROR((VLOOKUP(D486,'Automation (QBO)'!A:B,2,FALSE)),"Suspense")))</f>
        <v>Credit Card (CIBC Visa)</v>
      </c>
      <c r="I486" s="17">
        <f t="shared" si="30"/>
        <v>35.83</v>
      </c>
      <c r="J486" s="12" t="str">
        <f t="shared" si="31"/>
        <v>Credit Card (CIBC Visa)</v>
      </c>
    </row>
    <row r="487" spans="1:10" ht="16" hidden="1">
      <c r="A487" s="13" t="s">
        <v>357</v>
      </c>
      <c r="B487" s="12" t="s">
        <v>78</v>
      </c>
      <c r="C487" s="12" t="s">
        <v>145</v>
      </c>
      <c r="D487" s="12" t="s">
        <v>505</v>
      </c>
      <c r="E487" s="12">
        <v>76</v>
      </c>
      <c r="F487" s="14" t="str">
        <f t="shared" si="28"/>
        <v>2025-01-29ExpenseUnited Boulevard Recycling and Waste Centre21010 Credit Card (CIBC Visa)76</v>
      </c>
      <c r="G487" s="15">
        <f t="shared" si="29"/>
        <v>45686</v>
      </c>
      <c r="H487" s="16" t="str">
        <f>IF((IFERROR((VLOOKUP(D487,'Automation (QBO)'!A:B,2,FALSE)),"0"))=0,"Suspense",(IFERROR((VLOOKUP(D487,'Automation (QBO)'!A:B,2,FALSE)),"Suspense")))</f>
        <v>Credit Card (CIBC Visa)</v>
      </c>
      <c r="I487" s="17">
        <f t="shared" si="30"/>
        <v>76</v>
      </c>
      <c r="J487" s="12" t="str">
        <f t="shared" si="31"/>
        <v>Credit Card (CIBC Visa)</v>
      </c>
    </row>
    <row r="488" spans="1:10" ht="16" hidden="1">
      <c r="A488" s="13" t="s">
        <v>357</v>
      </c>
      <c r="B488" s="12" t="s">
        <v>78</v>
      </c>
      <c r="C488" s="12" t="s">
        <v>145</v>
      </c>
      <c r="D488" s="12" t="s">
        <v>660</v>
      </c>
      <c r="E488" s="12">
        <v>76</v>
      </c>
      <c r="F488" s="14" t="str">
        <f t="shared" si="28"/>
        <v>2025-01-29ExpenseUnited Boulevard Recycling and Waste Centre51335 Project Expense - Materials76</v>
      </c>
      <c r="G488" s="15">
        <f t="shared" si="29"/>
        <v>45686</v>
      </c>
      <c r="H488" s="16" t="str">
        <f>IF((IFERROR((VLOOKUP(D488,'Automation (QBO)'!A:B,2,FALSE)),"0"))=0,"Suspense",(IFERROR((VLOOKUP(D488,'Automation (QBO)'!A:B,2,FALSE)),"Suspense")))</f>
        <v>Project Expense - Materials</v>
      </c>
      <c r="I488" s="17">
        <f t="shared" si="30"/>
        <v>76</v>
      </c>
      <c r="J488" s="12" t="str">
        <f t="shared" si="31"/>
        <v>Project Expense - Materials</v>
      </c>
    </row>
    <row r="489" spans="1:10" ht="16" hidden="1">
      <c r="A489" s="13" t="s">
        <v>357</v>
      </c>
      <c r="B489" s="12" t="s">
        <v>105</v>
      </c>
      <c r="D489" s="12" t="s">
        <v>225</v>
      </c>
      <c r="E489" s="12">
        <v>13811.23</v>
      </c>
      <c r="F489" s="14" t="str">
        <f t="shared" si="28"/>
        <v>2025-01-29Journal Entry52510 Payroll - Salary13811.23</v>
      </c>
      <c r="G489" s="15">
        <f t="shared" si="29"/>
        <v>45686</v>
      </c>
      <c r="H489" s="16" t="str">
        <f>IF((IFERROR((VLOOKUP(D489,'Automation (QBO)'!A:B,2,FALSE)),"0"))=0,"Suspense",(IFERROR((VLOOKUP(D489,'Automation (QBO)'!A:B,2,FALSE)),"Suspense")))</f>
        <v>Payroll - Salary</v>
      </c>
      <c r="I489" s="17">
        <f t="shared" si="30"/>
        <v>13811.23</v>
      </c>
      <c r="J489" s="12" t="str">
        <f t="shared" si="31"/>
        <v>Payroll - Salary</v>
      </c>
    </row>
    <row r="490" spans="1:10" ht="16" hidden="1">
      <c r="A490" s="13" t="s">
        <v>357</v>
      </c>
      <c r="B490" s="12" t="s">
        <v>105</v>
      </c>
      <c r="D490" s="12" t="s">
        <v>657</v>
      </c>
      <c r="E490" s="12">
        <v>341.14</v>
      </c>
      <c r="F490" s="14" t="str">
        <f t="shared" si="28"/>
        <v>2025-01-29Journal Entry52535 Payroll - WCB341.14</v>
      </c>
      <c r="G490" s="15">
        <f t="shared" si="29"/>
        <v>45686</v>
      </c>
      <c r="H490" s="16" t="str">
        <f>IF((IFERROR((VLOOKUP(D490,'Automation (QBO)'!A:B,2,FALSE)),"0"))=0,"Suspense",(IFERROR((VLOOKUP(D490,'Automation (QBO)'!A:B,2,FALSE)),"Suspense")))</f>
        <v>Payroll - WCB</v>
      </c>
      <c r="I490" s="17">
        <f t="shared" si="30"/>
        <v>341.14</v>
      </c>
      <c r="J490" s="12" t="str">
        <f t="shared" si="31"/>
        <v>Payroll - WCB</v>
      </c>
    </row>
    <row r="491" spans="1:10" ht="16" hidden="1">
      <c r="A491" s="13" t="s">
        <v>357</v>
      </c>
      <c r="B491" s="12" t="s">
        <v>105</v>
      </c>
      <c r="D491" s="12" t="s">
        <v>221</v>
      </c>
      <c r="E491" s="12">
        <v>789.97</v>
      </c>
      <c r="F491" s="14" t="str">
        <f t="shared" si="28"/>
        <v>2025-01-29Journal Entry52525 Payroll - CPP789.97</v>
      </c>
      <c r="G491" s="15">
        <f t="shared" si="29"/>
        <v>45686</v>
      </c>
      <c r="H491" s="16" t="str">
        <f>IF((IFERROR((VLOOKUP(D491,'Automation (QBO)'!A:B,2,FALSE)),"0"))=0,"Suspense",(IFERROR((VLOOKUP(D491,'Automation (QBO)'!A:B,2,FALSE)),"Suspense")))</f>
        <v>Payroll - CPP + EI</v>
      </c>
      <c r="I491" s="17">
        <f t="shared" si="30"/>
        <v>789.97</v>
      </c>
      <c r="J491" s="12" t="str">
        <f t="shared" si="31"/>
        <v>Payroll - CPP + EI</v>
      </c>
    </row>
    <row r="492" spans="1:10" ht="16" hidden="1">
      <c r="A492" s="13" t="s">
        <v>357</v>
      </c>
      <c r="B492" s="12" t="s">
        <v>105</v>
      </c>
      <c r="D492" s="12" t="s">
        <v>222</v>
      </c>
      <c r="E492" s="12">
        <v>140.49</v>
      </c>
      <c r="F492" s="14" t="str">
        <f t="shared" si="28"/>
        <v>2025-01-29Journal Entry52520 Payroll - EI140.49</v>
      </c>
      <c r="G492" s="15">
        <f t="shared" si="29"/>
        <v>45686</v>
      </c>
      <c r="H492" s="16" t="str">
        <f>IF((IFERROR((VLOOKUP(D492,'Automation (QBO)'!A:B,2,FALSE)),"0"))=0,"Suspense",(IFERROR((VLOOKUP(D492,'Automation (QBO)'!A:B,2,FALSE)),"Suspense")))</f>
        <v>Payroll - CPP + EI</v>
      </c>
      <c r="I492" s="17">
        <f t="shared" si="30"/>
        <v>140.49</v>
      </c>
      <c r="J492" s="12" t="str">
        <f t="shared" si="31"/>
        <v>Payroll - CPP + EI</v>
      </c>
    </row>
    <row r="493" spans="1:10" ht="16" hidden="1">
      <c r="A493" s="13" t="s">
        <v>357</v>
      </c>
      <c r="B493" s="12" t="s">
        <v>105</v>
      </c>
      <c r="D493" s="12" t="s">
        <v>888</v>
      </c>
      <c r="E493" s="12">
        <v>104.14</v>
      </c>
      <c r="F493" s="14" t="str">
        <f t="shared" si="28"/>
        <v>2025-01-29Journal Entry52515 Payroll - Fees104.14</v>
      </c>
      <c r="G493" s="15">
        <f t="shared" si="29"/>
        <v>45686</v>
      </c>
      <c r="H493" s="16" t="str">
        <f>IF((IFERROR((VLOOKUP(D493,'Automation (QBO)'!A:B,2,FALSE)),"0"))=0,"Suspense",(IFERROR((VLOOKUP(D493,'Automation (QBO)'!A:B,2,FALSE)),"Suspense")))</f>
        <v>Payroll - Fees</v>
      </c>
      <c r="I493" s="17">
        <f t="shared" si="30"/>
        <v>104.14</v>
      </c>
      <c r="J493" s="12" t="str">
        <f t="shared" si="31"/>
        <v>Payroll - Fees</v>
      </c>
    </row>
    <row r="494" spans="1:10" ht="16" hidden="1">
      <c r="A494" s="13" t="s">
        <v>357</v>
      </c>
      <c r="B494" s="12" t="s">
        <v>105</v>
      </c>
      <c r="D494" s="12" t="s">
        <v>223</v>
      </c>
      <c r="E494" s="12">
        <v>-5.21</v>
      </c>
      <c r="F494" s="14" t="str">
        <f t="shared" si="28"/>
        <v>2025-01-29Journal Entry21031 GST/HST Suspense-5.21</v>
      </c>
      <c r="G494" s="15">
        <f t="shared" si="29"/>
        <v>45686</v>
      </c>
      <c r="H494" s="16" t="str">
        <f>IF((IFERROR((VLOOKUP(D494,'Automation (QBO)'!A:B,2,FALSE)),"0"))=0,"Suspense",(IFERROR((VLOOKUP(D494,'Automation (QBO)'!A:B,2,FALSE)),"Suspense")))</f>
        <v>GST/HST Suspense</v>
      </c>
      <c r="I494" s="17">
        <f t="shared" si="30"/>
        <v>-5.21</v>
      </c>
      <c r="J494" s="12" t="str">
        <f t="shared" si="31"/>
        <v>GST/HST Suspense</v>
      </c>
    </row>
    <row r="495" spans="1:10" ht="16" hidden="1">
      <c r="A495" s="13" t="s">
        <v>357</v>
      </c>
      <c r="B495" s="12" t="s">
        <v>105</v>
      </c>
      <c r="D495" s="12" t="s">
        <v>201</v>
      </c>
      <c r="E495" s="12">
        <v>-15126.89</v>
      </c>
      <c r="F495" s="14" t="str">
        <f t="shared" si="28"/>
        <v>2025-01-29Journal Entry11005 Chequing (CIBC)-15126.89</v>
      </c>
      <c r="G495" s="15">
        <f t="shared" si="29"/>
        <v>45686</v>
      </c>
      <c r="H495" s="16" t="str">
        <f>IF((IFERROR((VLOOKUP(D495,'Automation (QBO)'!A:B,2,FALSE)),"0"))=0,"Suspense",(IFERROR((VLOOKUP(D495,'Automation (QBO)'!A:B,2,FALSE)),"Suspense")))</f>
        <v>Chequing (CIBC)</v>
      </c>
      <c r="I495" s="17">
        <f t="shared" si="30"/>
        <v>-15126.89</v>
      </c>
      <c r="J495" s="12" t="str">
        <f t="shared" si="31"/>
        <v>Chequing (CIBC)</v>
      </c>
    </row>
    <row r="496" spans="1:10" ht="16" hidden="1">
      <c r="A496" s="13" t="s">
        <v>357</v>
      </c>
      <c r="B496" s="12" t="s">
        <v>105</v>
      </c>
      <c r="D496" s="12" t="s">
        <v>658</v>
      </c>
      <c r="E496" s="12">
        <v>163.25</v>
      </c>
      <c r="F496" s="14" t="str">
        <f t="shared" si="28"/>
        <v>2025-01-29Journal Entry21001 Payroll - Employee Benefits (Collected)163.25</v>
      </c>
      <c r="G496" s="15">
        <f t="shared" si="29"/>
        <v>45686</v>
      </c>
      <c r="H496" s="16" t="str">
        <f>IF((IFERROR((VLOOKUP(D496,'Automation (QBO)'!A:B,2,FALSE)),"0"))=0,"Suspense",(IFERROR((VLOOKUP(D496,'Automation (QBO)'!A:B,2,FALSE)),"Suspense")))</f>
        <v>Payroll - Employee Benefits (Collected)</v>
      </c>
      <c r="I496" s="17">
        <f t="shared" si="30"/>
        <v>163.25</v>
      </c>
      <c r="J496" s="12" t="str">
        <f t="shared" si="31"/>
        <v>Payroll - Employee Benefits (Collected)</v>
      </c>
    </row>
    <row r="497" spans="1:10" ht="16" hidden="1">
      <c r="A497" s="13" t="s">
        <v>358</v>
      </c>
      <c r="B497" s="12" t="s">
        <v>78</v>
      </c>
      <c r="C497" s="12" t="s">
        <v>127</v>
      </c>
      <c r="D497" s="12" t="s">
        <v>660</v>
      </c>
      <c r="E497" s="12">
        <v>449.06</v>
      </c>
      <c r="F497" s="14" t="str">
        <f t="shared" si="28"/>
        <v>2025-01-30ExpenseANDREW SHERET LIMITED51335 Project Expense - Materials449.06</v>
      </c>
      <c r="G497" s="15">
        <f t="shared" si="29"/>
        <v>45687</v>
      </c>
      <c r="H497" s="16" t="str">
        <f>IF((IFERROR((VLOOKUP(D497,'Automation (QBO)'!A:B,2,FALSE)),"0"))=0,"Suspense",(IFERROR((VLOOKUP(D497,'Automation (QBO)'!A:B,2,FALSE)),"Suspense")))</f>
        <v>Project Expense - Materials</v>
      </c>
      <c r="I497" s="17">
        <f t="shared" si="30"/>
        <v>449.06</v>
      </c>
      <c r="J497" s="12" t="str">
        <f t="shared" si="31"/>
        <v>Project Expense - Materials</v>
      </c>
    </row>
    <row r="498" spans="1:10" ht="16" hidden="1">
      <c r="A498" s="13" t="s">
        <v>358</v>
      </c>
      <c r="B498" s="12" t="s">
        <v>78</v>
      </c>
      <c r="C498" s="12" t="s">
        <v>127</v>
      </c>
      <c r="D498" s="12" t="s">
        <v>199</v>
      </c>
      <c r="E498" s="12">
        <v>-20.98</v>
      </c>
      <c r="F498" s="14" t="str">
        <f t="shared" si="28"/>
        <v>2025-01-30ExpenseANDREW SHERET LIMITED21020 GST/HST Payable-20.98</v>
      </c>
      <c r="G498" s="15">
        <f t="shared" si="29"/>
        <v>45687</v>
      </c>
      <c r="H498" s="16" t="str">
        <f>IF((IFERROR((VLOOKUP(D498,'Automation (QBO)'!A:B,2,FALSE)),"0"))=0,"Suspense",(IFERROR((VLOOKUP(D498,'Automation (QBO)'!A:B,2,FALSE)),"Suspense")))</f>
        <v>GST/HST Payable</v>
      </c>
      <c r="I498" s="17">
        <f t="shared" si="30"/>
        <v>-20.98</v>
      </c>
      <c r="J498" s="12" t="str">
        <f t="shared" si="31"/>
        <v>GST/HST Payable</v>
      </c>
    </row>
    <row r="499" spans="1:10" ht="16" hidden="1">
      <c r="A499" s="13" t="s">
        <v>358</v>
      </c>
      <c r="B499" s="12" t="s">
        <v>78</v>
      </c>
      <c r="C499" s="12" t="s">
        <v>141</v>
      </c>
      <c r="D499" s="12" t="s">
        <v>199</v>
      </c>
      <c r="E499" s="12">
        <v>0</v>
      </c>
      <c r="F499" s="14" t="str">
        <f t="shared" si="28"/>
        <v>2025-01-30ExpenseDSPC Parking Vancouver21020 GST/HST Payable0</v>
      </c>
      <c r="G499" s="15">
        <f t="shared" si="29"/>
        <v>45687</v>
      </c>
      <c r="H499" s="16" t="str">
        <f>IF((IFERROR((VLOOKUP(D499,'Automation (QBO)'!A:B,2,FALSE)),"0"))=0,"Suspense",(IFERROR((VLOOKUP(D499,'Automation (QBO)'!A:B,2,FALSE)),"Suspense")))</f>
        <v>GST/HST Payable</v>
      </c>
      <c r="I499" s="17">
        <f t="shared" si="30"/>
        <v>0</v>
      </c>
      <c r="J499" s="12" t="str">
        <f t="shared" si="31"/>
        <v>GST/HST Payable</v>
      </c>
    </row>
    <row r="500" spans="1:10" ht="16" hidden="1">
      <c r="A500" s="13" t="s">
        <v>358</v>
      </c>
      <c r="B500" s="12" t="s">
        <v>78</v>
      </c>
      <c r="C500" s="12" t="s">
        <v>90</v>
      </c>
      <c r="D500" s="12" t="s">
        <v>199</v>
      </c>
      <c r="E500" s="12">
        <v>-9.52</v>
      </c>
      <c r="F500" s="14" t="str">
        <f t="shared" si="28"/>
        <v>2025-01-30ExpensePetro Canada21020 GST/HST Payable-9.52</v>
      </c>
      <c r="G500" s="15">
        <f t="shared" si="29"/>
        <v>45687</v>
      </c>
      <c r="H500" s="16" t="str">
        <f>IF((IFERROR((VLOOKUP(D500,'Automation (QBO)'!A:B,2,FALSE)),"0"))=0,"Suspense",(IFERROR((VLOOKUP(D500,'Automation (QBO)'!A:B,2,FALSE)),"Suspense")))</f>
        <v>GST/HST Payable</v>
      </c>
      <c r="I500" s="17">
        <f t="shared" si="30"/>
        <v>-9.52</v>
      </c>
      <c r="J500" s="12" t="str">
        <f t="shared" si="31"/>
        <v>GST/HST Payable</v>
      </c>
    </row>
    <row r="501" spans="1:10" ht="16" hidden="1">
      <c r="A501" s="13" t="s">
        <v>358</v>
      </c>
      <c r="B501" s="12" t="s">
        <v>78</v>
      </c>
      <c r="C501" s="12" t="s">
        <v>90</v>
      </c>
      <c r="D501" s="12" t="s">
        <v>204</v>
      </c>
      <c r="E501" s="12">
        <v>190.48</v>
      </c>
      <c r="F501" s="14" t="str">
        <f t="shared" si="28"/>
        <v>2025-01-30ExpensePetro Canada52225 Fuel190.48</v>
      </c>
      <c r="G501" s="15">
        <f t="shared" si="29"/>
        <v>45687</v>
      </c>
      <c r="H501" s="16" t="str">
        <f>IF((IFERROR((VLOOKUP(D501,'Automation (QBO)'!A:B,2,FALSE)),"0"))=0,"Suspense",(IFERROR((VLOOKUP(D501,'Automation (QBO)'!A:B,2,FALSE)),"Suspense")))</f>
        <v>Fuel</v>
      </c>
      <c r="I501" s="17">
        <f t="shared" si="30"/>
        <v>190.48</v>
      </c>
      <c r="J501" s="12" t="str">
        <f t="shared" si="31"/>
        <v>Fuel</v>
      </c>
    </row>
    <row r="502" spans="1:10" ht="16" hidden="1">
      <c r="A502" s="13" t="s">
        <v>358</v>
      </c>
      <c r="B502" s="12" t="s">
        <v>78</v>
      </c>
      <c r="C502" s="12" t="s">
        <v>141</v>
      </c>
      <c r="D502" s="12" t="s">
        <v>199</v>
      </c>
      <c r="E502" s="12">
        <v>0</v>
      </c>
      <c r="F502" s="14" t="str">
        <f t="shared" si="28"/>
        <v>2025-01-30ExpenseDSPC Parking Vancouver21020 GST/HST Payable0</v>
      </c>
      <c r="G502" s="15">
        <f t="shared" si="29"/>
        <v>45687</v>
      </c>
      <c r="H502" s="16" t="str">
        <f>IF((IFERROR((VLOOKUP(D502,'Automation (QBO)'!A:B,2,FALSE)),"0"))=0,"Suspense",(IFERROR((VLOOKUP(D502,'Automation (QBO)'!A:B,2,FALSE)),"Suspense")))</f>
        <v>GST/HST Payable</v>
      </c>
      <c r="I502" s="17">
        <f t="shared" si="30"/>
        <v>0</v>
      </c>
      <c r="J502" s="12" t="str">
        <f t="shared" si="31"/>
        <v>GST/HST Payable</v>
      </c>
    </row>
    <row r="503" spans="1:10" ht="16" hidden="1">
      <c r="A503" s="13" t="s">
        <v>358</v>
      </c>
      <c r="B503" s="12" t="s">
        <v>78</v>
      </c>
      <c r="C503" s="12" t="s">
        <v>286</v>
      </c>
      <c r="D503" s="12" t="s">
        <v>660</v>
      </c>
      <c r="E503" s="12">
        <v>932.1</v>
      </c>
      <c r="F503" s="14" t="str">
        <f t="shared" si="28"/>
        <v>2025-01-30ExpenseMetal Supermarkets51335 Project Expense - Materials932.1</v>
      </c>
      <c r="G503" s="15">
        <f t="shared" si="29"/>
        <v>45687</v>
      </c>
      <c r="H503" s="16" t="str">
        <f>IF((IFERROR((VLOOKUP(D503,'Automation (QBO)'!A:B,2,FALSE)),"0"))=0,"Suspense",(IFERROR((VLOOKUP(D503,'Automation (QBO)'!A:B,2,FALSE)),"Suspense")))</f>
        <v>Project Expense - Materials</v>
      </c>
      <c r="I503" s="17">
        <f t="shared" si="30"/>
        <v>932.1</v>
      </c>
      <c r="J503" s="12" t="str">
        <f t="shared" si="31"/>
        <v>Project Expense - Materials</v>
      </c>
    </row>
    <row r="504" spans="1:10" ht="16" hidden="1">
      <c r="A504" s="13" t="s">
        <v>358</v>
      </c>
      <c r="B504" s="12" t="s">
        <v>78</v>
      </c>
      <c r="C504" s="12" t="s">
        <v>286</v>
      </c>
      <c r="D504" s="12" t="s">
        <v>199</v>
      </c>
      <c r="E504" s="12">
        <v>0</v>
      </c>
      <c r="F504" s="14" t="str">
        <f t="shared" si="28"/>
        <v>2025-01-30ExpenseMetal Supermarkets21020 GST/HST Payable0</v>
      </c>
      <c r="G504" s="15">
        <f t="shared" si="29"/>
        <v>45687</v>
      </c>
      <c r="H504" s="16" t="str">
        <f>IF((IFERROR((VLOOKUP(D504,'Automation (QBO)'!A:B,2,FALSE)),"0"))=0,"Suspense",(IFERROR((VLOOKUP(D504,'Automation (QBO)'!A:B,2,FALSE)),"Suspense")))</f>
        <v>GST/HST Payable</v>
      </c>
      <c r="I504" s="17">
        <f t="shared" si="30"/>
        <v>0</v>
      </c>
      <c r="J504" s="12" t="str">
        <f t="shared" si="31"/>
        <v>GST/HST Payable</v>
      </c>
    </row>
    <row r="505" spans="1:10" ht="16" hidden="1">
      <c r="A505" s="13" t="s">
        <v>358</v>
      </c>
      <c r="B505" s="12" t="s">
        <v>78</v>
      </c>
      <c r="C505" s="12" t="s">
        <v>141</v>
      </c>
      <c r="D505" s="12" t="s">
        <v>505</v>
      </c>
      <c r="E505" s="12">
        <v>8</v>
      </c>
      <c r="F505" s="14" t="str">
        <f t="shared" si="28"/>
        <v>2025-01-30ExpenseDSPC Parking Vancouver21010 Credit Card (CIBC Visa)8</v>
      </c>
      <c r="G505" s="15">
        <f t="shared" si="29"/>
        <v>45687</v>
      </c>
      <c r="H505" s="16" t="str">
        <f>IF((IFERROR((VLOOKUP(D505,'Automation (QBO)'!A:B,2,FALSE)),"0"))=0,"Suspense",(IFERROR((VLOOKUP(D505,'Automation (QBO)'!A:B,2,FALSE)),"Suspense")))</f>
        <v>Credit Card (CIBC Visa)</v>
      </c>
      <c r="I505" s="17">
        <f t="shared" si="30"/>
        <v>8</v>
      </c>
      <c r="J505" s="12" t="str">
        <f t="shared" si="31"/>
        <v>Credit Card (CIBC Visa)</v>
      </c>
    </row>
    <row r="506" spans="1:10" ht="16" hidden="1">
      <c r="A506" s="13" t="s">
        <v>358</v>
      </c>
      <c r="B506" s="12" t="s">
        <v>78</v>
      </c>
      <c r="C506" s="12" t="s">
        <v>141</v>
      </c>
      <c r="D506" s="12" t="s">
        <v>505</v>
      </c>
      <c r="E506" s="12">
        <v>8</v>
      </c>
      <c r="F506" s="14" t="str">
        <f t="shared" si="28"/>
        <v>2025-01-30ExpenseDSPC Parking Vancouver21010 Credit Card (CIBC Visa)8</v>
      </c>
      <c r="G506" s="15">
        <f t="shared" si="29"/>
        <v>45687</v>
      </c>
      <c r="H506" s="16" t="str">
        <f>IF((IFERROR((VLOOKUP(D506,'Automation (QBO)'!A:B,2,FALSE)),"0"))=0,"Suspense",(IFERROR((VLOOKUP(D506,'Automation (QBO)'!A:B,2,FALSE)),"Suspense")))</f>
        <v>Credit Card (CIBC Visa)</v>
      </c>
      <c r="I506" s="17">
        <f t="shared" si="30"/>
        <v>8</v>
      </c>
      <c r="J506" s="12" t="str">
        <f t="shared" si="31"/>
        <v>Credit Card (CIBC Visa)</v>
      </c>
    </row>
    <row r="507" spans="1:10" ht="16" hidden="1">
      <c r="A507" s="13" t="s">
        <v>358</v>
      </c>
      <c r="B507" s="12" t="s">
        <v>78</v>
      </c>
      <c r="C507" s="12" t="s">
        <v>286</v>
      </c>
      <c r="D507" s="12" t="s">
        <v>505</v>
      </c>
      <c r="E507" s="12">
        <v>932.1</v>
      </c>
      <c r="F507" s="14" t="str">
        <f t="shared" si="28"/>
        <v>2025-01-30ExpenseMetal Supermarkets21010 Credit Card (CIBC Visa)932.1</v>
      </c>
      <c r="G507" s="15">
        <f t="shared" si="29"/>
        <v>45687</v>
      </c>
      <c r="H507" s="16" t="str">
        <f>IF((IFERROR((VLOOKUP(D507,'Automation (QBO)'!A:B,2,FALSE)),"0"))=0,"Suspense",(IFERROR((VLOOKUP(D507,'Automation (QBO)'!A:B,2,FALSE)),"Suspense")))</f>
        <v>Credit Card (CIBC Visa)</v>
      </c>
      <c r="I507" s="17">
        <f t="shared" si="30"/>
        <v>932.1</v>
      </c>
      <c r="J507" s="12" t="str">
        <f t="shared" si="31"/>
        <v>Credit Card (CIBC Visa)</v>
      </c>
    </row>
    <row r="508" spans="1:10" ht="16" hidden="1">
      <c r="A508" s="13" t="s">
        <v>358</v>
      </c>
      <c r="B508" s="12" t="s">
        <v>78</v>
      </c>
      <c r="C508" s="12" t="s">
        <v>127</v>
      </c>
      <c r="D508" s="12" t="s">
        <v>505</v>
      </c>
      <c r="E508" s="12">
        <v>470.04</v>
      </c>
      <c r="F508" s="14" t="str">
        <f t="shared" si="28"/>
        <v>2025-01-30ExpenseANDREW SHERET LIMITED21010 Credit Card (CIBC Visa)470.04</v>
      </c>
      <c r="G508" s="15">
        <f t="shared" si="29"/>
        <v>45687</v>
      </c>
      <c r="H508" s="16" t="str">
        <f>IF((IFERROR((VLOOKUP(D508,'Automation (QBO)'!A:B,2,FALSE)),"0"))=0,"Suspense",(IFERROR((VLOOKUP(D508,'Automation (QBO)'!A:B,2,FALSE)),"Suspense")))</f>
        <v>Credit Card (CIBC Visa)</v>
      </c>
      <c r="I508" s="17">
        <f t="shared" si="30"/>
        <v>470.04</v>
      </c>
      <c r="J508" s="12" t="str">
        <f t="shared" si="31"/>
        <v>Credit Card (CIBC Visa)</v>
      </c>
    </row>
    <row r="509" spans="1:10" ht="16" hidden="1">
      <c r="A509" s="13" t="s">
        <v>358</v>
      </c>
      <c r="B509" s="12" t="s">
        <v>78</v>
      </c>
      <c r="C509" s="12" t="s">
        <v>141</v>
      </c>
      <c r="D509" s="12" t="s">
        <v>660</v>
      </c>
      <c r="E509" s="12">
        <v>8</v>
      </c>
      <c r="F509" s="14" t="str">
        <f t="shared" si="28"/>
        <v>2025-01-30ExpenseDSPC Parking Vancouver51335 Project Expense - Materials8</v>
      </c>
      <c r="G509" s="15">
        <f t="shared" si="29"/>
        <v>45687</v>
      </c>
      <c r="H509" s="16" t="str">
        <f>IF((IFERROR((VLOOKUP(D509,'Automation (QBO)'!A:B,2,FALSE)),"0"))=0,"Suspense",(IFERROR((VLOOKUP(D509,'Automation (QBO)'!A:B,2,FALSE)),"Suspense")))</f>
        <v>Project Expense - Materials</v>
      </c>
      <c r="I509" s="17">
        <f t="shared" si="30"/>
        <v>8</v>
      </c>
      <c r="J509" s="12" t="str">
        <f t="shared" si="31"/>
        <v>Project Expense - Materials</v>
      </c>
    </row>
    <row r="510" spans="1:10" ht="16" hidden="1">
      <c r="A510" s="13" t="s">
        <v>358</v>
      </c>
      <c r="B510" s="12" t="s">
        <v>78</v>
      </c>
      <c r="C510" s="12" t="s">
        <v>141</v>
      </c>
      <c r="D510" s="12" t="s">
        <v>660</v>
      </c>
      <c r="E510" s="12">
        <v>8</v>
      </c>
      <c r="F510" s="14" t="str">
        <f t="shared" si="28"/>
        <v>2025-01-30ExpenseDSPC Parking Vancouver51335 Project Expense - Materials8</v>
      </c>
      <c r="G510" s="15">
        <f t="shared" si="29"/>
        <v>45687</v>
      </c>
      <c r="H510" s="16" t="str">
        <f>IF((IFERROR((VLOOKUP(D510,'Automation (QBO)'!A:B,2,FALSE)),"0"))=0,"Suspense",(IFERROR((VLOOKUP(D510,'Automation (QBO)'!A:B,2,FALSE)),"Suspense")))</f>
        <v>Project Expense - Materials</v>
      </c>
      <c r="I510" s="17">
        <f t="shared" si="30"/>
        <v>8</v>
      </c>
      <c r="J510" s="12" t="str">
        <f t="shared" si="31"/>
        <v>Project Expense - Materials</v>
      </c>
    </row>
    <row r="511" spans="1:10" ht="16" hidden="1">
      <c r="A511" s="13" t="s">
        <v>358</v>
      </c>
      <c r="B511" s="12" t="s">
        <v>78</v>
      </c>
      <c r="C511" s="12" t="s">
        <v>90</v>
      </c>
      <c r="D511" s="12" t="s">
        <v>505</v>
      </c>
      <c r="E511" s="12">
        <v>200</v>
      </c>
      <c r="F511" s="14" t="str">
        <f t="shared" si="28"/>
        <v>2025-01-30ExpensePetro Canada21010 Credit Card (CIBC Visa)200</v>
      </c>
      <c r="G511" s="15">
        <f t="shared" si="29"/>
        <v>45687</v>
      </c>
      <c r="H511" s="16" t="str">
        <f>IF((IFERROR((VLOOKUP(D511,'Automation (QBO)'!A:B,2,FALSE)),"0"))=0,"Suspense",(IFERROR((VLOOKUP(D511,'Automation (QBO)'!A:B,2,FALSE)),"Suspense")))</f>
        <v>Credit Card (CIBC Visa)</v>
      </c>
      <c r="I511" s="17">
        <f t="shared" si="30"/>
        <v>200</v>
      </c>
      <c r="J511" s="12" t="str">
        <f t="shared" si="31"/>
        <v>Credit Card (CIBC Visa)</v>
      </c>
    </row>
    <row r="512" spans="1:10" ht="16" hidden="1">
      <c r="A512" s="13" t="s">
        <v>359</v>
      </c>
      <c r="B512" s="12" t="s">
        <v>78</v>
      </c>
      <c r="C512" s="12" t="s">
        <v>141</v>
      </c>
      <c r="D512" s="12" t="s">
        <v>199</v>
      </c>
      <c r="E512" s="12">
        <v>0</v>
      </c>
      <c r="F512" s="14" t="str">
        <f t="shared" si="28"/>
        <v>2025-01-31ExpenseDSPC Parking Vancouver21020 GST/HST Payable0</v>
      </c>
      <c r="G512" s="15">
        <f t="shared" si="29"/>
        <v>45688</v>
      </c>
      <c r="H512" s="16" t="str">
        <f>IF((IFERROR((VLOOKUP(D512,'Automation (QBO)'!A:B,2,FALSE)),"0"))=0,"Suspense",(IFERROR((VLOOKUP(D512,'Automation (QBO)'!A:B,2,FALSE)),"Suspense")))</f>
        <v>GST/HST Payable</v>
      </c>
      <c r="I512" s="17">
        <f t="shared" si="30"/>
        <v>0</v>
      </c>
      <c r="J512" s="12" t="str">
        <f t="shared" si="31"/>
        <v>GST/HST Payable</v>
      </c>
    </row>
    <row r="513" spans="1:10" ht="16" hidden="1">
      <c r="A513" s="13" t="s">
        <v>359</v>
      </c>
      <c r="B513" s="12" t="s">
        <v>78</v>
      </c>
      <c r="C513" s="12" t="s">
        <v>97</v>
      </c>
      <c r="D513" s="12" t="s">
        <v>203</v>
      </c>
      <c r="E513" s="12">
        <v>73.58</v>
      </c>
      <c r="F513" s="14" t="str">
        <f t="shared" si="28"/>
        <v>2025-01-31ExpenseBrowns Socialhouse Restaurant52190 Meals &amp; Entertainment73.58</v>
      </c>
      <c r="G513" s="15">
        <f t="shared" si="29"/>
        <v>45688</v>
      </c>
      <c r="H513" s="16" t="str">
        <f>IF((IFERROR((VLOOKUP(D513,'Automation (QBO)'!A:B,2,FALSE)),"0"))=0,"Suspense",(IFERROR((VLOOKUP(D513,'Automation (QBO)'!A:B,2,FALSE)),"Suspense")))</f>
        <v>Meals &amp; Entertainment</v>
      </c>
      <c r="I513" s="17">
        <f t="shared" si="30"/>
        <v>73.58</v>
      </c>
      <c r="J513" s="12" t="str">
        <f t="shared" si="31"/>
        <v>Meals &amp; Entertainment</v>
      </c>
    </row>
    <row r="514" spans="1:10" ht="16" hidden="1">
      <c r="A514" s="13" t="s">
        <v>359</v>
      </c>
      <c r="B514" s="12" t="s">
        <v>78</v>
      </c>
      <c r="C514" s="12" t="s">
        <v>97</v>
      </c>
      <c r="D514" s="12" t="s">
        <v>203</v>
      </c>
      <c r="E514" s="12">
        <v>16.190000000000001</v>
      </c>
      <c r="F514" s="14" t="str">
        <f t="shared" ref="F514:F577" si="32">A514&amp;B514&amp;C514&amp;D514&amp;E514</f>
        <v>2025-01-31ExpenseBrowns Socialhouse Restaurant52190 Meals &amp; Entertainment16.19</v>
      </c>
      <c r="G514" s="15">
        <f t="shared" ref="G514:G577" si="33">IFERROR((DATEVALUE(A514)),A514)</f>
        <v>45688</v>
      </c>
      <c r="H514" s="16" t="str">
        <f>IF((IFERROR((VLOOKUP(D514,'Automation (QBO)'!A:B,2,FALSE)),"0"))=0,"Suspense",(IFERROR((VLOOKUP(D514,'Automation (QBO)'!A:B,2,FALSE)),"Suspense")))</f>
        <v>Meals &amp; Entertainment</v>
      </c>
      <c r="I514" s="17">
        <f t="shared" ref="I514:I577" si="34">E514</f>
        <v>16.190000000000001</v>
      </c>
      <c r="J514" s="12" t="str">
        <f t="shared" ref="J514:J577" si="35">H514</f>
        <v>Meals &amp; Entertainment</v>
      </c>
    </row>
    <row r="515" spans="1:10" ht="16" hidden="1">
      <c r="A515" s="13" t="s">
        <v>359</v>
      </c>
      <c r="B515" s="12" t="s">
        <v>78</v>
      </c>
      <c r="C515" s="12" t="s">
        <v>97</v>
      </c>
      <c r="D515" s="12" t="s">
        <v>199</v>
      </c>
      <c r="E515" s="12">
        <v>0</v>
      </c>
      <c r="F515" s="14" t="str">
        <f t="shared" si="32"/>
        <v>2025-01-31ExpenseBrowns Socialhouse Restaurant21020 GST/HST Payable0</v>
      </c>
      <c r="G515" s="15">
        <f t="shared" si="33"/>
        <v>45688</v>
      </c>
      <c r="H515" s="16" t="str">
        <f>IF((IFERROR((VLOOKUP(D515,'Automation (QBO)'!A:B,2,FALSE)),"0"))=0,"Suspense",(IFERROR((VLOOKUP(D515,'Automation (QBO)'!A:B,2,FALSE)),"Suspense")))</f>
        <v>GST/HST Payable</v>
      </c>
      <c r="I515" s="17">
        <f t="shared" si="34"/>
        <v>0</v>
      </c>
      <c r="J515" s="12" t="str">
        <f t="shared" si="35"/>
        <v>GST/HST Payable</v>
      </c>
    </row>
    <row r="516" spans="1:10" ht="16" hidden="1">
      <c r="A516" s="13" t="s">
        <v>359</v>
      </c>
      <c r="B516" s="12" t="s">
        <v>78</v>
      </c>
      <c r="C516" s="12" t="s">
        <v>146</v>
      </c>
      <c r="D516" s="12" t="s">
        <v>203</v>
      </c>
      <c r="E516" s="12">
        <v>42.46</v>
      </c>
      <c r="F516" s="14" t="str">
        <f t="shared" si="32"/>
        <v>2025-01-31ExpenseTim Horton's52190 Meals &amp; Entertainment42.46</v>
      </c>
      <c r="G516" s="15">
        <f t="shared" si="33"/>
        <v>45688</v>
      </c>
      <c r="H516" s="16" t="str">
        <f>IF((IFERROR((VLOOKUP(D516,'Automation (QBO)'!A:B,2,FALSE)),"0"))=0,"Suspense",(IFERROR((VLOOKUP(D516,'Automation (QBO)'!A:B,2,FALSE)),"Suspense")))</f>
        <v>Meals &amp; Entertainment</v>
      </c>
      <c r="I516" s="17">
        <f t="shared" si="34"/>
        <v>42.46</v>
      </c>
      <c r="J516" s="12" t="str">
        <f t="shared" si="35"/>
        <v>Meals &amp; Entertainment</v>
      </c>
    </row>
    <row r="517" spans="1:10" ht="16" hidden="1">
      <c r="A517" s="13" t="s">
        <v>359</v>
      </c>
      <c r="B517" s="12" t="s">
        <v>78</v>
      </c>
      <c r="C517" s="12" t="s">
        <v>146</v>
      </c>
      <c r="D517" s="12" t="s">
        <v>199</v>
      </c>
      <c r="E517" s="12">
        <v>0</v>
      </c>
      <c r="F517" s="14" t="str">
        <f t="shared" si="32"/>
        <v>2025-01-31ExpenseTim Horton's21020 GST/HST Payable0</v>
      </c>
      <c r="G517" s="15">
        <f t="shared" si="33"/>
        <v>45688</v>
      </c>
      <c r="H517" s="16" t="str">
        <f>IF((IFERROR((VLOOKUP(D517,'Automation (QBO)'!A:B,2,FALSE)),"0"))=0,"Suspense",(IFERROR((VLOOKUP(D517,'Automation (QBO)'!A:B,2,FALSE)),"Suspense")))</f>
        <v>GST/HST Payable</v>
      </c>
      <c r="I517" s="17">
        <f t="shared" si="34"/>
        <v>0</v>
      </c>
      <c r="J517" s="12" t="str">
        <f t="shared" si="35"/>
        <v>GST/HST Payable</v>
      </c>
    </row>
    <row r="518" spans="1:10" ht="16" hidden="1">
      <c r="A518" s="13" t="s">
        <v>359</v>
      </c>
      <c r="B518" s="12" t="s">
        <v>78</v>
      </c>
      <c r="C518" s="12" t="s">
        <v>94</v>
      </c>
      <c r="D518" s="12" t="s">
        <v>660</v>
      </c>
      <c r="E518" s="12">
        <v>70.8</v>
      </c>
      <c r="F518" s="14" t="str">
        <f t="shared" si="32"/>
        <v>2025-01-31ExpenseDicks Lumber51335 Project Expense - Materials70.8</v>
      </c>
      <c r="G518" s="15">
        <f t="shared" si="33"/>
        <v>45688</v>
      </c>
      <c r="H518" s="16" t="str">
        <f>IF((IFERROR((VLOOKUP(D518,'Automation (QBO)'!A:B,2,FALSE)),"0"))=0,"Suspense",(IFERROR((VLOOKUP(D518,'Automation (QBO)'!A:B,2,FALSE)),"Suspense")))</f>
        <v>Project Expense - Materials</v>
      </c>
      <c r="I518" s="17">
        <f t="shared" si="34"/>
        <v>70.8</v>
      </c>
      <c r="J518" s="12" t="str">
        <f t="shared" si="35"/>
        <v>Project Expense - Materials</v>
      </c>
    </row>
    <row r="519" spans="1:10" ht="16" hidden="1">
      <c r="A519" s="13" t="s">
        <v>359</v>
      </c>
      <c r="B519" s="12" t="s">
        <v>78</v>
      </c>
      <c r="C519" s="12" t="s">
        <v>94</v>
      </c>
      <c r="D519" s="12" t="s">
        <v>199</v>
      </c>
      <c r="E519" s="12">
        <v>-3.31</v>
      </c>
      <c r="F519" s="14" t="str">
        <f t="shared" si="32"/>
        <v>2025-01-31ExpenseDicks Lumber21020 GST/HST Payable-3.31</v>
      </c>
      <c r="G519" s="15">
        <f t="shared" si="33"/>
        <v>45688</v>
      </c>
      <c r="H519" s="16" t="str">
        <f>IF((IFERROR((VLOOKUP(D519,'Automation (QBO)'!A:B,2,FALSE)),"0"))=0,"Suspense",(IFERROR((VLOOKUP(D519,'Automation (QBO)'!A:B,2,FALSE)),"Suspense")))</f>
        <v>GST/HST Payable</v>
      </c>
      <c r="I519" s="17">
        <f t="shared" si="34"/>
        <v>-3.31</v>
      </c>
      <c r="J519" s="12" t="str">
        <f t="shared" si="35"/>
        <v>GST/HST Payable</v>
      </c>
    </row>
    <row r="520" spans="1:10" ht="16" hidden="1">
      <c r="A520" s="13" t="s">
        <v>359</v>
      </c>
      <c r="B520" s="12" t="s">
        <v>78</v>
      </c>
      <c r="C520" s="12" t="s">
        <v>137</v>
      </c>
      <c r="D520" s="12" t="s">
        <v>383</v>
      </c>
      <c r="E520" s="12">
        <v>29.11</v>
      </c>
      <c r="F520" s="14" t="str">
        <f t="shared" si="32"/>
        <v>2025-01-31ExpenseAdobe52165 Subscriptions (Annual)29.11</v>
      </c>
      <c r="G520" s="15">
        <f t="shared" si="33"/>
        <v>45688</v>
      </c>
      <c r="H520" s="16" t="str">
        <f>IF((IFERROR((VLOOKUP(D520,'Automation (QBO)'!A:B,2,FALSE)),"0"))=0,"Suspense",(IFERROR((VLOOKUP(D520,'Automation (QBO)'!A:B,2,FALSE)),"Suspense")))</f>
        <v>Subscriptions (Annual)</v>
      </c>
      <c r="I520" s="17">
        <f t="shared" si="34"/>
        <v>29.11</v>
      </c>
      <c r="J520" s="12" t="str">
        <f t="shared" si="35"/>
        <v>Subscriptions (Annual)</v>
      </c>
    </row>
    <row r="521" spans="1:10" ht="16" hidden="1">
      <c r="A521" s="13" t="s">
        <v>359</v>
      </c>
      <c r="B521" s="12" t="s">
        <v>78</v>
      </c>
      <c r="C521" s="12" t="s">
        <v>137</v>
      </c>
      <c r="D521" s="12" t="s">
        <v>199</v>
      </c>
      <c r="E521" s="12">
        <v>0</v>
      </c>
      <c r="F521" s="14" t="str">
        <f t="shared" si="32"/>
        <v>2025-01-31ExpenseAdobe21020 GST/HST Payable0</v>
      </c>
      <c r="G521" s="15">
        <f t="shared" si="33"/>
        <v>45688</v>
      </c>
      <c r="H521" s="16" t="str">
        <f>IF((IFERROR((VLOOKUP(D521,'Automation (QBO)'!A:B,2,FALSE)),"0"))=0,"Suspense",(IFERROR((VLOOKUP(D521,'Automation (QBO)'!A:B,2,FALSE)),"Suspense")))</f>
        <v>GST/HST Payable</v>
      </c>
      <c r="I521" s="17">
        <f t="shared" si="34"/>
        <v>0</v>
      </c>
      <c r="J521" s="12" t="str">
        <f t="shared" si="35"/>
        <v>GST/HST Payable</v>
      </c>
    </row>
    <row r="522" spans="1:10" ht="16" hidden="1">
      <c r="A522" s="13" t="s">
        <v>359</v>
      </c>
      <c r="B522" s="12" t="s">
        <v>78</v>
      </c>
      <c r="C522" s="12" t="s">
        <v>81</v>
      </c>
      <c r="D522" s="12" t="s">
        <v>660</v>
      </c>
      <c r="E522" s="12">
        <v>94.23</v>
      </c>
      <c r="F522" s="14" t="str">
        <f t="shared" si="32"/>
        <v>2025-01-31ExpenseHome Depot51335 Project Expense - Materials94.23</v>
      </c>
      <c r="G522" s="15">
        <f t="shared" si="33"/>
        <v>45688</v>
      </c>
      <c r="H522" s="16" t="str">
        <f>IF((IFERROR((VLOOKUP(D522,'Automation (QBO)'!A:B,2,FALSE)),"0"))=0,"Suspense",(IFERROR((VLOOKUP(D522,'Automation (QBO)'!A:B,2,FALSE)),"Suspense")))</f>
        <v>Project Expense - Materials</v>
      </c>
      <c r="I522" s="17">
        <f t="shared" si="34"/>
        <v>94.23</v>
      </c>
      <c r="J522" s="12" t="str">
        <f t="shared" si="35"/>
        <v>Project Expense - Materials</v>
      </c>
    </row>
    <row r="523" spans="1:10" ht="16" hidden="1">
      <c r="A523" s="13" t="s">
        <v>359</v>
      </c>
      <c r="B523" s="12" t="s">
        <v>78</v>
      </c>
      <c r="C523" s="12" t="s">
        <v>81</v>
      </c>
      <c r="D523" s="12" t="s">
        <v>199</v>
      </c>
      <c r="E523" s="12">
        <v>-4.4000000000000004</v>
      </c>
      <c r="F523" s="14" t="str">
        <f t="shared" si="32"/>
        <v>2025-01-31ExpenseHome Depot21020 GST/HST Payable-4.4</v>
      </c>
      <c r="G523" s="15">
        <f t="shared" si="33"/>
        <v>45688</v>
      </c>
      <c r="H523" s="16" t="str">
        <f>IF((IFERROR((VLOOKUP(D523,'Automation (QBO)'!A:B,2,FALSE)),"0"))=0,"Suspense",(IFERROR((VLOOKUP(D523,'Automation (QBO)'!A:B,2,FALSE)),"Suspense")))</f>
        <v>GST/HST Payable</v>
      </c>
      <c r="I523" s="17">
        <f t="shared" si="34"/>
        <v>-4.4000000000000004</v>
      </c>
      <c r="J523" s="12" t="str">
        <f t="shared" si="35"/>
        <v>GST/HST Payable</v>
      </c>
    </row>
    <row r="524" spans="1:10" ht="16" hidden="1">
      <c r="A524" s="13" t="s">
        <v>359</v>
      </c>
      <c r="B524" s="12" t="s">
        <v>78</v>
      </c>
      <c r="C524" s="12" t="s">
        <v>141</v>
      </c>
      <c r="D524" s="12" t="s">
        <v>199</v>
      </c>
      <c r="E524" s="12">
        <v>0</v>
      </c>
      <c r="F524" s="14" t="str">
        <f t="shared" si="32"/>
        <v>2025-01-31ExpenseDSPC Parking Vancouver21020 GST/HST Payable0</v>
      </c>
      <c r="G524" s="15">
        <f t="shared" si="33"/>
        <v>45688</v>
      </c>
      <c r="H524" s="16" t="str">
        <f>IF((IFERROR((VLOOKUP(D524,'Automation (QBO)'!A:B,2,FALSE)),"0"))=0,"Suspense",(IFERROR((VLOOKUP(D524,'Automation (QBO)'!A:B,2,FALSE)),"Suspense")))</f>
        <v>GST/HST Payable</v>
      </c>
      <c r="I524" s="17">
        <f t="shared" si="34"/>
        <v>0</v>
      </c>
      <c r="J524" s="12" t="str">
        <f t="shared" si="35"/>
        <v>GST/HST Payable</v>
      </c>
    </row>
    <row r="525" spans="1:10" ht="16" hidden="1">
      <c r="A525" s="13" t="s">
        <v>359</v>
      </c>
      <c r="B525" s="12" t="s">
        <v>78</v>
      </c>
      <c r="C525" s="12" t="s">
        <v>141</v>
      </c>
      <c r="D525" s="12" t="s">
        <v>199</v>
      </c>
      <c r="E525" s="12">
        <v>0</v>
      </c>
      <c r="F525" s="14" t="str">
        <f t="shared" si="32"/>
        <v>2025-01-31ExpenseDSPC Parking Vancouver21020 GST/HST Payable0</v>
      </c>
      <c r="G525" s="15">
        <f t="shared" si="33"/>
        <v>45688</v>
      </c>
      <c r="H525" s="16" t="str">
        <f>IF((IFERROR((VLOOKUP(D525,'Automation (QBO)'!A:B,2,FALSE)),"0"))=0,"Suspense",(IFERROR((VLOOKUP(D525,'Automation (QBO)'!A:B,2,FALSE)),"Suspense")))</f>
        <v>GST/HST Payable</v>
      </c>
      <c r="I525" s="17">
        <f t="shared" si="34"/>
        <v>0</v>
      </c>
      <c r="J525" s="12" t="str">
        <f t="shared" si="35"/>
        <v>GST/HST Payable</v>
      </c>
    </row>
    <row r="526" spans="1:10" ht="16" hidden="1">
      <c r="A526" s="13" t="s">
        <v>359</v>
      </c>
      <c r="B526" s="12" t="s">
        <v>78</v>
      </c>
      <c r="D526" s="12" t="s">
        <v>206</v>
      </c>
      <c r="E526" s="12">
        <v>9.5</v>
      </c>
      <c r="F526" s="14" t="str">
        <f t="shared" si="32"/>
        <v>2025-01-31Expense52115 Bank Fees9.5</v>
      </c>
      <c r="G526" s="15">
        <f t="shared" si="33"/>
        <v>45688</v>
      </c>
      <c r="H526" s="16" t="str">
        <f>IF((IFERROR((VLOOKUP(D526,'Automation (QBO)'!A:B,2,FALSE)),"0"))=0,"Suspense",(IFERROR((VLOOKUP(D526,'Automation (QBO)'!A:B,2,FALSE)),"Suspense")))</f>
        <v>Bank Fees</v>
      </c>
      <c r="I526" s="17">
        <f t="shared" si="34"/>
        <v>9.5</v>
      </c>
      <c r="J526" s="12" t="str">
        <f t="shared" si="35"/>
        <v>Bank Fees</v>
      </c>
    </row>
    <row r="527" spans="1:10" ht="16" hidden="1">
      <c r="A527" s="13" t="s">
        <v>359</v>
      </c>
      <c r="B527" s="12" t="s">
        <v>78</v>
      </c>
      <c r="D527" s="12" t="s">
        <v>199</v>
      </c>
      <c r="E527" s="12">
        <v>0</v>
      </c>
      <c r="F527" s="14" t="str">
        <f t="shared" si="32"/>
        <v>2025-01-31Expense21020 GST/HST Payable0</v>
      </c>
      <c r="G527" s="15">
        <f t="shared" si="33"/>
        <v>45688</v>
      </c>
      <c r="H527" s="16" t="str">
        <f>IF((IFERROR((VLOOKUP(D527,'Automation (QBO)'!A:B,2,FALSE)),"0"))=0,"Suspense",(IFERROR((VLOOKUP(D527,'Automation (QBO)'!A:B,2,FALSE)),"Suspense")))</f>
        <v>GST/HST Payable</v>
      </c>
      <c r="I527" s="17">
        <f t="shared" si="34"/>
        <v>0</v>
      </c>
      <c r="J527" s="12" t="str">
        <f t="shared" si="35"/>
        <v>GST/HST Payable</v>
      </c>
    </row>
    <row r="528" spans="1:10" ht="16" hidden="1">
      <c r="A528" s="13" t="s">
        <v>359</v>
      </c>
      <c r="B528" s="12" t="s">
        <v>78</v>
      </c>
      <c r="D528" s="12" t="s">
        <v>206</v>
      </c>
      <c r="E528" s="12">
        <v>40</v>
      </c>
      <c r="F528" s="14" t="str">
        <f t="shared" si="32"/>
        <v>2025-01-31Expense52115 Bank Fees40</v>
      </c>
      <c r="G528" s="15">
        <f t="shared" si="33"/>
        <v>45688</v>
      </c>
      <c r="H528" s="16" t="str">
        <f>IF((IFERROR((VLOOKUP(D528,'Automation (QBO)'!A:B,2,FALSE)),"0"))=0,"Suspense",(IFERROR((VLOOKUP(D528,'Automation (QBO)'!A:B,2,FALSE)),"Suspense")))</f>
        <v>Bank Fees</v>
      </c>
      <c r="I528" s="17">
        <f t="shared" si="34"/>
        <v>40</v>
      </c>
      <c r="J528" s="12" t="str">
        <f t="shared" si="35"/>
        <v>Bank Fees</v>
      </c>
    </row>
    <row r="529" spans="1:10" ht="16" hidden="1">
      <c r="A529" s="13" t="s">
        <v>359</v>
      </c>
      <c r="B529" s="12" t="s">
        <v>78</v>
      </c>
      <c r="D529" s="12" t="s">
        <v>199</v>
      </c>
      <c r="E529" s="12">
        <v>0</v>
      </c>
      <c r="F529" s="14" t="str">
        <f t="shared" si="32"/>
        <v>2025-01-31Expense21020 GST/HST Payable0</v>
      </c>
      <c r="G529" s="15">
        <f t="shared" si="33"/>
        <v>45688</v>
      </c>
      <c r="H529" s="16" t="str">
        <f>IF((IFERROR((VLOOKUP(D529,'Automation (QBO)'!A:B,2,FALSE)),"0"))=0,"Suspense",(IFERROR((VLOOKUP(D529,'Automation (QBO)'!A:B,2,FALSE)),"Suspense")))</f>
        <v>GST/HST Payable</v>
      </c>
      <c r="I529" s="17">
        <f t="shared" si="34"/>
        <v>0</v>
      </c>
      <c r="J529" s="12" t="str">
        <f t="shared" si="35"/>
        <v>GST/HST Payable</v>
      </c>
    </row>
    <row r="530" spans="1:10" ht="16" hidden="1">
      <c r="A530" s="13" t="s">
        <v>359</v>
      </c>
      <c r="B530" s="12" t="s">
        <v>78</v>
      </c>
      <c r="D530" s="12" t="s">
        <v>206</v>
      </c>
      <c r="E530" s="12">
        <v>8.2899999999999991</v>
      </c>
      <c r="F530" s="14" t="str">
        <f t="shared" si="32"/>
        <v>2025-01-31Expense52115 Bank Fees8.29</v>
      </c>
      <c r="G530" s="15">
        <f t="shared" si="33"/>
        <v>45688</v>
      </c>
      <c r="H530" s="16" t="str">
        <f>IF((IFERROR((VLOOKUP(D530,'Automation (QBO)'!A:B,2,FALSE)),"0"))=0,"Suspense",(IFERROR((VLOOKUP(D530,'Automation (QBO)'!A:B,2,FALSE)),"Suspense")))</f>
        <v>Bank Fees</v>
      </c>
      <c r="I530" s="17">
        <f t="shared" si="34"/>
        <v>8.2899999999999991</v>
      </c>
      <c r="J530" s="12" t="str">
        <f t="shared" si="35"/>
        <v>Bank Fees</v>
      </c>
    </row>
    <row r="531" spans="1:10" ht="16" hidden="1">
      <c r="A531" s="13" t="s">
        <v>359</v>
      </c>
      <c r="B531" s="12" t="s">
        <v>78</v>
      </c>
      <c r="D531" s="12" t="s">
        <v>199</v>
      </c>
      <c r="E531" s="12">
        <v>0</v>
      </c>
      <c r="F531" s="14" t="str">
        <f t="shared" si="32"/>
        <v>2025-01-31Expense21020 GST/HST Payable0</v>
      </c>
      <c r="G531" s="15">
        <f t="shared" si="33"/>
        <v>45688</v>
      </c>
      <c r="H531" s="16" t="str">
        <f>IF((IFERROR((VLOOKUP(D531,'Automation (QBO)'!A:B,2,FALSE)),"0"))=0,"Suspense",(IFERROR((VLOOKUP(D531,'Automation (QBO)'!A:B,2,FALSE)),"Suspense")))</f>
        <v>GST/HST Payable</v>
      </c>
      <c r="I531" s="17">
        <f t="shared" si="34"/>
        <v>0</v>
      </c>
      <c r="J531" s="12" t="str">
        <f t="shared" si="35"/>
        <v>GST/HST Payable</v>
      </c>
    </row>
    <row r="532" spans="1:10" ht="16" hidden="1">
      <c r="A532" s="13" t="s">
        <v>359</v>
      </c>
      <c r="B532" s="12" t="s">
        <v>78</v>
      </c>
      <c r="C532" s="12" t="s">
        <v>139</v>
      </c>
      <c r="D532" s="12" t="s">
        <v>207</v>
      </c>
      <c r="E532" s="12">
        <v>-6</v>
      </c>
      <c r="F532" s="14" t="str">
        <f t="shared" si="32"/>
        <v>2025-01-31ExpenseService Charge11010 Savings (CIBC)-6</v>
      </c>
      <c r="G532" s="15">
        <f t="shared" si="33"/>
        <v>45688</v>
      </c>
      <c r="H532" s="16" t="str">
        <f>IF((IFERROR((VLOOKUP(D532,'Automation (QBO)'!A:B,2,FALSE)),"0"))=0,"Suspense",(IFERROR((VLOOKUP(D532,'Automation (QBO)'!A:B,2,FALSE)),"Suspense")))</f>
        <v>Savings (CIBC)</v>
      </c>
      <c r="I532" s="17">
        <f t="shared" si="34"/>
        <v>-6</v>
      </c>
      <c r="J532" s="12" t="str">
        <f t="shared" si="35"/>
        <v>Savings (CIBC)</v>
      </c>
    </row>
    <row r="533" spans="1:10" ht="16" hidden="1">
      <c r="A533" s="13" t="s">
        <v>359</v>
      </c>
      <c r="B533" s="12" t="s">
        <v>78</v>
      </c>
      <c r="C533" s="12" t="s">
        <v>139</v>
      </c>
      <c r="D533" s="12" t="s">
        <v>206</v>
      </c>
      <c r="E533" s="12">
        <v>6</v>
      </c>
      <c r="F533" s="14" t="str">
        <f t="shared" si="32"/>
        <v>2025-01-31ExpenseService Charge52115 Bank Fees6</v>
      </c>
      <c r="G533" s="15">
        <f t="shared" si="33"/>
        <v>45688</v>
      </c>
      <c r="H533" s="16" t="str">
        <f>IF((IFERROR((VLOOKUP(D533,'Automation (QBO)'!A:B,2,FALSE)),"0"))=0,"Suspense",(IFERROR((VLOOKUP(D533,'Automation (QBO)'!A:B,2,FALSE)),"Suspense")))</f>
        <v>Bank Fees</v>
      </c>
      <c r="I533" s="17">
        <f t="shared" si="34"/>
        <v>6</v>
      </c>
      <c r="J533" s="12" t="str">
        <f t="shared" si="35"/>
        <v>Bank Fees</v>
      </c>
    </row>
    <row r="534" spans="1:10" ht="16" hidden="1">
      <c r="A534" s="13" t="s">
        <v>359</v>
      </c>
      <c r="B534" s="12" t="s">
        <v>78</v>
      </c>
      <c r="C534" s="12" t="s">
        <v>139</v>
      </c>
      <c r="D534" s="12" t="s">
        <v>199</v>
      </c>
      <c r="E534" s="12">
        <v>0</v>
      </c>
      <c r="F534" s="14" t="str">
        <f t="shared" si="32"/>
        <v>2025-01-31ExpenseService Charge21020 GST/HST Payable0</v>
      </c>
      <c r="G534" s="15">
        <f t="shared" si="33"/>
        <v>45688</v>
      </c>
      <c r="H534" s="16" t="str">
        <f>IF((IFERROR((VLOOKUP(D534,'Automation (QBO)'!A:B,2,FALSE)),"0"))=0,"Suspense",(IFERROR((VLOOKUP(D534,'Automation (QBO)'!A:B,2,FALSE)),"Suspense")))</f>
        <v>GST/HST Payable</v>
      </c>
      <c r="I534" s="17">
        <f t="shared" si="34"/>
        <v>0</v>
      </c>
      <c r="J534" s="12" t="str">
        <f t="shared" si="35"/>
        <v>GST/HST Payable</v>
      </c>
    </row>
    <row r="535" spans="1:10" ht="16" hidden="1">
      <c r="A535" s="13" t="s">
        <v>359</v>
      </c>
      <c r="B535" s="12" t="s">
        <v>78</v>
      </c>
      <c r="D535" s="12" t="s">
        <v>201</v>
      </c>
      <c r="E535" s="12">
        <v>-9.5</v>
      </c>
      <c r="F535" s="14" t="str">
        <f t="shared" si="32"/>
        <v>2025-01-31Expense11005 Chequing (CIBC)-9.5</v>
      </c>
      <c r="G535" s="15">
        <f t="shared" si="33"/>
        <v>45688</v>
      </c>
      <c r="H535" s="16" t="str">
        <f>IF((IFERROR((VLOOKUP(D535,'Automation (QBO)'!A:B,2,FALSE)),"0"))=0,"Suspense",(IFERROR((VLOOKUP(D535,'Automation (QBO)'!A:B,2,FALSE)),"Suspense")))</f>
        <v>Chequing (CIBC)</v>
      </c>
      <c r="I535" s="17">
        <f t="shared" si="34"/>
        <v>-9.5</v>
      </c>
      <c r="J535" s="12" t="str">
        <f t="shared" si="35"/>
        <v>Chequing (CIBC)</v>
      </c>
    </row>
    <row r="536" spans="1:10" ht="16" hidden="1">
      <c r="A536" s="13" t="s">
        <v>359</v>
      </c>
      <c r="B536" s="12" t="s">
        <v>78</v>
      </c>
      <c r="D536" s="12" t="s">
        <v>201</v>
      </c>
      <c r="E536" s="12">
        <v>-40</v>
      </c>
      <c r="F536" s="14" t="str">
        <f t="shared" si="32"/>
        <v>2025-01-31Expense11005 Chequing (CIBC)-40</v>
      </c>
      <c r="G536" s="15">
        <f t="shared" si="33"/>
        <v>45688</v>
      </c>
      <c r="H536" s="16" t="str">
        <f>IF((IFERROR((VLOOKUP(D536,'Automation (QBO)'!A:B,2,FALSE)),"0"))=0,"Suspense",(IFERROR((VLOOKUP(D536,'Automation (QBO)'!A:B,2,FALSE)),"Suspense")))</f>
        <v>Chequing (CIBC)</v>
      </c>
      <c r="I536" s="17">
        <f t="shared" si="34"/>
        <v>-40</v>
      </c>
      <c r="J536" s="12" t="str">
        <f t="shared" si="35"/>
        <v>Chequing (CIBC)</v>
      </c>
    </row>
    <row r="537" spans="1:10" ht="16" hidden="1">
      <c r="A537" s="13" t="s">
        <v>359</v>
      </c>
      <c r="B537" s="12" t="s">
        <v>78</v>
      </c>
      <c r="D537" s="12" t="s">
        <v>201</v>
      </c>
      <c r="E537" s="12">
        <v>-8.2899999999999991</v>
      </c>
      <c r="F537" s="14" t="str">
        <f t="shared" si="32"/>
        <v>2025-01-31Expense11005 Chequing (CIBC)-8.29</v>
      </c>
      <c r="G537" s="15">
        <f t="shared" si="33"/>
        <v>45688</v>
      </c>
      <c r="H537" s="16" t="str">
        <f>IF((IFERROR((VLOOKUP(D537,'Automation (QBO)'!A:B,2,FALSE)),"0"))=0,"Suspense",(IFERROR((VLOOKUP(D537,'Automation (QBO)'!A:B,2,FALSE)),"Suspense")))</f>
        <v>Chequing (CIBC)</v>
      </c>
      <c r="I537" s="17">
        <f t="shared" si="34"/>
        <v>-8.2899999999999991</v>
      </c>
      <c r="J537" s="12" t="str">
        <f t="shared" si="35"/>
        <v>Chequing (CIBC)</v>
      </c>
    </row>
    <row r="538" spans="1:10" ht="16" hidden="1">
      <c r="A538" s="13" t="s">
        <v>359</v>
      </c>
      <c r="B538" s="12" t="s">
        <v>78</v>
      </c>
      <c r="C538" s="12" t="s">
        <v>100</v>
      </c>
      <c r="D538" s="12" t="s">
        <v>383</v>
      </c>
      <c r="E538" s="12">
        <v>25.94</v>
      </c>
      <c r="F538" s="14" t="str">
        <f t="shared" si="32"/>
        <v>2025-01-31ExpenseMicrosoft Canada Inc52165 Subscriptions (Annual)25.94</v>
      </c>
      <c r="G538" s="15">
        <f t="shared" si="33"/>
        <v>45688</v>
      </c>
      <c r="H538" s="16" t="str">
        <f>IF((IFERROR((VLOOKUP(D538,'Automation (QBO)'!A:B,2,FALSE)),"0"))=0,"Suspense",(IFERROR((VLOOKUP(D538,'Automation (QBO)'!A:B,2,FALSE)),"Suspense")))</f>
        <v>Subscriptions (Annual)</v>
      </c>
      <c r="I538" s="17">
        <f t="shared" si="34"/>
        <v>25.94</v>
      </c>
      <c r="J538" s="12" t="str">
        <f t="shared" si="35"/>
        <v>Subscriptions (Annual)</v>
      </c>
    </row>
    <row r="539" spans="1:10" ht="16" hidden="1">
      <c r="A539" s="13" t="s">
        <v>359</v>
      </c>
      <c r="B539" s="12" t="s">
        <v>78</v>
      </c>
      <c r="C539" s="12" t="s">
        <v>100</v>
      </c>
      <c r="D539" s="12" t="s">
        <v>199</v>
      </c>
      <c r="E539" s="12">
        <v>-1.3</v>
      </c>
      <c r="F539" s="14" t="str">
        <f t="shared" si="32"/>
        <v>2025-01-31ExpenseMicrosoft Canada Inc21020 GST/HST Payable-1.3</v>
      </c>
      <c r="G539" s="15">
        <f t="shared" si="33"/>
        <v>45688</v>
      </c>
      <c r="H539" s="16" t="str">
        <f>IF((IFERROR((VLOOKUP(D539,'Automation (QBO)'!A:B,2,FALSE)),"0"))=0,"Suspense",(IFERROR((VLOOKUP(D539,'Automation (QBO)'!A:B,2,FALSE)),"Suspense")))</f>
        <v>GST/HST Payable</v>
      </c>
      <c r="I539" s="17">
        <f t="shared" si="34"/>
        <v>-1.3</v>
      </c>
      <c r="J539" s="12" t="str">
        <f t="shared" si="35"/>
        <v>GST/HST Payable</v>
      </c>
    </row>
    <row r="540" spans="1:10" ht="16" hidden="1">
      <c r="A540" s="13" t="s">
        <v>359</v>
      </c>
      <c r="B540" s="12" t="s">
        <v>98</v>
      </c>
      <c r="C540" s="12" t="s">
        <v>131</v>
      </c>
      <c r="D540" s="12" t="s">
        <v>199</v>
      </c>
      <c r="E540" s="12">
        <v>0</v>
      </c>
      <c r="F540" s="14" t="str">
        <f t="shared" si="32"/>
        <v>2025-01-31Credit Card CreditUnited Rentals21020 GST/HST Payable0</v>
      </c>
      <c r="G540" s="15">
        <f t="shared" si="33"/>
        <v>45688</v>
      </c>
      <c r="H540" s="16" t="str">
        <f>IF((IFERROR((VLOOKUP(D540,'Automation (QBO)'!A:B,2,FALSE)),"0"))=0,"Suspense",(IFERROR((VLOOKUP(D540,'Automation (QBO)'!A:B,2,FALSE)),"Suspense")))</f>
        <v>GST/HST Payable</v>
      </c>
      <c r="I540" s="17">
        <f t="shared" si="34"/>
        <v>0</v>
      </c>
      <c r="J540" s="12" t="str">
        <f t="shared" si="35"/>
        <v>GST/HST Payable</v>
      </c>
    </row>
    <row r="541" spans="1:10" ht="16" hidden="1">
      <c r="A541" s="13" t="s">
        <v>359</v>
      </c>
      <c r="B541" s="12" t="s">
        <v>98</v>
      </c>
      <c r="C541" s="12" t="s">
        <v>131</v>
      </c>
      <c r="D541" s="12" t="s">
        <v>660</v>
      </c>
      <c r="E541" s="12">
        <v>-1234.9100000000001</v>
      </c>
      <c r="F541" s="14" t="str">
        <f t="shared" si="32"/>
        <v>2025-01-31Credit Card CreditUnited Rentals51335 Project Expense - Materials-1234.91</v>
      </c>
      <c r="G541" s="15">
        <f t="shared" si="33"/>
        <v>45688</v>
      </c>
      <c r="H541" s="16" t="str">
        <f>IF((IFERROR((VLOOKUP(D541,'Automation (QBO)'!A:B,2,FALSE)),"0"))=0,"Suspense",(IFERROR((VLOOKUP(D541,'Automation (QBO)'!A:B,2,FALSE)),"Suspense")))</f>
        <v>Project Expense - Materials</v>
      </c>
      <c r="I541" s="17">
        <f t="shared" si="34"/>
        <v>-1234.9100000000001</v>
      </c>
      <c r="J541" s="12" t="str">
        <f t="shared" si="35"/>
        <v>Project Expense - Materials</v>
      </c>
    </row>
    <row r="542" spans="1:10" ht="16" hidden="1">
      <c r="A542" s="13" t="s">
        <v>359</v>
      </c>
      <c r="B542" s="12" t="s">
        <v>98</v>
      </c>
      <c r="C542" s="12" t="s">
        <v>131</v>
      </c>
      <c r="D542" s="12" t="s">
        <v>199</v>
      </c>
      <c r="E542" s="12">
        <v>0</v>
      </c>
      <c r="F542" s="14" t="str">
        <f t="shared" si="32"/>
        <v>2025-01-31Credit Card CreditUnited Rentals21020 GST/HST Payable0</v>
      </c>
      <c r="G542" s="15">
        <f t="shared" si="33"/>
        <v>45688</v>
      </c>
      <c r="H542" s="16" t="str">
        <f>IF((IFERROR((VLOOKUP(D542,'Automation (QBO)'!A:B,2,FALSE)),"0"))=0,"Suspense",(IFERROR((VLOOKUP(D542,'Automation (QBO)'!A:B,2,FALSE)),"Suspense")))</f>
        <v>GST/HST Payable</v>
      </c>
      <c r="I542" s="17">
        <f t="shared" si="34"/>
        <v>0</v>
      </c>
      <c r="J542" s="12" t="str">
        <f t="shared" si="35"/>
        <v>GST/HST Payable</v>
      </c>
    </row>
    <row r="543" spans="1:10" ht="16" hidden="1">
      <c r="A543" s="13" t="s">
        <v>359</v>
      </c>
      <c r="B543" s="12" t="s">
        <v>98</v>
      </c>
      <c r="C543" s="12" t="s">
        <v>131</v>
      </c>
      <c r="D543" s="12" t="s">
        <v>660</v>
      </c>
      <c r="E543" s="12">
        <v>-2859.78</v>
      </c>
      <c r="F543" s="14" t="str">
        <f t="shared" si="32"/>
        <v>2025-01-31Credit Card CreditUnited Rentals51335 Project Expense - Materials-2859.78</v>
      </c>
      <c r="G543" s="15">
        <f t="shared" si="33"/>
        <v>45688</v>
      </c>
      <c r="H543" s="16" t="str">
        <f>IF((IFERROR((VLOOKUP(D543,'Automation (QBO)'!A:B,2,FALSE)),"0"))=0,"Suspense",(IFERROR((VLOOKUP(D543,'Automation (QBO)'!A:B,2,FALSE)),"Suspense")))</f>
        <v>Project Expense - Materials</v>
      </c>
      <c r="I543" s="17">
        <f t="shared" si="34"/>
        <v>-2859.78</v>
      </c>
      <c r="J543" s="12" t="str">
        <f t="shared" si="35"/>
        <v>Project Expense - Materials</v>
      </c>
    </row>
    <row r="544" spans="1:10" ht="16" hidden="1">
      <c r="A544" s="13" t="s">
        <v>359</v>
      </c>
      <c r="B544" s="12" t="s">
        <v>105</v>
      </c>
      <c r="D544" s="12" t="s">
        <v>666</v>
      </c>
      <c r="E544" s="12">
        <v>-1493</v>
      </c>
      <c r="F544" s="14" t="str">
        <f t="shared" si="32"/>
        <v>2025-01-31Journal Entry41005 Labour - Project Managment-1493</v>
      </c>
      <c r="G544" s="15">
        <f t="shared" si="33"/>
        <v>45688</v>
      </c>
      <c r="H544" s="16" t="str">
        <f>IF((IFERROR((VLOOKUP(D544,'Automation (QBO)'!A:B,2,FALSE)),"0"))=0,"Suspense",(IFERROR((VLOOKUP(D544,'Automation (QBO)'!A:B,2,FALSE)),"Suspense")))</f>
        <v>Labour - Project Managment</v>
      </c>
      <c r="I544" s="17">
        <f t="shared" si="34"/>
        <v>-1493</v>
      </c>
      <c r="J544" s="12" t="str">
        <f t="shared" si="35"/>
        <v>Labour - Project Managment</v>
      </c>
    </row>
    <row r="545" spans="1:10" ht="16" hidden="1">
      <c r="A545" s="13" t="s">
        <v>359</v>
      </c>
      <c r="B545" s="12" t="s">
        <v>105</v>
      </c>
      <c r="D545" s="12" t="s">
        <v>757</v>
      </c>
      <c r="E545" s="12">
        <v>1493</v>
      </c>
      <c r="F545" s="14" t="str">
        <f t="shared" si="32"/>
        <v>2025-01-31Journal Entry42010 Rental - External1493</v>
      </c>
      <c r="G545" s="15">
        <f t="shared" si="33"/>
        <v>45688</v>
      </c>
      <c r="H545" s="16" t="str">
        <f>IF((IFERROR((VLOOKUP(D545,'Automation (QBO)'!A:B,2,FALSE)),"0"))=0,"Suspense",(IFERROR((VLOOKUP(D545,'Automation (QBO)'!A:B,2,FALSE)),"Suspense")))</f>
        <v>Rental - External</v>
      </c>
      <c r="I545" s="17">
        <f t="shared" si="34"/>
        <v>1493</v>
      </c>
      <c r="J545" s="12" t="str">
        <f t="shared" si="35"/>
        <v>Rental - External</v>
      </c>
    </row>
    <row r="546" spans="1:10" ht="16" hidden="1">
      <c r="A546" s="13" t="s">
        <v>359</v>
      </c>
      <c r="B546" s="12" t="s">
        <v>105</v>
      </c>
      <c r="D546" s="12" t="s">
        <v>666</v>
      </c>
      <c r="E546" s="12">
        <v>-7215</v>
      </c>
      <c r="F546" s="14" t="str">
        <f t="shared" si="32"/>
        <v>2025-01-31Journal Entry41005 Labour - Project Managment-7215</v>
      </c>
      <c r="G546" s="15">
        <f t="shared" si="33"/>
        <v>45688</v>
      </c>
      <c r="H546" s="16" t="str">
        <f>IF((IFERROR((VLOOKUP(D546,'Automation (QBO)'!A:B,2,FALSE)),"0"))=0,"Suspense",(IFERROR((VLOOKUP(D546,'Automation (QBO)'!A:B,2,FALSE)),"Suspense")))</f>
        <v>Labour - Project Managment</v>
      </c>
      <c r="I546" s="17">
        <f t="shared" si="34"/>
        <v>-7215</v>
      </c>
      <c r="J546" s="12" t="str">
        <f t="shared" si="35"/>
        <v>Labour - Project Managment</v>
      </c>
    </row>
    <row r="547" spans="1:10" ht="16" hidden="1">
      <c r="A547" s="13" t="s">
        <v>359</v>
      </c>
      <c r="B547" s="12" t="s">
        <v>105</v>
      </c>
      <c r="D547" s="12" t="s">
        <v>758</v>
      </c>
      <c r="E547" s="12">
        <v>7215</v>
      </c>
      <c r="F547" s="14" t="str">
        <f t="shared" si="32"/>
        <v>2025-01-31Journal Entry41006 Labour - General7215</v>
      </c>
      <c r="G547" s="15">
        <f t="shared" si="33"/>
        <v>45688</v>
      </c>
      <c r="H547" s="16" t="str">
        <f>IF((IFERROR((VLOOKUP(D547,'Automation (QBO)'!A:B,2,FALSE)),"0"))=0,"Suspense",(IFERROR((VLOOKUP(D547,'Automation (QBO)'!A:B,2,FALSE)),"Suspense")))</f>
        <v>Labour - General</v>
      </c>
      <c r="I547" s="17">
        <f t="shared" si="34"/>
        <v>7215</v>
      </c>
      <c r="J547" s="12" t="str">
        <f t="shared" si="35"/>
        <v>Labour - General</v>
      </c>
    </row>
    <row r="548" spans="1:10" ht="16" hidden="1">
      <c r="A548" s="13" t="s">
        <v>359</v>
      </c>
      <c r="B548" s="12" t="s">
        <v>105</v>
      </c>
      <c r="D548" s="12" t="s">
        <v>666</v>
      </c>
      <c r="E548" s="12">
        <v>-3227.89</v>
      </c>
      <c r="F548" s="14" t="str">
        <f t="shared" si="32"/>
        <v>2025-01-31Journal Entry41005 Labour - Project Managment-3227.89</v>
      </c>
      <c r="G548" s="15">
        <f t="shared" si="33"/>
        <v>45688</v>
      </c>
      <c r="H548" s="16" t="str">
        <f>IF((IFERROR((VLOOKUP(D548,'Automation (QBO)'!A:B,2,FALSE)),"0"))=0,"Suspense",(IFERROR((VLOOKUP(D548,'Automation (QBO)'!A:B,2,FALSE)),"Suspense")))</f>
        <v>Labour - Project Managment</v>
      </c>
      <c r="I548" s="17">
        <f t="shared" si="34"/>
        <v>-3227.89</v>
      </c>
      <c r="J548" s="12" t="str">
        <f t="shared" si="35"/>
        <v>Labour - Project Managment</v>
      </c>
    </row>
    <row r="549" spans="1:10" ht="16" hidden="1">
      <c r="A549" s="13" t="s">
        <v>359</v>
      </c>
      <c r="B549" s="12" t="s">
        <v>105</v>
      </c>
      <c r="D549" s="12" t="s">
        <v>758</v>
      </c>
      <c r="E549" s="12">
        <v>11960</v>
      </c>
      <c r="F549" s="14" t="str">
        <f t="shared" si="32"/>
        <v>2025-01-31Journal Entry41006 Labour - General11960</v>
      </c>
      <c r="G549" s="15">
        <f t="shared" si="33"/>
        <v>45688</v>
      </c>
      <c r="H549" s="16" t="str">
        <f>IF((IFERROR((VLOOKUP(D549,'Automation (QBO)'!A:B,2,FALSE)),"0"))=0,"Suspense",(IFERROR((VLOOKUP(D549,'Automation (QBO)'!A:B,2,FALSE)),"Suspense")))</f>
        <v>Labour - General</v>
      </c>
      <c r="I549" s="17">
        <f t="shared" si="34"/>
        <v>11960</v>
      </c>
      <c r="J549" s="12" t="str">
        <f t="shared" si="35"/>
        <v>Labour - General</v>
      </c>
    </row>
    <row r="550" spans="1:10" ht="16" hidden="1">
      <c r="A550" s="13" t="s">
        <v>359</v>
      </c>
      <c r="B550" s="12" t="s">
        <v>98</v>
      </c>
      <c r="C550" s="12" t="s">
        <v>131</v>
      </c>
      <c r="D550" s="12" t="s">
        <v>505</v>
      </c>
      <c r="E550" s="12">
        <v>-2859.78</v>
      </c>
      <c r="F550" s="14" t="str">
        <f t="shared" si="32"/>
        <v>2025-01-31Credit Card CreditUnited Rentals21010 Credit Card (CIBC Visa)-2859.78</v>
      </c>
      <c r="G550" s="15">
        <f t="shared" si="33"/>
        <v>45688</v>
      </c>
      <c r="H550" s="16" t="str">
        <f>IF((IFERROR((VLOOKUP(D550,'Automation (QBO)'!A:B,2,FALSE)),"0"))=0,"Suspense",(IFERROR((VLOOKUP(D550,'Automation (QBO)'!A:B,2,FALSE)),"Suspense")))</f>
        <v>Credit Card (CIBC Visa)</v>
      </c>
      <c r="I550" s="17">
        <f t="shared" si="34"/>
        <v>-2859.78</v>
      </c>
      <c r="J550" s="12" t="str">
        <f t="shared" si="35"/>
        <v>Credit Card (CIBC Visa)</v>
      </c>
    </row>
    <row r="551" spans="1:10" ht="16" hidden="1">
      <c r="A551" s="13" t="s">
        <v>359</v>
      </c>
      <c r="B551" s="12" t="s">
        <v>78</v>
      </c>
      <c r="C551" s="12" t="s">
        <v>141</v>
      </c>
      <c r="D551" s="12" t="s">
        <v>505</v>
      </c>
      <c r="E551" s="12">
        <v>8</v>
      </c>
      <c r="F551" s="14" t="str">
        <f t="shared" si="32"/>
        <v>2025-01-31ExpenseDSPC Parking Vancouver21010 Credit Card (CIBC Visa)8</v>
      </c>
      <c r="G551" s="15">
        <f t="shared" si="33"/>
        <v>45688</v>
      </c>
      <c r="H551" s="16" t="str">
        <f>IF((IFERROR((VLOOKUP(D551,'Automation (QBO)'!A:B,2,FALSE)),"0"))=0,"Suspense",(IFERROR((VLOOKUP(D551,'Automation (QBO)'!A:B,2,FALSE)),"Suspense")))</f>
        <v>Credit Card (CIBC Visa)</v>
      </c>
      <c r="I551" s="17">
        <f t="shared" si="34"/>
        <v>8</v>
      </c>
      <c r="J551" s="12" t="str">
        <f t="shared" si="35"/>
        <v>Credit Card (CIBC Visa)</v>
      </c>
    </row>
    <row r="552" spans="1:10" ht="16" hidden="1">
      <c r="A552" s="13" t="s">
        <v>359</v>
      </c>
      <c r="B552" s="12" t="s">
        <v>78</v>
      </c>
      <c r="C552" s="12" t="s">
        <v>97</v>
      </c>
      <c r="D552" s="12" t="s">
        <v>505</v>
      </c>
      <c r="E552" s="12">
        <v>89.77</v>
      </c>
      <c r="F552" s="14" t="str">
        <f t="shared" si="32"/>
        <v>2025-01-31ExpenseBrowns Socialhouse Restaurant21010 Credit Card (CIBC Visa)89.77</v>
      </c>
      <c r="G552" s="15">
        <f t="shared" si="33"/>
        <v>45688</v>
      </c>
      <c r="H552" s="16" t="str">
        <f>IF((IFERROR((VLOOKUP(D552,'Automation (QBO)'!A:B,2,FALSE)),"0"))=0,"Suspense",(IFERROR((VLOOKUP(D552,'Automation (QBO)'!A:B,2,FALSE)),"Suspense")))</f>
        <v>Credit Card (CIBC Visa)</v>
      </c>
      <c r="I552" s="17">
        <f t="shared" si="34"/>
        <v>89.77</v>
      </c>
      <c r="J552" s="12" t="str">
        <f t="shared" si="35"/>
        <v>Credit Card (CIBC Visa)</v>
      </c>
    </row>
    <row r="553" spans="1:10" ht="16" hidden="1">
      <c r="A553" s="13" t="s">
        <v>359</v>
      </c>
      <c r="B553" s="12" t="s">
        <v>78</v>
      </c>
      <c r="C553" s="12" t="s">
        <v>100</v>
      </c>
      <c r="D553" s="12" t="s">
        <v>505</v>
      </c>
      <c r="E553" s="12">
        <v>27.24</v>
      </c>
      <c r="F553" s="14" t="str">
        <f t="shared" si="32"/>
        <v>2025-01-31ExpenseMicrosoft Canada Inc21010 Credit Card (CIBC Visa)27.24</v>
      </c>
      <c r="G553" s="15">
        <f t="shared" si="33"/>
        <v>45688</v>
      </c>
      <c r="H553" s="16" t="str">
        <f>IF((IFERROR((VLOOKUP(D553,'Automation (QBO)'!A:B,2,FALSE)),"0"))=0,"Suspense",(IFERROR((VLOOKUP(D553,'Automation (QBO)'!A:B,2,FALSE)),"Suspense")))</f>
        <v>Credit Card (CIBC Visa)</v>
      </c>
      <c r="I553" s="17">
        <f t="shared" si="34"/>
        <v>27.24</v>
      </c>
      <c r="J553" s="12" t="str">
        <f t="shared" si="35"/>
        <v>Credit Card (CIBC Visa)</v>
      </c>
    </row>
    <row r="554" spans="1:10" ht="16" hidden="1">
      <c r="A554" s="13" t="s">
        <v>359</v>
      </c>
      <c r="B554" s="12" t="s">
        <v>78</v>
      </c>
      <c r="C554" s="12" t="s">
        <v>137</v>
      </c>
      <c r="D554" s="12" t="s">
        <v>505</v>
      </c>
      <c r="E554" s="12">
        <v>29.11</v>
      </c>
      <c r="F554" s="14" t="str">
        <f t="shared" si="32"/>
        <v>2025-01-31ExpenseAdobe21010 Credit Card (CIBC Visa)29.11</v>
      </c>
      <c r="G554" s="15">
        <f t="shared" si="33"/>
        <v>45688</v>
      </c>
      <c r="H554" s="16" t="str">
        <f>IF((IFERROR((VLOOKUP(D554,'Automation (QBO)'!A:B,2,FALSE)),"0"))=0,"Suspense",(IFERROR((VLOOKUP(D554,'Automation (QBO)'!A:B,2,FALSE)),"Suspense")))</f>
        <v>Credit Card (CIBC Visa)</v>
      </c>
      <c r="I554" s="17">
        <f t="shared" si="34"/>
        <v>29.11</v>
      </c>
      <c r="J554" s="12" t="str">
        <f t="shared" si="35"/>
        <v>Credit Card (CIBC Visa)</v>
      </c>
    </row>
    <row r="555" spans="1:10" ht="16" hidden="1">
      <c r="A555" s="13" t="s">
        <v>359</v>
      </c>
      <c r="B555" s="12" t="s">
        <v>78</v>
      </c>
      <c r="C555" s="12" t="s">
        <v>81</v>
      </c>
      <c r="D555" s="12" t="s">
        <v>505</v>
      </c>
      <c r="E555" s="12">
        <v>98.63</v>
      </c>
      <c r="F555" s="14" t="str">
        <f t="shared" si="32"/>
        <v>2025-01-31ExpenseHome Depot21010 Credit Card (CIBC Visa)98.63</v>
      </c>
      <c r="G555" s="15">
        <f t="shared" si="33"/>
        <v>45688</v>
      </c>
      <c r="H555" s="16" t="str">
        <f>IF((IFERROR((VLOOKUP(D555,'Automation (QBO)'!A:B,2,FALSE)),"0"))=0,"Suspense",(IFERROR((VLOOKUP(D555,'Automation (QBO)'!A:B,2,FALSE)),"Suspense")))</f>
        <v>Credit Card (CIBC Visa)</v>
      </c>
      <c r="I555" s="17">
        <f t="shared" si="34"/>
        <v>98.63</v>
      </c>
      <c r="J555" s="12" t="str">
        <f t="shared" si="35"/>
        <v>Credit Card (CIBC Visa)</v>
      </c>
    </row>
    <row r="556" spans="1:10" ht="16" hidden="1">
      <c r="A556" s="13" t="s">
        <v>359</v>
      </c>
      <c r="B556" s="12" t="s">
        <v>78</v>
      </c>
      <c r="C556" s="12" t="s">
        <v>146</v>
      </c>
      <c r="D556" s="12" t="s">
        <v>505</v>
      </c>
      <c r="E556" s="12">
        <v>42.46</v>
      </c>
      <c r="F556" s="14" t="str">
        <f t="shared" si="32"/>
        <v>2025-01-31ExpenseTim Horton's21010 Credit Card (CIBC Visa)42.46</v>
      </c>
      <c r="G556" s="15">
        <f t="shared" si="33"/>
        <v>45688</v>
      </c>
      <c r="H556" s="16" t="str">
        <f>IF((IFERROR((VLOOKUP(D556,'Automation (QBO)'!A:B,2,FALSE)),"0"))=0,"Suspense",(IFERROR((VLOOKUP(D556,'Automation (QBO)'!A:B,2,FALSE)),"Suspense")))</f>
        <v>Credit Card (CIBC Visa)</v>
      </c>
      <c r="I556" s="17">
        <f t="shared" si="34"/>
        <v>42.46</v>
      </c>
      <c r="J556" s="12" t="str">
        <f t="shared" si="35"/>
        <v>Credit Card (CIBC Visa)</v>
      </c>
    </row>
    <row r="557" spans="1:10" ht="16" hidden="1">
      <c r="A557" s="13" t="s">
        <v>359</v>
      </c>
      <c r="B557" s="12" t="s">
        <v>78</v>
      </c>
      <c r="C557" s="12" t="s">
        <v>94</v>
      </c>
      <c r="D557" s="12" t="s">
        <v>505</v>
      </c>
      <c r="E557" s="12">
        <v>74.11</v>
      </c>
      <c r="F557" s="14" t="str">
        <f t="shared" si="32"/>
        <v>2025-01-31ExpenseDicks Lumber21010 Credit Card (CIBC Visa)74.11</v>
      </c>
      <c r="G557" s="15">
        <f t="shared" si="33"/>
        <v>45688</v>
      </c>
      <c r="H557" s="16" t="str">
        <f>IF((IFERROR((VLOOKUP(D557,'Automation (QBO)'!A:B,2,FALSE)),"0"))=0,"Suspense",(IFERROR((VLOOKUP(D557,'Automation (QBO)'!A:B,2,FALSE)),"Suspense")))</f>
        <v>Credit Card (CIBC Visa)</v>
      </c>
      <c r="I557" s="17">
        <f t="shared" si="34"/>
        <v>74.11</v>
      </c>
      <c r="J557" s="12" t="str">
        <f t="shared" si="35"/>
        <v>Credit Card (CIBC Visa)</v>
      </c>
    </row>
    <row r="558" spans="1:10" ht="16" hidden="1">
      <c r="A558" s="13" t="s">
        <v>359</v>
      </c>
      <c r="B558" s="12" t="s">
        <v>78</v>
      </c>
      <c r="C558" s="12" t="s">
        <v>141</v>
      </c>
      <c r="D558" s="12" t="s">
        <v>505</v>
      </c>
      <c r="E558" s="12">
        <v>8</v>
      </c>
      <c r="F558" s="14" t="str">
        <f t="shared" si="32"/>
        <v>2025-01-31ExpenseDSPC Parking Vancouver21010 Credit Card (CIBC Visa)8</v>
      </c>
      <c r="G558" s="15">
        <f t="shared" si="33"/>
        <v>45688</v>
      </c>
      <c r="H558" s="16" t="str">
        <f>IF((IFERROR((VLOOKUP(D558,'Automation (QBO)'!A:B,2,FALSE)),"0"))=0,"Suspense",(IFERROR((VLOOKUP(D558,'Automation (QBO)'!A:B,2,FALSE)),"Suspense")))</f>
        <v>Credit Card (CIBC Visa)</v>
      </c>
      <c r="I558" s="17">
        <f t="shared" si="34"/>
        <v>8</v>
      </c>
      <c r="J558" s="12" t="str">
        <f t="shared" si="35"/>
        <v>Credit Card (CIBC Visa)</v>
      </c>
    </row>
    <row r="559" spans="1:10" ht="16" hidden="1">
      <c r="A559" s="13" t="s">
        <v>359</v>
      </c>
      <c r="B559" s="12" t="s">
        <v>98</v>
      </c>
      <c r="C559" s="12" t="s">
        <v>131</v>
      </c>
      <c r="D559" s="12" t="s">
        <v>505</v>
      </c>
      <c r="E559" s="12">
        <v>-1234.9100000000001</v>
      </c>
      <c r="F559" s="14" t="str">
        <f t="shared" si="32"/>
        <v>2025-01-31Credit Card CreditUnited Rentals21010 Credit Card (CIBC Visa)-1234.91</v>
      </c>
      <c r="G559" s="15">
        <f t="shared" si="33"/>
        <v>45688</v>
      </c>
      <c r="H559" s="16" t="str">
        <f>IF((IFERROR((VLOOKUP(D559,'Automation (QBO)'!A:B,2,FALSE)),"0"))=0,"Suspense",(IFERROR((VLOOKUP(D559,'Automation (QBO)'!A:B,2,FALSE)),"Suspense")))</f>
        <v>Credit Card (CIBC Visa)</v>
      </c>
      <c r="I559" s="17">
        <f t="shared" si="34"/>
        <v>-1234.9100000000001</v>
      </c>
      <c r="J559" s="12" t="str">
        <f t="shared" si="35"/>
        <v>Credit Card (CIBC Visa)</v>
      </c>
    </row>
    <row r="560" spans="1:10" ht="16" hidden="1">
      <c r="A560" s="13" t="s">
        <v>359</v>
      </c>
      <c r="B560" s="12" t="s">
        <v>78</v>
      </c>
      <c r="C560" s="12" t="s">
        <v>141</v>
      </c>
      <c r="D560" s="12" t="s">
        <v>505</v>
      </c>
      <c r="E560" s="12">
        <v>10</v>
      </c>
      <c r="F560" s="14" t="str">
        <f t="shared" si="32"/>
        <v>2025-01-31ExpenseDSPC Parking Vancouver21010 Credit Card (CIBC Visa)10</v>
      </c>
      <c r="G560" s="15">
        <f t="shared" si="33"/>
        <v>45688</v>
      </c>
      <c r="H560" s="16" t="str">
        <f>IF((IFERROR((VLOOKUP(D560,'Automation (QBO)'!A:B,2,FALSE)),"0"))=0,"Suspense",(IFERROR((VLOOKUP(D560,'Automation (QBO)'!A:B,2,FALSE)),"Suspense")))</f>
        <v>Credit Card (CIBC Visa)</v>
      </c>
      <c r="I560" s="17">
        <f t="shared" si="34"/>
        <v>10</v>
      </c>
      <c r="J560" s="12" t="str">
        <f t="shared" si="35"/>
        <v>Credit Card (CIBC Visa)</v>
      </c>
    </row>
    <row r="561" spans="1:10" ht="16" hidden="1">
      <c r="A561" s="13" t="s">
        <v>359</v>
      </c>
      <c r="B561" s="12" t="s">
        <v>78</v>
      </c>
      <c r="C561" s="12" t="s">
        <v>141</v>
      </c>
      <c r="D561" s="12" t="s">
        <v>660</v>
      </c>
      <c r="E561" s="12">
        <v>8</v>
      </c>
      <c r="F561" s="14" t="str">
        <f t="shared" si="32"/>
        <v>2025-01-31ExpenseDSPC Parking Vancouver51335 Project Expense - Materials8</v>
      </c>
      <c r="G561" s="15">
        <f t="shared" si="33"/>
        <v>45688</v>
      </c>
      <c r="H561" s="16" t="str">
        <f>IF((IFERROR((VLOOKUP(D561,'Automation (QBO)'!A:B,2,FALSE)),"0"))=0,"Suspense",(IFERROR((VLOOKUP(D561,'Automation (QBO)'!A:B,2,FALSE)),"Suspense")))</f>
        <v>Project Expense - Materials</v>
      </c>
      <c r="I561" s="17">
        <f t="shared" si="34"/>
        <v>8</v>
      </c>
      <c r="J561" s="12" t="str">
        <f t="shared" si="35"/>
        <v>Project Expense - Materials</v>
      </c>
    </row>
    <row r="562" spans="1:10" ht="16" hidden="1">
      <c r="A562" s="13" t="s">
        <v>359</v>
      </c>
      <c r="B562" s="12" t="s">
        <v>78</v>
      </c>
      <c r="C562" s="12" t="s">
        <v>141</v>
      </c>
      <c r="D562" s="12" t="s">
        <v>660</v>
      </c>
      <c r="E562" s="12">
        <v>10</v>
      </c>
      <c r="F562" s="14" t="str">
        <f t="shared" si="32"/>
        <v>2025-01-31ExpenseDSPC Parking Vancouver51335 Project Expense - Materials10</v>
      </c>
      <c r="G562" s="15">
        <f t="shared" si="33"/>
        <v>45688</v>
      </c>
      <c r="H562" s="16" t="str">
        <f>IF((IFERROR((VLOOKUP(D562,'Automation (QBO)'!A:B,2,FALSE)),"0"))=0,"Suspense",(IFERROR((VLOOKUP(D562,'Automation (QBO)'!A:B,2,FALSE)),"Suspense")))</f>
        <v>Project Expense - Materials</v>
      </c>
      <c r="I562" s="17">
        <f t="shared" si="34"/>
        <v>10</v>
      </c>
      <c r="J562" s="12" t="str">
        <f t="shared" si="35"/>
        <v>Project Expense - Materials</v>
      </c>
    </row>
    <row r="563" spans="1:10" ht="16" hidden="1">
      <c r="A563" s="13" t="s">
        <v>359</v>
      </c>
      <c r="B563" s="12" t="s">
        <v>78</v>
      </c>
      <c r="C563" s="12" t="s">
        <v>141</v>
      </c>
      <c r="D563" s="12" t="s">
        <v>660</v>
      </c>
      <c r="E563" s="12">
        <v>8</v>
      </c>
      <c r="F563" s="14" t="str">
        <f t="shared" si="32"/>
        <v>2025-01-31ExpenseDSPC Parking Vancouver51335 Project Expense - Materials8</v>
      </c>
      <c r="G563" s="15">
        <f t="shared" si="33"/>
        <v>45688</v>
      </c>
      <c r="H563" s="16" t="str">
        <f>IF((IFERROR((VLOOKUP(D563,'Automation (QBO)'!A:B,2,FALSE)),"0"))=0,"Suspense",(IFERROR((VLOOKUP(D563,'Automation (QBO)'!A:B,2,FALSE)),"Suspense")))</f>
        <v>Project Expense - Materials</v>
      </c>
      <c r="I563" s="17">
        <f t="shared" si="34"/>
        <v>8</v>
      </c>
      <c r="J563" s="12" t="str">
        <f t="shared" si="35"/>
        <v>Project Expense - Materials</v>
      </c>
    </row>
    <row r="564" spans="1:10" ht="16" hidden="1">
      <c r="A564" s="13" t="s">
        <v>359</v>
      </c>
      <c r="B564" s="12" t="s">
        <v>105</v>
      </c>
      <c r="D564" s="12" t="s">
        <v>666</v>
      </c>
      <c r="E564" s="12">
        <v>-6420</v>
      </c>
      <c r="F564" s="14" t="str">
        <f t="shared" si="32"/>
        <v>2025-01-31Journal Entry41005 Labour - Project Managment-6420</v>
      </c>
      <c r="G564" s="15">
        <f t="shared" si="33"/>
        <v>45688</v>
      </c>
      <c r="H564" s="16" t="str">
        <f>IF((IFERROR((VLOOKUP(D564,'Automation (QBO)'!A:B,2,FALSE)),"0"))=0,"Suspense",(IFERROR((VLOOKUP(D564,'Automation (QBO)'!A:B,2,FALSE)),"Suspense")))</f>
        <v>Labour - Project Managment</v>
      </c>
      <c r="I564" s="17">
        <f t="shared" si="34"/>
        <v>-6420</v>
      </c>
      <c r="J564" s="12" t="str">
        <f t="shared" si="35"/>
        <v>Labour - Project Managment</v>
      </c>
    </row>
    <row r="565" spans="1:10" ht="16" hidden="1">
      <c r="A565" s="13" t="s">
        <v>359</v>
      </c>
      <c r="B565" s="12" t="s">
        <v>105</v>
      </c>
      <c r="D565" s="12" t="s">
        <v>844</v>
      </c>
      <c r="E565" s="12">
        <v>-1011.43</v>
      </c>
      <c r="F565" s="14" t="str">
        <f t="shared" si="32"/>
        <v>2025-01-31Journal Entry42035 Billable Expense Income-1011.43</v>
      </c>
      <c r="G565" s="15">
        <f t="shared" si="33"/>
        <v>45688</v>
      </c>
      <c r="H565" s="16" t="str">
        <f>IF((IFERROR((VLOOKUP(D565,'Automation (QBO)'!A:B,2,FALSE)),"0"))=0,"Suspense",(IFERROR((VLOOKUP(D565,'Automation (QBO)'!A:B,2,FALSE)),"Suspense")))</f>
        <v>Suspense</v>
      </c>
      <c r="I565" s="17">
        <f t="shared" si="34"/>
        <v>-1011.43</v>
      </c>
      <c r="J565" s="12" t="str">
        <f t="shared" si="35"/>
        <v>Suspense</v>
      </c>
    </row>
    <row r="566" spans="1:10" ht="16" hidden="1">
      <c r="A566" s="13" t="s">
        <v>359</v>
      </c>
      <c r="B566" s="12" t="s">
        <v>105</v>
      </c>
      <c r="D566" s="12" t="s">
        <v>758</v>
      </c>
      <c r="E566" s="12">
        <v>-1625</v>
      </c>
      <c r="F566" s="14" t="str">
        <f t="shared" si="32"/>
        <v>2025-01-31Journal Entry41006 Labour - General-1625</v>
      </c>
      <c r="G566" s="15">
        <f t="shared" si="33"/>
        <v>45688</v>
      </c>
      <c r="H566" s="16" t="str">
        <f>IF((IFERROR((VLOOKUP(D566,'Automation (QBO)'!A:B,2,FALSE)),"0"))=0,"Suspense",(IFERROR((VLOOKUP(D566,'Automation (QBO)'!A:B,2,FALSE)),"Suspense")))</f>
        <v>Labour - General</v>
      </c>
      <c r="I566" s="17">
        <f t="shared" si="34"/>
        <v>-1625</v>
      </c>
      <c r="J566" s="12" t="str">
        <f t="shared" si="35"/>
        <v>Labour - General</v>
      </c>
    </row>
    <row r="567" spans="1:10" ht="16" hidden="1">
      <c r="A567" s="13" t="s">
        <v>359</v>
      </c>
      <c r="B567" s="12" t="s">
        <v>105</v>
      </c>
      <c r="D567" s="12" t="s">
        <v>666</v>
      </c>
      <c r="E567" s="12">
        <v>1625</v>
      </c>
      <c r="F567" s="14" t="str">
        <f t="shared" si="32"/>
        <v>2025-01-31Journal Entry41005 Labour - Project Managment1625</v>
      </c>
      <c r="G567" s="15">
        <f t="shared" si="33"/>
        <v>45688</v>
      </c>
      <c r="H567" s="16" t="str">
        <f>IF((IFERROR((VLOOKUP(D567,'Automation (QBO)'!A:B,2,FALSE)),"0"))=0,"Suspense",(IFERROR((VLOOKUP(D567,'Automation (QBO)'!A:B,2,FALSE)),"Suspense")))</f>
        <v>Labour - Project Managment</v>
      </c>
      <c r="I567" s="17">
        <f t="shared" si="34"/>
        <v>1625</v>
      </c>
      <c r="J567" s="12" t="str">
        <f t="shared" si="35"/>
        <v>Labour - Project Managment</v>
      </c>
    </row>
    <row r="568" spans="1:10" ht="16" hidden="1">
      <c r="A568" s="13" t="s">
        <v>359</v>
      </c>
      <c r="B568" s="12" t="s">
        <v>105</v>
      </c>
      <c r="D568" s="12" t="s">
        <v>759</v>
      </c>
      <c r="E568" s="12">
        <v>202.29</v>
      </c>
      <c r="F568" s="14" t="str">
        <f t="shared" si="32"/>
        <v>2025-01-31Journal Entry42015 Margin - Materials202.29</v>
      </c>
      <c r="G568" s="15">
        <f t="shared" si="33"/>
        <v>45688</v>
      </c>
      <c r="H568" s="16" t="str">
        <f>IF((IFERROR((VLOOKUP(D568,'Automation (QBO)'!A:B,2,FALSE)),"0"))=0,"Suspense",(IFERROR((VLOOKUP(D568,'Automation (QBO)'!A:B,2,FALSE)),"Suspense")))</f>
        <v>Margin - Materials</v>
      </c>
      <c r="I568" s="17">
        <f t="shared" si="34"/>
        <v>202.29</v>
      </c>
      <c r="J568" s="12" t="str">
        <f t="shared" si="35"/>
        <v>Margin - Materials</v>
      </c>
    </row>
    <row r="569" spans="1:10" ht="16" hidden="1">
      <c r="A569" s="13" t="s">
        <v>359</v>
      </c>
      <c r="B569" s="12" t="s">
        <v>105</v>
      </c>
      <c r="D569" s="12" t="s">
        <v>760</v>
      </c>
      <c r="E569" s="12">
        <v>1284</v>
      </c>
      <c r="F569" s="14" t="str">
        <f t="shared" si="32"/>
        <v>2025-01-31Journal Entry42020 Margin - Subcontractor1284</v>
      </c>
      <c r="G569" s="15">
        <f t="shared" si="33"/>
        <v>45688</v>
      </c>
      <c r="H569" s="16" t="str">
        <f>IF((IFERROR((VLOOKUP(D569,'Automation (QBO)'!A:B,2,FALSE)),"0"))=0,"Suspense",(IFERROR((VLOOKUP(D569,'Automation (QBO)'!A:B,2,FALSE)),"Suspense")))</f>
        <v>Margin - Subcontractor</v>
      </c>
      <c r="I569" s="17">
        <f t="shared" si="34"/>
        <v>1284</v>
      </c>
      <c r="J569" s="12" t="str">
        <f t="shared" si="35"/>
        <v>Margin - Subcontractor</v>
      </c>
    </row>
    <row r="570" spans="1:10" ht="16" hidden="1">
      <c r="A570" s="13" t="s">
        <v>359</v>
      </c>
      <c r="B570" s="12" t="s">
        <v>105</v>
      </c>
      <c r="D570" s="12" t="s">
        <v>761</v>
      </c>
      <c r="E570" s="12">
        <v>1443</v>
      </c>
      <c r="F570" s="14" t="str">
        <f t="shared" si="32"/>
        <v>2025-01-31Journal Entry42025 Margin - Labour1443</v>
      </c>
      <c r="G570" s="15">
        <f t="shared" si="33"/>
        <v>45688</v>
      </c>
      <c r="H570" s="16" t="str">
        <f>IF((IFERROR((VLOOKUP(D570,'Automation (QBO)'!A:B,2,FALSE)),"0"))=0,"Suspense",(IFERROR((VLOOKUP(D570,'Automation (QBO)'!A:B,2,FALSE)),"Suspense")))</f>
        <v>Margin - Labour</v>
      </c>
      <c r="I570" s="17">
        <f t="shared" si="34"/>
        <v>1443</v>
      </c>
      <c r="J570" s="12" t="str">
        <f t="shared" si="35"/>
        <v>Margin - Labour</v>
      </c>
    </row>
    <row r="571" spans="1:10" ht="16" hidden="1">
      <c r="A571" s="13" t="s">
        <v>359</v>
      </c>
      <c r="B571" s="12" t="s">
        <v>105</v>
      </c>
      <c r="D571" s="12" t="s">
        <v>762</v>
      </c>
      <c r="E571" s="12">
        <v>298.60000000000002</v>
      </c>
      <c r="F571" s="14" t="str">
        <f t="shared" si="32"/>
        <v>2025-01-31Journal Entry42030 Margin - Rental298.6</v>
      </c>
      <c r="G571" s="15">
        <f t="shared" si="33"/>
        <v>45688</v>
      </c>
      <c r="H571" s="16" t="str">
        <f>IF((IFERROR((VLOOKUP(D571,'Automation (QBO)'!A:B,2,FALSE)),"0"))=0,"Suspense",(IFERROR((VLOOKUP(D571,'Automation (QBO)'!A:B,2,FALSE)),"Suspense")))</f>
        <v>Margin - Rental</v>
      </c>
      <c r="I571" s="17">
        <f t="shared" si="34"/>
        <v>298.60000000000002</v>
      </c>
      <c r="J571" s="12" t="str">
        <f t="shared" si="35"/>
        <v>Margin - Rental</v>
      </c>
    </row>
    <row r="572" spans="1:10" ht="16" hidden="1">
      <c r="A572" s="13" t="s">
        <v>359</v>
      </c>
      <c r="B572" s="12" t="s">
        <v>105</v>
      </c>
      <c r="D572" s="12" t="s">
        <v>666</v>
      </c>
      <c r="E572" s="12">
        <v>-493</v>
      </c>
      <c r="F572" s="14" t="str">
        <f t="shared" si="32"/>
        <v>2025-01-31Journal Entry41005 Labour - Project Managment-493</v>
      </c>
      <c r="G572" s="15">
        <f t="shared" si="33"/>
        <v>45688</v>
      </c>
      <c r="H572" s="16" t="str">
        <f>IF((IFERROR((VLOOKUP(D572,'Automation (QBO)'!A:B,2,FALSE)),"0"))=0,"Suspense",(IFERROR((VLOOKUP(D572,'Automation (QBO)'!A:B,2,FALSE)),"Suspense")))</f>
        <v>Labour - Project Managment</v>
      </c>
      <c r="I572" s="17">
        <f t="shared" si="34"/>
        <v>-493</v>
      </c>
      <c r="J572" s="12" t="str">
        <f t="shared" si="35"/>
        <v>Labour - Project Managment</v>
      </c>
    </row>
    <row r="573" spans="1:10" ht="16" hidden="1">
      <c r="A573" s="13" t="s">
        <v>359</v>
      </c>
      <c r="B573" s="12" t="s">
        <v>105</v>
      </c>
      <c r="D573" s="12" t="s">
        <v>757</v>
      </c>
      <c r="E573" s="12">
        <v>493</v>
      </c>
      <c r="F573" s="14" t="str">
        <f t="shared" si="32"/>
        <v>2025-01-31Journal Entry42010 Rental - External493</v>
      </c>
      <c r="G573" s="15">
        <f t="shared" si="33"/>
        <v>45688</v>
      </c>
      <c r="H573" s="16" t="str">
        <f>IF((IFERROR((VLOOKUP(D573,'Automation (QBO)'!A:B,2,FALSE)),"0"))=0,"Suspense",(IFERROR((VLOOKUP(D573,'Automation (QBO)'!A:B,2,FALSE)),"Suspense")))</f>
        <v>Rental - External</v>
      </c>
      <c r="I573" s="17">
        <f t="shared" si="34"/>
        <v>493</v>
      </c>
      <c r="J573" s="12" t="str">
        <f t="shared" si="35"/>
        <v>Rental - External</v>
      </c>
    </row>
    <row r="574" spans="1:10" ht="16" hidden="1">
      <c r="A574" s="13" t="s">
        <v>359</v>
      </c>
      <c r="B574" s="12" t="s">
        <v>105</v>
      </c>
      <c r="D574" s="12" t="s">
        <v>666</v>
      </c>
      <c r="E574" s="12">
        <v>-1722.7</v>
      </c>
      <c r="F574" s="14" t="str">
        <f t="shared" si="32"/>
        <v>2025-01-31Journal Entry41005 Labour - Project Managment-1722.7</v>
      </c>
      <c r="G574" s="15">
        <f t="shared" si="33"/>
        <v>45688</v>
      </c>
      <c r="H574" s="16" t="str">
        <f>IF((IFERROR((VLOOKUP(D574,'Automation (QBO)'!A:B,2,FALSE)),"0"))=0,"Suspense",(IFERROR((VLOOKUP(D574,'Automation (QBO)'!A:B,2,FALSE)),"Suspense")))</f>
        <v>Labour - Project Managment</v>
      </c>
      <c r="I574" s="17">
        <f t="shared" si="34"/>
        <v>-1722.7</v>
      </c>
      <c r="J574" s="12" t="str">
        <f t="shared" si="35"/>
        <v>Labour - Project Managment</v>
      </c>
    </row>
    <row r="575" spans="1:10" ht="16" hidden="1">
      <c r="A575" s="13" t="s">
        <v>359</v>
      </c>
      <c r="B575" s="12" t="s">
        <v>105</v>
      </c>
      <c r="D575" s="12" t="s">
        <v>844</v>
      </c>
      <c r="E575" s="12">
        <v>-1721.53</v>
      </c>
      <c r="F575" s="14" t="str">
        <f t="shared" si="32"/>
        <v>2025-01-31Journal Entry42035 Billable Expense Income-1721.53</v>
      </c>
      <c r="G575" s="15">
        <f t="shared" si="33"/>
        <v>45688</v>
      </c>
      <c r="H575" s="16" t="str">
        <f>IF((IFERROR((VLOOKUP(D575,'Automation (QBO)'!A:B,2,FALSE)),"0"))=0,"Suspense",(IFERROR((VLOOKUP(D575,'Automation (QBO)'!A:B,2,FALSE)),"Suspense")))</f>
        <v>Suspense</v>
      </c>
      <c r="I575" s="17">
        <f t="shared" si="34"/>
        <v>-1721.53</v>
      </c>
      <c r="J575" s="12" t="str">
        <f t="shared" si="35"/>
        <v>Suspense</v>
      </c>
    </row>
    <row r="576" spans="1:10" ht="16" hidden="1">
      <c r="A576" s="13" t="s">
        <v>359</v>
      </c>
      <c r="B576" s="12" t="s">
        <v>105</v>
      </c>
      <c r="D576" s="12" t="s">
        <v>758</v>
      </c>
      <c r="E576" s="12">
        <v>-1625</v>
      </c>
      <c r="F576" s="14" t="str">
        <f t="shared" si="32"/>
        <v>2025-01-31Journal Entry41006 Labour - General-1625</v>
      </c>
      <c r="G576" s="15">
        <f t="shared" si="33"/>
        <v>45688</v>
      </c>
      <c r="H576" s="16" t="str">
        <f>IF((IFERROR((VLOOKUP(D576,'Automation (QBO)'!A:B,2,FALSE)),"0"))=0,"Suspense",(IFERROR((VLOOKUP(D576,'Automation (QBO)'!A:B,2,FALSE)),"Suspense")))</f>
        <v>Labour - General</v>
      </c>
      <c r="I576" s="17">
        <f t="shared" si="34"/>
        <v>-1625</v>
      </c>
      <c r="J576" s="12" t="str">
        <f t="shared" si="35"/>
        <v>Labour - General</v>
      </c>
    </row>
    <row r="577" spans="1:10" ht="16" hidden="1">
      <c r="A577" s="13" t="s">
        <v>359</v>
      </c>
      <c r="B577" s="12" t="s">
        <v>105</v>
      </c>
      <c r="D577" s="12" t="s">
        <v>666</v>
      </c>
      <c r="E577" s="12">
        <v>1625</v>
      </c>
      <c r="F577" s="14" t="str">
        <f t="shared" si="32"/>
        <v>2025-01-31Journal Entry41005 Labour - Project Managment1625</v>
      </c>
      <c r="G577" s="15">
        <f t="shared" si="33"/>
        <v>45688</v>
      </c>
      <c r="H577" s="16" t="str">
        <f>IF((IFERROR((VLOOKUP(D577,'Automation (QBO)'!A:B,2,FALSE)),"0"))=0,"Suspense",(IFERROR((VLOOKUP(D577,'Automation (QBO)'!A:B,2,FALSE)),"Suspense")))</f>
        <v>Labour - Project Managment</v>
      </c>
      <c r="I577" s="17">
        <f t="shared" si="34"/>
        <v>1625</v>
      </c>
      <c r="J577" s="12" t="str">
        <f t="shared" si="35"/>
        <v>Labour - Project Managment</v>
      </c>
    </row>
    <row r="578" spans="1:10" ht="16" hidden="1">
      <c r="A578" s="13" t="s">
        <v>359</v>
      </c>
      <c r="B578" s="12" t="s">
        <v>105</v>
      </c>
      <c r="D578" s="12" t="s">
        <v>666</v>
      </c>
      <c r="E578" s="12">
        <v>-11960</v>
      </c>
      <c r="F578" s="14" t="str">
        <f t="shared" ref="F578:F641" si="36">A578&amp;B578&amp;C578&amp;D578&amp;E578</f>
        <v>2025-01-31Journal Entry41005 Labour - Project Managment-11960</v>
      </c>
      <c r="G578" s="15">
        <f t="shared" ref="G578:G641" si="37">IFERROR((DATEVALUE(A578)),A578)</f>
        <v>45688</v>
      </c>
      <c r="H578" s="16" t="str">
        <f>IF((IFERROR((VLOOKUP(D578,'Automation (QBO)'!A:B,2,FALSE)),"0"))=0,"Suspense",(IFERROR((VLOOKUP(D578,'Automation (QBO)'!A:B,2,FALSE)),"Suspense")))</f>
        <v>Labour - Project Managment</v>
      </c>
      <c r="I578" s="17">
        <f t="shared" ref="I578:I641" si="38">E578</f>
        <v>-11960</v>
      </c>
      <c r="J578" s="12" t="str">
        <f t="shared" ref="J578:J641" si="39">H578</f>
        <v>Labour - Project Managment</v>
      </c>
    </row>
    <row r="579" spans="1:10" ht="16" hidden="1">
      <c r="A579" s="13" t="s">
        <v>359</v>
      </c>
      <c r="B579" s="12" t="s">
        <v>105</v>
      </c>
      <c r="D579" s="12" t="s">
        <v>666</v>
      </c>
      <c r="E579" s="12">
        <v>-3179.45</v>
      </c>
      <c r="F579" s="14" t="str">
        <f t="shared" si="36"/>
        <v>2025-01-31Journal Entry41005 Labour - Project Managment-3179.45</v>
      </c>
      <c r="G579" s="15">
        <f t="shared" si="37"/>
        <v>45688</v>
      </c>
      <c r="H579" s="16" t="str">
        <f>IF((IFERROR((VLOOKUP(D579,'Automation (QBO)'!A:B,2,FALSE)),"0"))=0,"Suspense",(IFERROR((VLOOKUP(D579,'Automation (QBO)'!A:B,2,FALSE)),"Suspense")))</f>
        <v>Labour - Project Managment</v>
      </c>
      <c r="I579" s="17">
        <f t="shared" si="38"/>
        <v>-3179.45</v>
      </c>
      <c r="J579" s="12" t="str">
        <f t="shared" si="39"/>
        <v>Labour - Project Managment</v>
      </c>
    </row>
    <row r="580" spans="1:10" ht="16" hidden="1">
      <c r="A580" s="13" t="s">
        <v>359</v>
      </c>
      <c r="B580" s="12" t="s">
        <v>105</v>
      </c>
      <c r="D580" s="12" t="s">
        <v>759</v>
      </c>
      <c r="E580" s="12">
        <v>344.31</v>
      </c>
      <c r="F580" s="14" t="str">
        <f t="shared" si="36"/>
        <v>2025-01-31Journal Entry42015 Margin - Materials344.31</v>
      </c>
      <c r="G580" s="15">
        <f t="shared" si="37"/>
        <v>45688</v>
      </c>
      <c r="H580" s="16" t="str">
        <f>IF((IFERROR((VLOOKUP(D580,'Automation (QBO)'!A:B,2,FALSE)),"0"))=0,"Suspense",(IFERROR((VLOOKUP(D580,'Automation (QBO)'!A:B,2,FALSE)),"Suspense")))</f>
        <v>Margin - Materials</v>
      </c>
      <c r="I580" s="17">
        <f t="shared" si="38"/>
        <v>344.31</v>
      </c>
      <c r="J580" s="12" t="str">
        <f t="shared" si="39"/>
        <v>Margin - Materials</v>
      </c>
    </row>
    <row r="581" spans="1:10" ht="16" hidden="1">
      <c r="A581" s="13" t="s">
        <v>359</v>
      </c>
      <c r="B581" s="12" t="s">
        <v>105</v>
      </c>
      <c r="D581" s="12" t="s">
        <v>760</v>
      </c>
      <c r="E581" s="12">
        <v>344.54</v>
      </c>
      <c r="F581" s="14" t="str">
        <f t="shared" si="36"/>
        <v>2025-01-31Journal Entry42020 Margin - Subcontractor344.54</v>
      </c>
      <c r="G581" s="15">
        <f t="shared" si="37"/>
        <v>45688</v>
      </c>
      <c r="H581" s="16" t="str">
        <f>IF((IFERROR((VLOOKUP(D581,'Automation (QBO)'!A:B,2,FALSE)),"0"))=0,"Suspense",(IFERROR((VLOOKUP(D581,'Automation (QBO)'!A:B,2,FALSE)),"Suspense")))</f>
        <v>Margin - Subcontractor</v>
      </c>
      <c r="I581" s="17">
        <f t="shared" si="38"/>
        <v>344.54</v>
      </c>
      <c r="J581" s="12" t="str">
        <f t="shared" si="39"/>
        <v>Margin - Subcontractor</v>
      </c>
    </row>
    <row r="582" spans="1:10" ht="16" hidden="1">
      <c r="A582" s="13" t="s">
        <v>359</v>
      </c>
      <c r="B582" s="12" t="s">
        <v>105</v>
      </c>
      <c r="D582" s="12" t="s">
        <v>761</v>
      </c>
      <c r="E582" s="12">
        <v>2392</v>
      </c>
      <c r="F582" s="14" t="str">
        <f t="shared" si="36"/>
        <v>2025-01-31Journal Entry42025 Margin - Labour2392</v>
      </c>
      <c r="G582" s="15">
        <f t="shared" si="37"/>
        <v>45688</v>
      </c>
      <c r="H582" s="16" t="str">
        <f>IF((IFERROR((VLOOKUP(D582,'Automation (QBO)'!A:B,2,FALSE)),"0"))=0,"Suspense",(IFERROR((VLOOKUP(D582,'Automation (QBO)'!A:B,2,FALSE)),"Suspense")))</f>
        <v>Margin - Labour</v>
      </c>
      <c r="I582" s="17">
        <f t="shared" si="38"/>
        <v>2392</v>
      </c>
      <c r="J582" s="12" t="str">
        <f t="shared" si="39"/>
        <v>Margin - Labour</v>
      </c>
    </row>
    <row r="583" spans="1:10" ht="16" hidden="1">
      <c r="A583" s="13" t="s">
        <v>359</v>
      </c>
      <c r="B583" s="12" t="s">
        <v>105</v>
      </c>
      <c r="D583" s="12" t="s">
        <v>762</v>
      </c>
      <c r="E583" s="12">
        <v>98.6</v>
      </c>
      <c r="F583" s="14" t="str">
        <f t="shared" si="36"/>
        <v>2025-01-31Journal Entry42030 Margin - Rental98.6</v>
      </c>
      <c r="G583" s="15">
        <f t="shared" si="37"/>
        <v>45688</v>
      </c>
      <c r="H583" s="16" t="str">
        <f>IF((IFERROR((VLOOKUP(D583,'Automation (QBO)'!A:B,2,FALSE)),"0"))=0,"Suspense",(IFERROR((VLOOKUP(D583,'Automation (QBO)'!A:B,2,FALSE)),"Suspense")))</f>
        <v>Margin - Rental</v>
      </c>
      <c r="I583" s="17">
        <f t="shared" si="38"/>
        <v>98.6</v>
      </c>
      <c r="J583" s="12" t="str">
        <f t="shared" si="39"/>
        <v>Margin - Rental</v>
      </c>
    </row>
    <row r="584" spans="1:10" ht="16" hidden="1">
      <c r="A584" s="13" t="s">
        <v>359</v>
      </c>
      <c r="B584" s="12" t="s">
        <v>105</v>
      </c>
      <c r="D584" s="12" t="s">
        <v>666</v>
      </c>
      <c r="E584" s="12">
        <v>-13130</v>
      </c>
      <c r="F584" s="14" t="str">
        <f t="shared" si="36"/>
        <v>2025-01-31Journal Entry41005 Labour - Project Managment-13130</v>
      </c>
      <c r="G584" s="15">
        <f t="shared" si="37"/>
        <v>45688</v>
      </c>
      <c r="H584" s="16" t="str">
        <f>IF((IFERROR((VLOOKUP(D584,'Automation (QBO)'!A:B,2,FALSE)),"0"))=0,"Suspense",(IFERROR((VLOOKUP(D584,'Automation (QBO)'!A:B,2,FALSE)),"Suspense")))</f>
        <v>Labour - Project Managment</v>
      </c>
      <c r="I584" s="17">
        <f t="shared" si="38"/>
        <v>-13130</v>
      </c>
      <c r="J584" s="12" t="str">
        <f t="shared" si="39"/>
        <v>Labour - Project Managment</v>
      </c>
    </row>
    <row r="585" spans="1:10" ht="16" hidden="1">
      <c r="A585" s="13" t="s">
        <v>359</v>
      </c>
      <c r="B585" s="12" t="s">
        <v>105</v>
      </c>
      <c r="D585" s="12" t="s">
        <v>758</v>
      </c>
      <c r="E585" s="12">
        <v>13130</v>
      </c>
      <c r="F585" s="14" t="str">
        <f t="shared" si="36"/>
        <v>2025-01-31Journal Entry41006 Labour - General13130</v>
      </c>
      <c r="G585" s="15">
        <f t="shared" si="37"/>
        <v>45688</v>
      </c>
      <c r="H585" s="16" t="str">
        <f>IF((IFERROR((VLOOKUP(D585,'Automation (QBO)'!A:B,2,FALSE)),"0"))=0,"Suspense",(IFERROR((VLOOKUP(D585,'Automation (QBO)'!A:B,2,FALSE)),"Suspense")))</f>
        <v>Labour - General</v>
      </c>
      <c r="I585" s="17">
        <f t="shared" si="38"/>
        <v>13130</v>
      </c>
      <c r="J585" s="12" t="str">
        <f t="shared" si="39"/>
        <v>Labour - General</v>
      </c>
    </row>
    <row r="586" spans="1:10" ht="16" hidden="1">
      <c r="A586" s="13" t="s">
        <v>359</v>
      </c>
      <c r="B586" s="12" t="s">
        <v>105</v>
      </c>
      <c r="D586" s="12" t="s">
        <v>666</v>
      </c>
      <c r="E586" s="12">
        <v>-3244.47</v>
      </c>
      <c r="F586" s="14" t="str">
        <f t="shared" si="36"/>
        <v>2025-01-31Journal Entry41005 Labour - Project Managment-3244.47</v>
      </c>
      <c r="G586" s="15">
        <f t="shared" si="37"/>
        <v>45688</v>
      </c>
      <c r="H586" s="16" t="str">
        <f>IF((IFERROR((VLOOKUP(D586,'Automation (QBO)'!A:B,2,FALSE)),"0"))=0,"Suspense",(IFERROR((VLOOKUP(D586,'Automation (QBO)'!A:B,2,FALSE)),"Suspense")))</f>
        <v>Labour - Project Managment</v>
      </c>
      <c r="I586" s="17">
        <f t="shared" si="38"/>
        <v>-3244.47</v>
      </c>
      <c r="J586" s="12" t="str">
        <f t="shared" si="39"/>
        <v>Labour - Project Managment</v>
      </c>
    </row>
    <row r="587" spans="1:10" ht="16" hidden="1">
      <c r="A587" s="13" t="s">
        <v>359</v>
      </c>
      <c r="B587" s="12" t="s">
        <v>105</v>
      </c>
      <c r="D587" s="12" t="s">
        <v>759</v>
      </c>
      <c r="E587" s="12">
        <v>618.47</v>
      </c>
      <c r="F587" s="14" t="str">
        <f t="shared" si="36"/>
        <v>2025-01-31Journal Entry42015 Margin - Materials618.47</v>
      </c>
      <c r="G587" s="15">
        <f t="shared" si="37"/>
        <v>45688</v>
      </c>
      <c r="H587" s="16" t="str">
        <f>IF((IFERROR((VLOOKUP(D587,'Automation (QBO)'!A:B,2,FALSE)),"0"))=0,"Suspense",(IFERROR((VLOOKUP(D587,'Automation (QBO)'!A:B,2,FALSE)),"Suspense")))</f>
        <v>Margin - Materials</v>
      </c>
      <c r="I587" s="17">
        <f t="shared" si="38"/>
        <v>618.47</v>
      </c>
      <c r="J587" s="12" t="str">
        <f t="shared" si="39"/>
        <v>Margin - Materials</v>
      </c>
    </row>
    <row r="588" spans="1:10" ht="16" hidden="1">
      <c r="A588" s="13" t="s">
        <v>359</v>
      </c>
      <c r="B588" s="12" t="s">
        <v>105</v>
      </c>
      <c r="D588" s="12" t="s">
        <v>761</v>
      </c>
      <c r="E588" s="12">
        <v>2626</v>
      </c>
      <c r="F588" s="14" t="str">
        <f t="shared" si="36"/>
        <v>2025-01-31Journal Entry42025 Margin - Labour2626</v>
      </c>
      <c r="G588" s="15">
        <f t="shared" si="37"/>
        <v>45688</v>
      </c>
      <c r="H588" s="16" t="str">
        <f>IF((IFERROR((VLOOKUP(D588,'Automation (QBO)'!A:B,2,FALSE)),"0"))=0,"Suspense",(IFERROR((VLOOKUP(D588,'Automation (QBO)'!A:B,2,FALSE)),"Suspense")))</f>
        <v>Margin - Labour</v>
      </c>
      <c r="I588" s="17">
        <f t="shared" si="38"/>
        <v>2626</v>
      </c>
      <c r="J588" s="12" t="str">
        <f t="shared" si="39"/>
        <v>Margin - Labour</v>
      </c>
    </row>
    <row r="589" spans="1:10" ht="16" hidden="1">
      <c r="A589" s="13" t="s">
        <v>359</v>
      </c>
      <c r="B589" s="12" t="s">
        <v>105</v>
      </c>
      <c r="D589" s="12" t="s">
        <v>844</v>
      </c>
      <c r="E589" s="12">
        <v>-3092.36</v>
      </c>
      <c r="F589" s="14" t="str">
        <f t="shared" si="36"/>
        <v>2025-01-31Journal Entry42035 Billable Expense Income-3092.36</v>
      </c>
      <c r="G589" s="15">
        <f t="shared" si="37"/>
        <v>45688</v>
      </c>
      <c r="H589" s="16" t="str">
        <f>IF((IFERROR((VLOOKUP(D589,'Automation (QBO)'!A:B,2,FALSE)),"0"))=0,"Suspense",(IFERROR((VLOOKUP(D589,'Automation (QBO)'!A:B,2,FALSE)),"Suspense")))</f>
        <v>Suspense</v>
      </c>
      <c r="I589" s="17">
        <f t="shared" si="38"/>
        <v>-3092.36</v>
      </c>
      <c r="J589" s="12" t="str">
        <f t="shared" si="39"/>
        <v>Suspense</v>
      </c>
    </row>
    <row r="590" spans="1:10" ht="16" hidden="1">
      <c r="A590" s="13" t="s">
        <v>359</v>
      </c>
      <c r="B590" s="12" t="s">
        <v>105</v>
      </c>
      <c r="D590" s="12" t="s">
        <v>758</v>
      </c>
      <c r="E590" s="12">
        <v>-1625</v>
      </c>
      <c r="F590" s="14" t="str">
        <f t="shared" si="36"/>
        <v>2025-01-31Journal Entry41006 Labour - General-1625</v>
      </c>
      <c r="G590" s="15">
        <f t="shared" si="37"/>
        <v>45688</v>
      </c>
      <c r="H590" s="16" t="str">
        <f>IF((IFERROR((VLOOKUP(D590,'Automation (QBO)'!A:B,2,FALSE)),"0"))=0,"Suspense",(IFERROR((VLOOKUP(D590,'Automation (QBO)'!A:B,2,FALSE)),"Suspense")))</f>
        <v>Labour - General</v>
      </c>
      <c r="I590" s="17">
        <f t="shared" si="38"/>
        <v>-1625</v>
      </c>
      <c r="J590" s="12" t="str">
        <f t="shared" si="39"/>
        <v>Labour - General</v>
      </c>
    </row>
    <row r="591" spans="1:10" ht="16" hidden="1">
      <c r="A591" s="13" t="s">
        <v>359</v>
      </c>
      <c r="B591" s="12" t="s">
        <v>105</v>
      </c>
      <c r="D591" s="12" t="s">
        <v>666</v>
      </c>
      <c r="E591" s="12">
        <v>1625</v>
      </c>
      <c r="F591" s="14" t="str">
        <f t="shared" si="36"/>
        <v>2025-01-31Journal Entry41005 Labour - Project Managment1625</v>
      </c>
      <c r="G591" s="15">
        <f t="shared" si="37"/>
        <v>45688</v>
      </c>
      <c r="H591" s="16" t="str">
        <f>IF((IFERROR((VLOOKUP(D591,'Automation (QBO)'!A:B,2,FALSE)),"0"))=0,"Suspense",(IFERROR((VLOOKUP(D591,'Automation (QBO)'!A:B,2,FALSE)),"Suspense")))</f>
        <v>Labour - Project Managment</v>
      </c>
      <c r="I591" s="17">
        <f t="shared" si="38"/>
        <v>1625</v>
      </c>
      <c r="J591" s="12" t="str">
        <f t="shared" si="39"/>
        <v>Labour - Project Managment</v>
      </c>
    </row>
    <row r="592" spans="1:10" ht="16" hidden="1">
      <c r="A592" s="13" t="s">
        <v>359</v>
      </c>
      <c r="B592" s="12" t="s">
        <v>105</v>
      </c>
      <c r="D592" s="12" t="s">
        <v>906</v>
      </c>
      <c r="E592" s="12">
        <v>6420</v>
      </c>
      <c r="F592" s="14" t="str">
        <f t="shared" si="36"/>
        <v>2025-01-31Journal Entry41009 Project Expense - Subcontractors Income6420</v>
      </c>
      <c r="G592" s="15">
        <f t="shared" si="37"/>
        <v>45688</v>
      </c>
      <c r="H592" s="16" t="str">
        <f>IF((IFERROR((VLOOKUP(D592,'Automation (QBO)'!A:B,2,FALSE)),"0"))=0,"Suspense",(IFERROR((VLOOKUP(D592,'Automation (QBO)'!A:B,2,FALSE)),"Suspense")))</f>
        <v>Project Expense - Subcontractors Income</v>
      </c>
      <c r="I592" s="17">
        <f t="shared" si="38"/>
        <v>6420</v>
      </c>
      <c r="J592" s="12" t="str">
        <f t="shared" si="39"/>
        <v>Project Expense - Subcontractors Income</v>
      </c>
    </row>
    <row r="593" spans="1:10" ht="16" hidden="1">
      <c r="A593" s="13" t="s">
        <v>359</v>
      </c>
      <c r="B593" s="12" t="s">
        <v>105</v>
      </c>
      <c r="D593" s="12" t="s">
        <v>907</v>
      </c>
      <c r="E593" s="12">
        <v>1011.43</v>
      </c>
      <c r="F593" s="14" t="str">
        <f t="shared" si="36"/>
        <v>2025-01-31Journal Entry41008 Project Expense - Materials Income1011.43</v>
      </c>
      <c r="G593" s="15">
        <f t="shared" si="37"/>
        <v>45688</v>
      </c>
      <c r="H593" s="16" t="str">
        <f>IF((IFERROR((VLOOKUP(D593,'Automation (QBO)'!A:B,2,FALSE)),"0"))=0,"Suspense",(IFERROR((VLOOKUP(D593,'Automation (QBO)'!A:B,2,FALSE)),"Suspense")))</f>
        <v>Project Expense - Materials Income</v>
      </c>
      <c r="I593" s="17">
        <f t="shared" si="38"/>
        <v>1011.43</v>
      </c>
      <c r="J593" s="12" t="str">
        <f t="shared" si="39"/>
        <v>Project Expense - Materials Income</v>
      </c>
    </row>
    <row r="594" spans="1:10" ht="16" hidden="1">
      <c r="A594" s="13" t="s">
        <v>359</v>
      </c>
      <c r="B594" s="12" t="s">
        <v>105</v>
      </c>
      <c r="D594" s="12" t="s">
        <v>906</v>
      </c>
      <c r="E594" s="12">
        <v>1722.7</v>
      </c>
      <c r="F594" s="14" t="str">
        <f t="shared" si="36"/>
        <v>2025-01-31Journal Entry41009 Project Expense - Subcontractors Income1722.7</v>
      </c>
      <c r="G594" s="15">
        <f t="shared" si="37"/>
        <v>45688</v>
      </c>
      <c r="H594" s="16" t="str">
        <f>IF((IFERROR((VLOOKUP(D594,'Automation (QBO)'!A:B,2,FALSE)),"0"))=0,"Suspense",(IFERROR((VLOOKUP(D594,'Automation (QBO)'!A:B,2,FALSE)),"Suspense")))</f>
        <v>Project Expense - Subcontractors Income</v>
      </c>
      <c r="I594" s="17">
        <f t="shared" si="38"/>
        <v>1722.7</v>
      </c>
      <c r="J594" s="12" t="str">
        <f t="shared" si="39"/>
        <v>Project Expense - Subcontractors Income</v>
      </c>
    </row>
    <row r="595" spans="1:10" ht="16" hidden="1">
      <c r="A595" s="13" t="s">
        <v>359</v>
      </c>
      <c r="B595" s="12" t="s">
        <v>105</v>
      </c>
      <c r="D595" s="12" t="s">
        <v>907</v>
      </c>
      <c r="E595" s="12">
        <v>1721.53</v>
      </c>
      <c r="F595" s="14" t="str">
        <f t="shared" si="36"/>
        <v>2025-01-31Journal Entry41008 Project Expense - Materials Income1721.53</v>
      </c>
      <c r="G595" s="15">
        <f t="shared" si="37"/>
        <v>45688</v>
      </c>
      <c r="H595" s="16" t="str">
        <f>IF((IFERROR((VLOOKUP(D595,'Automation (QBO)'!A:B,2,FALSE)),"0"))=0,"Suspense",(IFERROR((VLOOKUP(D595,'Automation (QBO)'!A:B,2,FALSE)),"Suspense")))</f>
        <v>Project Expense - Materials Income</v>
      </c>
      <c r="I595" s="17">
        <f t="shared" si="38"/>
        <v>1721.53</v>
      </c>
      <c r="J595" s="12" t="str">
        <f t="shared" si="39"/>
        <v>Project Expense - Materials Income</v>
      </c>
    </row>
    <row r="596" spans="1:10" ht="16" hidden="1">
      <c r="A596" s="13" t="s">
        <v>359</v>
      </c>
      <c r="B596" s="12" t="s">
        <v>105</v>
      </c>
      <c r="D596" s="12" t="s">
        <v>907</v>
      </c>
      <c r="E596" s="12">
        <v>3092.36</v>
      </c>
      <c r="F596" s="14" t="str">
        <f t="shared" si="36"/>
        <v>2025-01-31Journal Entry41008 Project Expense - Materials Income3092.36</v>
      </c>
      <c r="G596" s="15">
        <f t="shared" si="37"/>
        <v>45688</v>
      </c>
      <c r="H596" s="16" t="str">
        <f>IF((IFERROR((VLOOKUP(D596,'Automation (QBO)'!A:B,2,FALSE)),"0"))=0,"Suspense",(IFERROR((VLOOKUP(D596,'Automation (QBO)'!A:B,2,FALSE)),"Suspense")))</f>
        <v>Project Expense - Materials Income</v>
      </c>
      <c r="I596" s="17">
        <f t="shared" si="38"/>
        <v>3092.36</v>
      </c>
      <c r="J596" s="12" t="str">
        <f t="shared" si="39"/>
        <v>Project Expense - Materials Income</v>
      </c>
    </row>
    <row r="597" spans="1:10" ht="16" hidden="1">
      <c r="A597" s="13" t="s">
        <v>360</v>
      </c>
      <c r="B597" s="12" t="s">
        <v>78</v>
      </c>
      <c r="C597" s="12" t="s">
        <v>91</v>
      </c>
      <c r="D597" s="12" t="s">
        <v>659</v>
      </c>
      <c r="E597" s="12">
        <v>37.42</v>
      </c>
      <c r="F597" s="14" t="str">
        <f t="shared" si="36"/>
        <v>2025-02-01ExpenseWix52152 Technology &amp; Website37.42</v>
      </c>
      <c r="G597" s="15">
        <f t="shared" si="37"/>
        <v>45689</v>
      </c>
      <c r="H597" s="16" t="str">
        <f>IF((IFERROR((VLOOKUP(D597,'Automation (QBO)'!A:B,2,FALSE)),"0"))=0,"Suspense",(IFERROR((VLOOKUP(D597,'Automation (QBO)'!A:B,2,FALSE)),"Suspense")))</f>
        <v>Technology &amp; Website</v>
      </c>
      <c r="I597" s="17">
        <f t="shared" si="38"/>
        <v>37.42</v>
      </c>
      <c r="J597" s="12" t="str">
        <f t="shared" si="39"/>
        <v>Technology &amp; Website</v>
      </c>
    </row>
    <row r="598" spans="1:10" ht="16" hidden="1">
      <c r="A598" s="13" t="s">
        <v>360</v>
      </c>
      <c r="B598" s="12" t="s">
        <v>78</v>
      </c>
      <c r="C598" s="12" t="s">
        <v>140</v>
      </c>
      <c r="D598" s="12" t="s">
        <v>660</v>
      </c>
      <c r="E598" s="12">
        <v>72.739999999999995</v>
      </c>
      <c r="F598" s="14" t="str">
        <f t="shared" si="36"/>
        <v>2025-02-01ExpenseWindsor Plywood51335 Project Expense - Materials72.74</v>
      </c>
      <c r="G598" s="15">
        <f t="shared" si="37"/>
        <v>45689</v>
      </c>
      <c r="H598" s="16" t="str">
        <f>IF((IFERROR((VLOOKUP(D598,'Automation (QBO)'!A:B,2,FALSE)),"0"))=0,"Suspense",(IFERROR((VLOOKUP(D598,'Automation (QBO)'!A:B,2,FALSE)),"Suspense")))</f>
        <v>Project Expense - Materials</v>
      </c>
      <c r="I598" s="17">
        <f t="shared" si="38"/>
        <v>72.739999999999995</v>
      </c>
      <c r="J598" s="12" t="str">
        <f t="shared" si="39"/>
        <v>Project Expense - Materials</v>
      </c>
    </row>
    <row r="599" spans="1:10" ht="16" hidden="1">
      <c r="A599" s="13" t="s">
        <v>360</v>
      </c>
      <c r="B599" s="12" t="s">
        <v>78</v>
      </c>
      <c r="C599" s="12" t="s">
        <v>140</v>
      </c>
      <c r="D599" s="12" t="s">
        <v>199</v>
      </c>
      <c r="E599" s="12">
        <v>-3.4</v>
      </c>
      <c r="F599" s="14" t="str">
        <f t="shared" si="36"/>
        <v>2025-02-01ExpenseWindsor Plywood21020 GST/HST Payable-3.4</v>
      </c>
      <c r="G599" s="15">
        <f t="shared" si="37"/>
        <v>45689</v>
      </c>
      <c r="H599" s="16" t="str">
        <f>IF((IFERROR((VLOOKUP(D599,'Automation (QBO)'!A:B,2,FALSE)),"0"))=0,"Suspense",(IFERROR((VLOOKUP(D599,'Automation (QBO)'!A:B,2,FALSE)),"Suspense")))</f>
        <v>GST/HST Payable</v>
      </c>
      <c r="I599" s="17">
        <f t="shared" si="38"/>
        <v>-3.4</v>
      </c>
      <c r="J599" s="12" t="str">
        <f t="shared" si="39"/>
        <v>GST/HST Payable</v>
      </c>
    </row>
    <row r="600" spans="1:10" ht="16" hidden="1">
      <c r="A600" s="13" t="s">
        <v>360</v>
      </c>
      <c r="B600" s="12" t="s">
        <v>78</v>
      </c>
      <c r="C600" s="12" t="s">
        <v>361</v>
      </c>
      <c r="D600" s="12" t="s">
        <v>213</v>
      </c>
      <c r="E600" s="12">
        <v>171.04</v>
      </c>
      <c r="F600" s="14" t="str">
        <f t="shared" si="36"/>
        <v>2025-02-01ExpenseMobile 1 Lube Express + Tires51305 COGS - Miscellaneous (Vehicle)171.04</v>
      </c>
      <c r="G600" s="15">
        <f t="shared" si="37"/>
        <v>45689</v>
      </c>
      <c r="H600" s="16" t="str">
        <f>IF((IFERROR((VLOOKUP(D600,'Automation (QBO)'!A:B,2,FALSE)),"0"))=0,"Suspense",(IFERROR((VLOOKUP(D600,'Automation (QBO)'!A:B,2,FALSE)),"Suspense")))</f>
        <v>COGS - Miscellaneous (Vehicle)</v>
      </c>
      <c r="I600" s="17">
        <f t="shared" si="38"/>
        <v>171.04</v>
      </c>
      <c r="J600" s="12" t="str">
        <f t="shared" si="39"/>
        <v>COGS - Miscellaneous (Vehicle)</v>
      </c>
    </row>
    <row r="601" spans="1:10" ht="16" hidden="1">
      <c r="A601" s="13" t="s">
        <v>360</v>
      </c>
      <c r="B601" s="12" t="s">
        <v>78</v>
      </c>
      <c r="C601" s="12" t="s">
        <v>361</v>
      </c>
      <c r="D601" s="12" t="s">
        <v>199</v>
      </c>
      <c r="E601" s="12">
        <v>-7.99</v>
      </c>
      <c r="F601" s="14" t="str">
        <f t="shared" si="36"/>
        <v>2025-02-01ExpenseMobile 1 Lube Express + Tires21020 GST/HST Payable-7.99</v>
      </c>
      <c r="G601" s="15">
        <f t="shared" si="37"/>
        <v>45689</v>
      </c>
      <c r="H601" s="16" t="str">
        <f>IF((IFERROR((VLOOKUP(D601,'Automation (QBO)'!A:B,2,FALSE)),"0"))=0,"Suspense",(IFERROR((VLOOKUP(D601,'Automation (QBO)'!A:B,2,FALSE)),"Suspense")))</f>
        <v>GST/HST Payable</v>
      </c>
      <c r="I601" s="17">
        <f t="shared" si="38"/>
        <v>-7.99</v>
      </c>
      <c r="J601" s="12" t="str">
        <f t="shared" si="39"/>
        <v>GST/HST Payable</v>
      </c>
    </row>
    <row r="602" spans="1:10" ht="16" hidden="1">
      <c r="A602" s="13" t="s">
        <v>360</v>
      </c>
      <c r="B602" s="12" t="s">
        <v>78</v>
      </c>
      <c r="C602" s="12" t="s">
        <v>100</v>
      </c>
      <c r="D602" s="12" t="s">
        <v>383</v>
      </c>
      <c r="E602" s="12">
        <v>8.65</v>
      </c>
      <c r="F602" s="14" t="str">
        <f t="shared" si="36"/>
        <v>2025-02-01ExpenseMicrosoft Canada Inc52165 Subscriptions (Annual)8.65</v>
      </c>
      <c r="G602" s="15">
        <f t="shared" si="37"/>
        <v>45689</v>
      </c>
      <c r="H602" s="16" t="str">
        <f>IF((IFERROR((VLOOKUP(D602,'Automation (QBO)'!A:B,2,FALSE)),"0"))=0,"Suspense",(IFERROR((VLOOKUP(D602,'Automation (QBO)'!A:B,2,FALSE)),"Suspense")))</f>
        <v>Subscriptions (Annual)</v>
      </c>
      <c r="I602" s="17">
        <f t="shared" si="38"/>
        <v>8.65</v>
      </c>
      <c r="J602" s="12" t="str">
        <f t="shared" si="39"/>
        <v>Subscriptions (Annual)</v>
      </c>
    </row>
    <row r="603" spans="1:10" ht="16" hidden="1">
      <c r="A603" s="13" t="s">
        <v>360</v>
      </c>
      <c r="B603" s="12" t="s">
        <v>78</v>
      </c>
      <c r="C603" s="12" t="s">
        <v>100</v>
      </c>
      <c r="D603" s="12" t="s">
        <v>199</v>
      </c>
      <c r="E603" s="12">
        <v>-0.43</v>
      </c>
      <c r="F603" s="14" t="str">
        <f t="shared" si="36"/>
        <v>2025-02-01ExpenseMicrosoft Canada Inc21020 GST/HST Payable-0.43</v>
      </c>
      <c r="G603" s="15">
        <f t="shared" si="37"/>
        <v>45689</v>
      </c>
      <c r="H603" s="16" t="str">
        <f>IF((IFERROR((VLOOKUP(D603,'Automation (QBO)'!A:B,2,FALSE)),"0"))=0,"Suspense",(IFERROR((VLOOKUP(D603,'Automation (QBO)'!A:B,2,FALSE)),"Suspense")))</f>
        <v>GST/HST Payable</v>
      </c>
      <c r="I603" s="17">
        <f t="shared" si="38"/>
        <v>-0.43</v>
      </c>
      <c r="J603" s="12" t="str">
        <f t="shared" si="39"/>
        <v>GST/HST Payable</v>
      </c>
    </row>
    <row r="604" spans="1:10" ht="16" hidden="1">
      <c r="A604" s="13" t="s">
        <v>360</v>
      </c>
      <c r="B604" s="12" t="s">
        <v>78</v>
      </c>
      <c r="C604" s="12" t="s">
        <v>100</v>
      </c>
      <c r="D604" s="12" t="s">
        <v>505</v>
      </c>
      <c r="E604" s="12">
        <v>9.08</v>
      </c>
      <c r="F604" s="14" t="str">
        <f t="shared" si="36"/>
        <v>2025-02-01ExpenseMicrosoft Canada Inc21010 Credit Card (CIBC Visa)9.08</v>
      </c>
      <c r="G604" s="15">
        <f t="shared" si="37"/>
        <v>45689</v>
      </c>
      <c r="H604" s="16" t="str">
        <f>IF((IFERROR((VLOOKUP(D604,'Automation (QBO)'!A:B,2,FALSE)),"0"))=0,"Suspense",(IFERROR((VLOOKUP(D604,'Automation (QBO)'!A:B,2,FALSE)),"Suspense")))</f>
        <v>Credit Card (CIBC Visa)</v>
      </c>
      <c r="I604" s="17">
        <f t="shared" si="38"/>
        <v>9.08</v>
      </c>
      <c r="J604" s="12" t="str">
        <f t="shared" si="39"/>
        <v>Credit Card (CIBC Visa)</v>
      </c>
    </row>
    <row r="605" spans="1:10" ht="16" hidden="1">
      <c r="A605" s="13" t="s">
        <v>360</v>
      </c>
      <c r="B605" s="12" t="s">
        <v>78</v>
      </c>
      <c r="C605" s="12" t="s">
        <v>361</v>
      </c>
      <c r="D605" s="12" t="s">
        <v>505</v>
      </c>
      <c r="E605" s="12">
        <v>179.03</v>
      </c>
      <c r="F605" s="14" t="str">
        <f t="shared" si="36"/>
        <v>2025-02-01ExpenseMobile 1 Lube Express + Tires21010 Credit Card (CIBC Visa)179.03</v>
      </c>
      <c r="G605" s="15">
        <f t="shared" si="37"/>
        <v>45689</v>
      </c>
      <c r="H605" s="16" t="str">
        <f>IF((IFERROR((VLOOKUP(D605,'Automation (QBO)'!A:B,2,FALSE)),"0"))=0,"Suspense",(IFERROR((VLOOKUP(D605,'Automation (QBO)'!A:B,2,FALSE)),"Suspense")))</f>
        <v>Credit Card (CIBC Visa)</v>
      </c>
      <c r="I605" s="17">
        <f t="shared" si="38"/>
        <v>179.03</v>
      </c>
      <c r="J605" s="12" t="str">
        <f t="shared" si="39"/>
        <v>Credit Card (CIBC Visa)</v>
      </c>
    </row>
    <row r="606" spans="1:10" ht="16" hidden="1">
      <c r="A606" s="13" t="s">
        <v>360</v>
      </c>
      <c r="B606" s="12" t="s">
        <v>78</v>
      </c>
      <c r="C606" s="12" t="s">
        <v>140</v>
      </c>
      <c r="D606" s="12" t="s">
        <v>505</v>
      </c>
      <c r="E606" s="12">
        <v>76.14</v>
      </c>
      <c r="F606" s="14" t="str">
        <f t="shared" si="36"/>
        <v>2025-02-01ExpenseWindsor Plywood21010 Credit Card (CIBC Visa)76.14</v>
      </c>
      <c r="G606" s="15">
        <f t="shared" si="37"/>
        <v>45689</v>
      </c>
      <c r="H606" s="16" t="str">
        <f>IF((IFERROR((VLOOKUP(D606,'Automation (QBO)'!A:B,2,FALSE)),"0"))=0,"Suspense",(IFERROR((VLOOKUP(D606,'Automation (QBO)'!A:B,2,FALSE)),"Suspense")))</f>
        <v>Credit Card (CIBC Visa)</v>
      </c>
      <c r="I606" s="17">
        <f t="shared" si="38"/>
        <v>76.14</v>
      </c>
      <c r="J606" s="12" t="str">
        <f t="shared" si="39"/>
        <v>Credit Card (CIBC Visa)</v>
      </c>
    </row>
    <row r="607" spans="1:10" ht="16" hidden="1">
      <c r="A607" s="13" t="s">
        <v>360</v>
      </c>
      <c r="B607" s="12" t="s">
        <v>78</v>
      </c>
      <c r="C607" s="12" t="s">
        <v>91</v>
      </c>
      <c r="D607" s="12" t="s">
        <v>505</v>
      </c>
      <c r="E607" s="12">
        <v>37.42</v>
      </c>
      <c r="F607" s="14" t="str">
        <f t="shared" si="36"/>
        <v>2025-02-01ExpenseWix21010 Credit Card (CIBC Visa)37.42</v>
      </c>
      <c r="G607" s="15">
        <f t="shared" si="37"/>
        <v>45689</v>
      </c>
      <c r="H607" s="16" t="str">
        <f>IF((IFERROR((VLOOKUP(D607,'Automation (QBO)'!A:B,2,FALSE)),"0"))=0,"Suspense",(IFERROR((VLOOKUP(D607,'Automation (QBO)'!A:B,2,FALSE)),"Suspense")))</f>
        <v>Credit Card (CIBC Visa)</v>
      </c>
      <c r="I607" s="17">
        <f t="shared" si="38"/>
        <v>37.42</v>
      </c>
      <c r="J607" s="12" t="str">
        <f t="shared" si="39"/>
        <v>Credit Card (CIBC Visa)</v>
      </c>
    </row>
    <row r="608" spans="1:10" ht="16" hidden="1">
      <c r="A608" s="13" t="s">
        <v>362</v>
      </c>
      <c r="B608" s="12" t="s">
        <v>78</v>
      </c>
      <c r="C608" s="12" t="s">
        <v>301</v>
      </c>
      <c r="D608" s="12" t="s">
        <v>660</v>
      </c>
      <c r="E608" s="12">
        <v>142.30000000000001</v>
      </c>
      <c r="F608" s="14" t="str">
        <f t="shared" si="36"/>
        <v>2025-02-03ExpenseIKEA Canada Limited Partnership51335 Project Expense - Materials142.3</v>
      </c>
      <c r="G608" s="15">
        <f t="shared" si="37"/>
        <v>45691</v>
      </c>
      <c r="H608" s="16" t="str">
        <f>IF((IFERROR((VLOOKUP(D608,'Automation (QBO)'!A:B,2,FALSE)),"0"))=0,"Suspense",(IFERROR((VLOOKUP(D608,'Automation (QBO)'!A:B,2,FALSE)),"Suspense")))</f>
        <v>Project Expense - Materials</v>
      </c>
      <c r="I608" s="17">
        <f t="shared" si="38"/>
        <v>142.30000000000001</v>
      </c>
      <c r="J608" s="12" t="str">
        <f t="shared" si="39"/>
        <v>Project Expense - Materials</v>
      </c>
    </row>
    <row r="609" spans="1:10" ht="16" hidden="1">
      <c r="A609" s="13" t="s">
        <v>362</v>
      </c>
      <c r="B609" s="12" t="s">
        <v>78</v>
      </c>
      <c r="C609" s="12" t="s">
        <v>301</v>
      </c>
      <c r="D609" s="12" t="s">
        <v>199</v>
      </c>
      <c r="E609" s="12">
        <v>-6.65</v>
      </c>
      <c r="F609" s="14" t="str">
        <f t="shared" si="36"/>
        <v>2025-02-03ExpenseIKEA Canada Limited Partnership21020 GST/HST Payable-6.65</v>
      </c>
      <c r="G609" s="15">
        <f t="shared" si="37"/>
        <v>45691</v>
      </c>
      <c r="H609" s="16" t="str">
        <f>IF((IFERROR((VLOOKUP(D609,'Automation (QBO)'!A:B,2,FALSE)),"0"))=0,"Suspense",(IFERROR((VLOOKUP(D609,'Automation (QBO)'!A:B,2,FALSE)),"Suspense")))</f>
        <v>GST/HST Payable</v>
      </c>
      <c r="I609" s="17">
        <f t="shared" si="38"/>
        <v>-6.65</v>
      </c>
      <c r="J609" s="12" t="str">
        <f t="shared" si="39"/>
        <v>GST/HST Payable</v>
      </c>
    </row>
    <row r="610" spans="1:10" ht="16" hidden="1">
      <c r="A610" s="13" t="s">
        <v>362</v>
      </c>
      <c r="B610" s="12" t="s">
        <v>78</v>
      </c>
      <c r="C610" s="12" t="s">
        <v>104</v>
      </c>
      <c r="D610" s="12" t="s">
        <v>660</v>
      </c>
      <c r="E610" s="12">
        <v>129.6</v>
      </c>
      <c r="F610" s="14" t="str">
        <f t="shared" si="36"/>
        <v>2025-02-03ExpenseProsol51335 Project Expense - Materials129.6</v>
      </c>
      <c r="G610" s="15">
        <f t="shared" si="37"/>
        <v>45691</v>
      </c>
      <c r="H610" s="16" t="str">
        <f>IF((IFERROR((VLOOKUP(D610,'Automation (QBO)'!A:B,2,FALSE)),"0"))=0,"Suspense",(IFERROR((VLOOKUP(D610,'Automation (QBO)'!A:B,2,FALSE)),"Suspense")))</f>
        <v>Project Expense - Materials</v>
      </c>
      <c r="I610" s="17">
        <f t="shared" si="38"/>
        <v>129.6</v>
      </c>
      <c r="J610" s="12" t="str">
        <f t="shared" si="39"/>
        <v>Project Expense - Materials</v>
      </c>
    </row>
    <row r="611" spans="1:10" ht="16" hidden="1">
      <c r="A611" s="13" t="s">
        <v>362</v>
      </c>
      <c r="B611" s="12" t="s">
        <v>78</v>
      </c>
      <c r="C611" s="12" t="s">
        <v>104</v>
      </c>
      <c r="D611" s="12" t="s">
        <v>199</v>
      </c>
      <c r="E611" s="12">
        <v>-6.06</v>
      </c>
      <c r="F611" s="14" t="str">
        <f t="shared" si="36"/>
        <v>2025-02-03ExpenseProsol21020 GST/HST Payable-6.06</v>
      </c>
      <c r="G611" s="15">
        <f t="shared" si="37"/>
        <v>45691</v>
      </c>
      <c r="H611" s="16" t="str">
        <f>IF((IFERROR((VLOOKUP(D611,'Automation (QBO)'!A:B,2,FALSE)),"0"))=0,"Suspense",(IFERROR((VLOOKUP(D611,'Automation (QBO)'!A:B,2,FALSE)),"Suspense")))</f>
        <v>GST/HST Payable</v>
      </c>
      <c r="I611" s="17">
        <f t="shared" si="38"/>
        <v>-6.06</v>
      </c>
      <c r="J611" s="12" t="str">
        <f t="shared" si="39"/>
        <v>GST/HST Payable</v>
      </c>
    </row>
    <row r="612" spans="1:10" ht="16" hidden="1">
      <c r="A612" s="13" t="s">
        <v>362</v>
      </c>
      <c r="B612" s="12" t="s">
        <v>78</v>
      </c>
      <c r="C612" s="12" t="s">
        <v>87</v>
      </c>
      <c r="D612" s="12" t="s">
        <v>660</v>
      </c>
      <c r="E612" s="12">
        <v>60.04</v>
      </c>
      <c r="F612" s="14" t="str">
        <f t="shared" si="36"/>
        <v>2025-02-03ExpenseVector Repro Graphics51335 Project Expense - Materials60.04</v>
      </c>
      <c r="G612" s="15">
        <f t="shared" si="37"/>
        <v>45691</v>
      </c>
      <c r="H612" s="16" t="str">
        <f>IF((IFERROR((VLOOKUP(D612,'Automation (QBO)'!A:B,2,FALSE)),"0"))=0,"Suspense",(IFERROR((VLOOKUP(D612,'Automation (QBO)'!A:B,2,FALSE)),"Suspense")))</f>
        <v>Project Expense - Materials</v>
      </c>
      <c r="I612" s="17">
        <f t="shared" si="38"/>
        <v>60.04</v>
      </c>
      <c r="J612" s="12" t="str">
        <f t="shared" si="39"/>
        <v>Project Expense - Materials</v>
      </c>
    </row>
    <row r="613" spans="1:10" ht="16" hidden="1">
      <c r="A613" s="13" t="s">
        <v>362</v>
      </c>
      <c r="B613" s="12" t="s">
        <v>78</v>
      </c>
      <c r="C613" s="12" t="s">
        <v>87</v>
      </c>
      <c r="D613" s="12" t="s">
        <v>199</v>
      </c>
      <c r="E613" s="12">
        <v>-2.81</v>
      </c>
      <c r="F613" s="14" t="str">
        <f t="shared" si="36"/>
        <v>2025-02-03ExpenseVector Repro Graphics21020 GST/HST Payable-2.81</v>
      </c>
      <c r="G613" s="15">
        <f t="shared" si="37"/>
        <v>45691</v>
      </c>
      <c r="H613" s="16" t="str">
        <f>IF((IFERROR((VLOOKUP(D613,'Automation (QBO)'!A:B,2,FALSE)),"0"))=0,"Suspense",(IFERROR((VLOOKUP(D613,'Automation (QBO)'!A:B,2,FALSE)),"Suspense")))</f>
        <v>GST/HST Payable</v>
      </c>
      <c r="I613" s="17">
        <f t="shared" si="38"/>
        <v>-2.81</v>
      </c>
      <c r="J613" s="12" t="str">
        <f t="shared" si="39"/>
        <v>GST/HST Payable</v>
      </c>
    </row>
    <row r="614" spans="1:10" ht="16" hidden="1">
      <c r="A614" s="13" t="s">
        <v>362</v>
      </c>
      <c r="B614" s="12" t="s">
        <v>78</v>
      </c>
      <c r="C614" s="12" t="s">
        <v>81</v>
      </c>
      <c r="D614" s="12" t="s">
        <v>660</v>
      </c>
      <c r="E614" s="12">
        <v>86.64</v>
      </c>
      <c r="F614" s="14" t="str">
        <f t="shared" si="36"/>
        <v>2025-02-03ExpenseHome Depot51335 Project Expense - Materials86.64</v>
      </c>
      <c r="G614" s="15">
        <f t="shared" si="37"/>
        <v>45691</v>
      </c>
      <c r="H614" s="16" t="str">
        <f>IF((IFERROR((VLOOKUP(D614,'Automation (QBO)'!A:B,2,FALSE)),"0"))=0,"Suspense",(IFERROR((VLOOKUP(D614,'Automation (QBO)'!A:B,2,FALSE)),"Suspense")))</f>
        <v>Project Expense - Materials</v>
      </c>
      <c r="I614" s="17">
        <f t="shared" si="38"/>
        <v>86.64</v>
      </c>
      <c r="J614" s="12" t="str">
        <f t="shared" si="39"/>
        <v>Project Expense - Materials</v>
      </c>
    </row>
    <row r="615" spans="1:10" ht="16" hidden="1">
      <c r="A615" s="13" t="s">
        <v>362</v>
      </c>
      <c r="B615" s="12" t="s">
        <v>78</v>
      </c>
      <c r="C615" s="12" t="s">
        <v>81</v>
      </c>
      <c r="D615" s="12" t="s">
        <v>199</v>
      </c>
      <c r="E615" s="12">
        <v>-4.05</v>
      </c>
      <c r="F615" s="14" t="str">
        <f t="shared" si="36"/>
        <v>2025-02-03ExpenseHome Depot21020 GST/HST Payable-4.05</v>
      </c>
      <c r="G615" s="15">
        <f t="shared" si="37"/>
        <v>45691</v>
      </c>
      <c r="H615" s="16" t="str">
        <f>IF((IFERROR((VLOOKUP(D615,'Automation (QBO)'!A:B,2,FALSE)),"0"))=0,"Suspense",(IFERROR((VLOOKUP(D615,'Automation (QBO)'!A:B,2,FALSE)),"Suspense")))</f>
        <v>GST/HST Payable</v>
      </c>
      <c r="I615" s="17">
        <f t="shared" si="38"/>
        <v>-4.05</v>
      </c>
      <c r="J615" s="12" t="str">
        <f t="shared" si="39"/>
        <v>GST/HST Payable</v>
      </c>
    </row>
    <row r="616" spans="1:10" ht="16" hidden="1">
      <c r="A616" s="13" t="s">
        <v>362</v>
      </c>
      <c r="B616" s="12" t="s">
        <v>78</v>
      </c>
      <c r="C616" s="12" t="s">
        <v>142</v>
      </c>
      <c r="D616" s="12" t="s">
        <v>403</v>
      </c>
      <c r="E616" s="12">
        <v>1252.44</v>
      </c>
      <c r="F616" s="14" t="str">
        <f t="shared" si="36"/>
        <v>2025-02-03ExpenseInsurance WayPoint Portfolio Inc.52175 Insurance1252.44</v>
      </c>
      <c r="G616" s="15">
        <f t="shared" si="37"/>
        <v>45691</v>
      </c>
      <c r="H616" s="16" t="str">
        <f>IF((IFERROR((VLOOKUP(D616,'Automation (QBO)'!A:B,2,FALSE)),"0"))=0,"Suspense",(IFERROR((VLOOKUP(D616,'Automation (QBO)'!A:B,2,FALSE)),"Suspense")))</f>
        <v>Insurance</v>
      </c>
      <c r="I616" s="17">
        <f t="shared" si="38"/>
        <v>1252.44</v>
      </c>
      <c r="J616" s="12" t="str">
        <f t="shared" si="39"/>
        <v>Insurance</v>
      </c>
    </row>
    <row r="617" spans="1:10" ht="16" hidden="1">
      <c r="A617" s="13" t="s">
        <v>362</v>
      </c>
      <c r="B617" s="12" t="s">
        <v>78</v>
      </c>
      <c r="C617" s="12" t="s">
        <v>142</v>
      </c>
      <c r="D617" s="12" t="s">
        <v>199</v>
      </c>
      <c r="E617" s="12">
        <v>0</v>
      </c>
      <c r="F617" s="14" t="str">
        <f t="shared" si="36"/>
        <v>2025-02-03ExpenseInsurance WayPoint Portfolio Inc.21020 GST/HST Payable0</v>
      </c>
      <c r="G617" s="15">
        <f t="shared" si="37"/>
        <v>45691</v>
      </c>
      <c r="H617" s="16" t="str">
        <f>IF((IFERROR((VLOOKUP(D617,'Automation (QBO)'!A:B,2,FALSE)),"0"))=0,"Suspense",(IFERROR((VLOOKUP(D617,'Automation (QBO)'!A:B,2,FALSE)),"Suspense")))</f>
        <v>GST/HST Payable</v>
      </c>
      <c r="I617" s="17">
        <f t="shared" si="38"/>
        <v>0</v>
      </c>
      <c r="J617" s="12" t="str">
        <f t="shared" si="39"/>
        <v>GST/HST Payable</v>
      </c>
    </row>
    <row r="618" spans="1:10" ht="16" hidden="1">
      <c r="A618" s="13" t="s">
        <v>362</v>
      </c>
      <c r="B618" s="12" t="s">
        <v>84</v>
      </c>
      <c r="C618" s="12" t="s">
        <v>114</v>
      </c>
      <c r="D618" s="12" t="s">
        <v>665</v>
      </c>
      <c r="E618" s="12">
        <v>0</v>
      </c>
      <c r="F618" s="14" t="str">
        <f t="shared" si="36"/>
        <v>2025-02-03InvoiceGarden of Granite Winery:Garden of Granite Project12000 [Accounts Receivable]0</v>
      </c>
      <c r="G618" s="15">
        <f t="shared" si="37"/>
        <v>45691</v>
      </c>
      <c r="H618" s="16" t="str">
        <f>IF((IFERROR((VLOOKUP(D618,'Automation (QBO)'!A:B,2,FALSE)),"0"))=0,"Suspense",(IFERROR((VLOOKUP(D618,'Automation (QBO)'!A:B,2,FALSE)),"Suspense")))</f>
        <v>Accounts Recievable - Suspense</v>
      </c>
      <c r="I618" s="17">
        <f t="shared" si="38"/>
        <v>0</v>
      </c>
      <c r="J618" s="12" t="str">
        <f t="shared" si="39"/>
        <v>Accounts Recievable - Suspense</v>
      </c>
    </row>
    <row r="619" spans="1:10" ht="16" hidden="1">
      <c r="A619" s="13" t="s">
        <v>362</v>
      </c>
      <c r="B619" s="12" t="s">
        <v>84</v>
      </c>
      <c r="C619" s="12" t="s">
        <v>114</v>
      </c>
      <c r="D619" s="12" t="s">
        <v>666</v>
      </c>
      <c r="E619" s="12">
        <v>9700</v>
      </c>
      <c r="F619" s="14" t="str">
        <f t="shared" si="36"/>
        <v>2025-02-03InvoiceGarden of Granite Winery:Garden of Granite Project41005 Labour - Project Managment9700</v>
      </c>
      <c r="G619" s="15">
        <f t="shared" si="37"/>
        <v>45691</v>
      </c>
      <c r="H619" s="16" t="str">
        <f>IF((IFERROR((VLOOKUP(D619,'Automation (QBO)'!A:B,2,FALSE)),"0"))=0,"Suspense",(IFERROR((VLOOKUP(D619,'Automation (QBO)'!A:B,2,FALSE)),"Suspense")))</f>
        <v>Labour - Project Managment</v>
      </c>
      <c r="I619" s="17">
        <f t="shared" si="38"/>
        <v>9700</v>
      </c>
      <c r="J619" s="12" t="str">
        <f t="shared" si="39"/>
        <v>Labour - Project Managment</v>
      </c>
    </row>
    <row r="620" spans="1:10" ht="16" hidden="1">
      <c r="A620" s="13" t="s">
        <v>362</v>
      </c>
      <c r="B620" s="12" t="s">
        <v>84</v>
      </c>
      <c r="C620" s="12" t="s">
        <v>114</v>
      </c>
      <c r="D620" s="12" t="s">
        <v>666</v>
      </c>
      <c r="E620" s="12">
        <v>493</v>
      </c>
      <c r="F620" s="14" t="str">
        <f t="shared" si="36"/>
        <v>2025-02-03InvoiceGarden of Granite Winery:Garden of Granite Project41005 Labour - Project Managment493</v>
      </c>
      <c r="G620" s="15">
        <f t="shared" si="37"/>
        <v>45691</v>
      </c>
      <c r="H620" s="16" t="str">
        <f>IF((IFERROR((VLOOKUP(D620,'Automation (QBO)'!A:B,2,FALSE)),"0"))=0,"Suspense",(IFERROR((VLOOKUP(D620,'Automation (QBO)'!A:B,2,FALSE)),"Suspense")))</f>
        <v>Labour - Project Managment</v>
      </c>
      <c r="I620" s="17">
        <f t="shared" si="38"/>
        <v>493</v>
      </c>
      <c r="J620" s="12" t="str">
        <f t="shared" si="39"/>
        <v>Labour - Project Managment</v>
      </c>
    </row>
    <row r="621" spans="1:10" ht="16" hidden="1">
      <c r="A621" s="13" t="s">
        <v>362</v>
      </c>
      <c r="B621" s="12" t="s">
        <v>84</v>
      </c>
      <c r="C621" s="12" t="s">
        <v>114</v>
      </c>
      <c r="D621" s="12" t="s">
        <v>844</v>
      </c>
      <c r="E621" s="12">
        <v>2922.62</v>
      </c>
      <c r="F621" s="14" t="str">
        <f t="shared" si="36"/>
        <v>2025-02-03InvoiceGarden of Granite Winery:Garden of Granite Project42035 Billable Expense Income2922.62</v>
      </c>
      <c r="G621" s="15">
        <f t="shared" si="37"/>
        <v>45691</v>
      </c>
      <c r="H621" s="16" t="str">
        <f>IF((IFERROR((VLOOKUP(D621,'Automation (QBO)'!A:B,2,FALSE)),"0"))=0,"Suspense",(IFERROR((VLOOKUP(D621,'Automation (QBO)'!A:B,2,FALSE)),"Suspense")))</f>
        <v>Suspense</v>
      </c>
      <c r="I621" s="17">
        <f t="shared" si="38"/>
        <v>2922.62</v>
      </c>
      <c r="J621" s="12" t="str">
        <f t="shared" si="39"/>
        <v>Suspense</v>
      </c>
    </row>
    <row r="622" spans="1:10" ht="16" hidden="1">
      <c r="A622" s="13" t="s">
        <v>362</v>
      </c>
      <c r="B622" s="12" t="s">
        <v>84</v>
      </c>
      <c r="C622" s="12" t="s">
        <v>114</v>
      </c>
      <c r="D622" s="12" t="s">
        <v>666</v>
      </c>
      <c r="E622" s="12">
        <v>13975</v>
      </c>
      <c r="F622" s="14" t="str">
        <f t="shared" si="36"/>
        <v>2025-02-03InvoiceGarden of Granite Winery:Garden of Granite Project41005 Labour - Project Managment13975</v>
      </c>
      <c r="G622" s="15">
        <f t="shared" si="37"/>
        <v>45691</v>
      </c>
      <c r="H622" s="16" t="str">
        <f>IF((IFERROR((VLOOKUP(D622,'Automation (QBO)'!A:B,2,FALSE)),"0"))=0,"Suspense",(IFERROR((VLOOKUP(D622,'Automation (QBO)'!A:B,2,FALSE)),"Suspense")))</f>
        <v>Labour - Project Managment</v>
      </c>
      <c r="I622" s="17">
        <f t="shared" si="38"/>
        <v>13975</v>
      </c>
      <c r="J622" s="12" t="str">
        <f t="shared" si="39"/>
        <v>Labour - Project Managment</v>
      </c>
    </row>
    <row r="623" spans="1:10" ht="16" hidden="1">
      <c r="A623" s="13" t="s">
        <v>362</v>
      </c>
      <c r="B623" s="12" t="s">
        <v>84</v>
      </c>
      <c r="C623" s="12" t="s">
        <v>114</v>
      </c>
      <c r="D623" s="12" t="s">
        <v>666</v>
      </c>
      <c r="E623" s="12">
        <v>5418.12</v>
      </c>
      <c r="F623" s="14" t="str">
        <f t="shared" si="36"/>
        <v>2025-02-03InvoiceGarden of Granite Winery:Garden of Granite Project41005 Labour - Project Managment5418.12</v>
      </c>
      <c r="G623" s="15">
        <f t="shared" si="37"/>
        <v>45691</v>
      </c>
      <c r="H623" s="16" t="str">
        <f>IF((IFERROR((VLOOKUP(D623,'Automation (QBO)'!A:B,2,FALSE)),"0"))=0,"Suspense",(IFERROR((VLOOKUP(D623,'Automation (QBO)'!A:B,2,FALSE)),"Suspense")))</f>
        <v>Labour - Project Managment</v>
      </c>
      <c r="I623" s="17">
        <f t="shared" si="38"/>
        <v>5418.12</v>
      </c>
      <c r="J623" s="12" t="str">
        <f t="shared" si="39"/>
        <v>Labour - Project Managment</v>
      </c>
    </row>
    <row r="624" spans="1:10" ht="16" hidden="1">
      <c r="A624" s="13" t="s">
        <v>362</v>
      </c>
      <c r="B624" s="12" t="s">
        <v>84</v>
      </c>
      <c r="C624" s="12" t="s">
        <v>114</v>
      </c>
      <c r="D624" s="12" t="s">
        <v>218</v>
      </c>
      <c r="E624" s="12">
        <v>-34134.18</v>
      </c>
      <c r="F624" s="14" t="str">
        <f t="shared" si="36"/>
        <v>2025-02-03InvoiceGarden of Granite Winery:Garden of Granite Project21045 Deposit Received-34134.18</v>
      </c>
      <c r="G624" s="15">
        <f t="shared" si="37"/>
        <v>45691</v>
      </c>
      <c r="H624" s="16" t="str">
        <f>IF((IFERROR((VLOOKUP(D624,'Automation (QBO)'!A:B,2,FALSE)),"0"))=0,"Suspense",(IFERROR((VLOOKUP(D624,'Automation (QBO)'!A:B,2,FALSE)),"Suspense")))</f>
        <v>Liability - Depostis Received</v>
      </c>
      <c r="I624" s="17">
        <f t="shared" si="38"/>
        <v>-34134.18</v>
      </c>
      <c r="J624" s="12" t="str">
        <f t="shared" si="39"/>
        <v>Liability - Depostis Received</v>
      </c>
    </row>
    <row r="625" spans="1:10" ht="16" hidden="1">
      <c r="A625" s="13" t="s">
        <v>362</v>
      </c>
      <c r="B625" s="12" t="s">
        <v>84</v>
      </c>
      <c r="C625" s="12" t="s">
        <v>114</v>
      </c>
      <c r="D625" s="12" t="s">
        <v>199</v>
      </c>
      <c r="E625" s="12">
        <v>1625.44</v>
      </c>
      <c r="F625" s="14" t="str">
        <f t="shared" si="36"/>
        <v>2025-02-03InvoiceGarden of Granite Winery:Garden of Granite Project21020 GST/HST Payable1625.44</v>
      </c>
      <c r="G625" s="15">
        <f t="shared" si="37"/>
        <v>45691</v>
      </c>
      <c r="H625" s="16" t="str">
        <f>IF((IFERROR((VLOOKUP(D625,'Automation (QBO)'!A:B,2,FALSE)),"0"))=0,"Suspense",(IFERROR((VLOOKUP(D625,'Automation (QBO)'!A:B,2,FALSE)),"Suspense")))</f>
        <v>GST/HST Payable</v>
      </c>
      <c r="I625" s="17">
        <f t="shared" si="38"/>
        <v>1625.44</v>
      </c>
      <c r="J625" s="12" t="str">
        <f t="shared" si="39"/>
        <v>GST/HST Payable</v>
      </c>
    </row>
    <row r="626" spans="1:10" ht="16" hidden="1">
      <c r="A626" s="13" t="s">
        <v>362</v>
      </c>
      <c r="B626" s="12" t="s">
        <v>84</v>
      </c>
      <c r="C626" s="12" t="s">
        <v>114</v>
      </c>
      <c r="D626" s="12" t="s">
        <v>199</v>
      </c>
      <c r="E626" s="12">
        <v>0</v>
      </c>
      <c r="F626" s="14" t="str">
        <f t="shared" si="36"/>
        <v>2025-02-03InvoiceGarden of Granite Winery:Garden of Granite Project21020 GST/HST Payable0</v>
      </c>
      <c r="G626" s="15">
        <f t="shared" si="37"/>
        <v>45691</v>
      </c>
      <c r="H626" s="16" t="str">
        <f>IF((IFERROR((VLOOKUP(D626,'Automation (QBO)'!A:B,2,FALSE)),"0"))=0,"Suspense",(IFERROR((VLOOKUP(D626,'Automation (QBO)'!A:B,2,FALSE)),"Suspense")))</f>
        <v>GST/HST Payable</v>
      </c>
      <c r="I626" s="17">
        <f t="shared" si="38"/>
        <v>0</v>
      </c>
      <c r="J626" s="12" t="str">
        <f t="shared" si="39"/>
        <v>GST/HST Payable</v>
      </c>
    </row>
    <row r="627" spans="1:10" ht="16" hidden="1">
      <c r="A627" s="13" t="s">
        <v>362</v>
      </c>
      <c r="B627" s="12" t="s">
        <v>84</v>
      </c>
      <c r="C627" s="12" t="s">
        <v>114</v>
      </c>
      <c r="D627" s="12" t="s">
        <v>666</v>
      </c>
      <c r="E627" s="12">
        <v>0</v>
      </c>
      <c r="F627" s="14" t="str">
        <f t="shared" si="36"/>
        <v>2025-02-03InvoiceGarden of Granite Winery:Garden of Granite Project41005 Labour - Project Managment0</v>
      </c>
      <c r="G627" s="15">
        <f t="shared" si="37"/>
        <v>45691</v>
      </c>
      <c r="H627" s="16" t="str">
        <f>IF((IFERROR((VLOOKUP(D627,'Automation (QBO)'!A:B,2,FALSE)),"0"))=0,"Suspense",(IFERROR((VLOOKUP(D627,'Automation (QBO)'!A:B,2,FALSE)),"Suspense")))</f>
        <v>Labour - Project Managment</v>
      </c>
      <c r="I627" s="17">
        <f t="shared" si="38"/>
        <v>0</v>
      </c>
      <c r="J627" s="12" t="str">
        <f t="shared" si="39"/>
        <v>Labour - Project Managment</v>
      </c>
    </row>
    <row r="628" spans="1:10" ht="16" hidden="1">
      <c r="A628" s="13" t="s">
        <v>362</v>
      </c>
      <c r="B628" s="12" t="s">
        <v>84</v>
      </c>
      <c r="C628" s="12" t="s">
        <v>114</v>
      </c>
      <c r="D628" s="12" t="s">
        <v>666</v>
      </c>
      <c r="E628" s="12">
        <v>1000</v>
      </c>
      <c r="F628" s="14" t="str">
        <f t="shared" si="36"/>
        <v>2025-02-03InvoiceGarden of Granite Winery:Garden of Granite Project41005 Labour - Project Managment1000</v>
      </c>
      <c r="G628" s="15">
        <f t="shared" si="37"/>
        <v>45691</v>
      </c>
      <c r="H628" s="16" t="str">
        <f>IF((IFERROR((VLOOKUP(D628,'Automation (QBO)'!A:B,2,FALSE)),"0"))=0,"Suspense",(IFERROR((VLOOKUP(D628,'Automation (QBO)'!A:B,2,FALSE)),"Suspense")))</f>
        <v>Labour - Project Managment</v>
      </c>
      <c r="I628" s="17">
        <f t="shared" si="38"/>
        <v>1000</v>
      </c>
      <c r="J628" s="12" t="str">
        <f t="shared" si="39"/>
        <v>Labour - Project Managment</v>
      </c>
    </row>
    <row r="629" spans="1:10" ht="16" hidden="1">
      <c r="A629" s="13" t="s">
        <v>362</v>
      </c>
      <c r="B629" s="12" t="s">
        <v>84</v>
      </c>
      <c r="C629" s="12" t="s">
        <v>114</v>
      </c>
      <c r="D629" s="12" t="s">
        <v>844</v>
      </c>
      <c r="E629" s="12">
        <v>5425.75</v>
      </c>
      <c r="F629" s="14" t="str">
        <f t="shared" si="36"/>
        <v>2025-02-03InvoiceGarden of Granite Winery:Garden of Granite Project42035 Billable Expense Income5425.75</v>
      </c>
      <c r="G629" s="15">
        <f t="shared" si="37"/>
        <v>45691</v>
      </c>
      <c r="H629" s="16" t="str">
        <f>IF((IFERROR((VLOOKUP(D629,'Automation (QBO)'!A:B,2,FALSE)),"0"))=0,"Suspense",(IFERROR((VLOOKUP(D629,'Automation (QBO)'!A:B,2,FALSE)),"Suspense")))</f>
        <v>Suspense</v>
      </c>
      <c r="I629" s="17">
        <f t="shared" si="38"/>
        <v>5425.75</v>
      </c>
      <c r="J629" s="12" t="str">
        <f t="shared" si="39"/>
        <v>Suspense</v>
      </c>
    </row>
    <row r="630" spans="1:10" ht="16" hidden="1">
      <c r="A630" s="13" t="s">
        <v>362</v>
      </c>
      <c r="B630" s="12" t="s">
        <v>78</v>
      </c>
      <c r="C630" s="12" t="s">
        <v>80</v>
      </c>
      <c r="D630" s="12" t="s">
        <v>383</v>
      </c>
      <c r="E630" s="12">
        <v>27.99</v>
      </c>
      <c r="F630" s="14" t="str">
        <f t="shared" si="36"/>
        <v>2025-02-03ExpenseApple52165 Subscriptions (Annual)27.99</v>
      </c>
      <c r="G630" s="15">
        <f t="shared" si="37"/>
        <v>45691</v>
      </c>
      <c r="H630" s="16" t="str">
        <f>IF((IFERROR((VLOOKUP(D630,'Automation (QBO)'!A:B,2,FALSE)),"0"))=0,"Suspense",(IFERROR((VLOOKUP(D630,'Automation (QBO)'!A:B,2,FALSE)),"Suspense")))</f>
        <v>Subscriptions (Annual)</v>
      </c>
      <c r="I630" s="17">
        <f t="shared" si="38"/>
        <v>27.99</v>
      </c>
      <c r="J630" s="12" t="str">
        <f t="shared" si="39"/>
        <v>Subscriptions (Annual)</v>
      </c>
    </row>
    <row r="631" spans="1:10" ht="16" hidden="1">
      <c r="A631" s="13" t="s">
        <v>362</v>
      </c>
      <c r="B631" s="12" t="s">
        <v>78</v>
      </c>
      <c r="C631" s="12" t="s">
        <v>80</v>
      </c>
      <c r="D631" s="12" t="s">
        <v>199</v>
      </c>
      <c r="E631" s="12">
        <v>0</v>
      </c>
      <c r="F631" s="14" t="str">
        <f t="shared" si="36"/>
        <v>2025-02-03ExpenseApple21020 GST/HST Payable0</v>
      </c>
      <c r="G631" s="15">
        <f t="shared" si="37"/>
        <v>45691</v>
      </c>
      <c r="H631" s="16" t="str">
        <f>IF((IFERROR((VLOOKUP(D631,'Automation (QBO)'!A:B,2,FALSE)),"0"))=0,"Suspense",(IFERROR((VLOOKUP(D631,'Automation (QBO)'!A:B,2,FALSE)),"Suspense")))</f>
        <v>GST/HST Payable</v>
      </c>
      <c r="I631" s="17">
        <f t="shared" si="38"/>
        <v>0</v>
      </c>
      <c r="J631" s="12" t="str">
        <f t="shared" si="39"/>
        <v>GST/HST Payable</v>
      </c>
    </row>
    <row r="632" spans="1:10" ht="16" hidden="1">
      <c r="A632" s="13" t="s">
        <v>362</v>
      </c>
      <c r="B632" s="12" t="s">
        <v>78</v>
      </c>
      <c r="C632" s="12" t="s">
        <v>85</v>
      </c>
      <c r="D632" s="12" t="s">
        <v>199</v>
      </c>
      <c r="E632" s="12">
        <v>0</v>
      </c>
      <c r="F632" s="14" t="str">
        <f t="shared" si="36"/>
        <v>2025-02-03ExpenseChambers of Commerce Group Insurance Plan21020 GST/HST Payable0</v>
      </c>
      <c r="G632" s="15">
        <f t="shared" si="37"/>
        <v>45691</v>
      </c>
      <c r="H632" s="16" t="str">
        <f>IF((IFERROR((VLOOKUP(D632,'Automation (QBO)'!A:B,2,FALSE)),"0"))=0,"Suspense",(IFERROR((VLOOKUP(D632,'Automation (QBO)'!A:B,2,FALSE)),"Suspense")))</f>
        <v>GST/HST Payable</v>
      </c>
      <c r="I632" s="17">
        <f t="shared" si="38"/>
        <v>0</v>
      </c>
      <c r="J632" s="12" t="str">
        <f t="shared" si="39"/>
        <v>GST/HST Payable</v>
      </c>
    </row>
    <row r="633" spans="1:10" ht="16" hidden="1">
      <c r="A633" s="13" t="s">
        <v>362</v>
      </c>
      <c r="B633" s="12" t="s">
        <v>84</v>
      </c>
      <c r="C633" s="12" t="s">
        <v>114</v>
      </c>
      <c r="D633" s="12" t="s">
        <v>666</v>
      </c>
      <c r="E633" s="12">
        <v>13455</v>
      </c>
      <c r="F633" s="14" t="str">
        <f t="shared" si="36"/>
        <v>2025-02-03InvoiceGarden of Granite Winery:Garden of Granite Project41005 Labour - Project Managment13455</v>
      </c>
      <c r="G633" s="15">
        <f t="shared" si="37"/>
        <v>45691</v>
      </c>
      <c r="H633" s="16" t="str">
        <f>IF((IFERROR((VLOOKUP(D633,'Automation (QBO)'!A:B,2,FALSE)),"0"))=0,"Suspense",(IFERROR((VLOOKUP(D633,'Automation (QBO)'!A:B,2,FALSE)),"Suspense")))</f>
        <v>Labour - Project Managment</v>
      </c>
      <c r="I633" s="17">
        <f t="shared" si="38"/>
        <v>13455</v>
      </c>
      <c r="J633" s="12" t="str">
        <f t="shared" si="39"/>
        <v>Labour - Project Managment</v>
      </c>
    </row>
    <row r="634" spans="1:10" ht="16" hidden="1">
      <c r="A634" s="13" t="s">
        <v>362</v>
      </c>
      <c r="B634" s="12" t="s">
        <v>84</v>
      </c>
      <c r="C634" s="12" t="s">
        <v>114</v>
      </c>
      <c r="D634" s="12" t="s">
        <v>666</v>
      </c>
      <c r="E634" s="12">
        <v>3976.15</v>
      </c>
      <c r="F634" s="14" t="str">
        <f t="shared" si="36"/>
        <v>2025-02-03InvoiceGarden of Granite Winery:Garden of Granite Project41005 Labour - Project Managment3976.15</v>
      </c>
      <c r="G634" s="15">
        <f t="shared" si="37"/>
        <v>45691</v>
      </c>
      <c r="H634" s="16" t="str">
        <f>IF((IFERROR((VLOOKUP(D634,'Automation (QBO)'!A:B,2,FALSE)),"0"))=0,"Suspense",(IFERROR((VLOOKUP(D634,'Automation (QBO)'!A:B,2,FALSE)),"Suspense")))</f>
        <v>Labour - Project Managment</v>
      </c>
      <c r="I634" s="17">
        <f t="shared" si="38"/>
        <v>3976.15</v>
      </c>
      <c r="J634" s="12" t="str">
        <f t="shared" si="39"/>
        <v>Labour - Project Managment</v>
      </c>
    </row>
    <row r="635" spans="1:10" ht="16" hidden="1">
      <c r="A635" s="13" t="s">
        <v>362</v>
      </c>
      <c r="B635" s="12" t="s">
        <v>84</v>
      </c>
      <c r="C635" s="12" t="s">
        <v>114</v>
      </c>
      <c r="D635" s="12" t="s">
        <v>199</v>
      </c>
      <c r="E635" s="12">
        <v>1192.8499999999999</v>
      </c>
      <c r="F635" s="14" t="str">
        <f t="shared" si="36"/>
        <v>2025-02-03InvoiceGarden of Granite Winery:Garden of Granite Project21020 GST/HST Payable1192.85</v>
      </c>
      <c r="G635" s="15">
        <f t="shared" si="37"/>
        <v>45691</v>
      </c>
      <c r="H635" s="16" t="str">
        <f>IF((IFERROR((VLOOKUP(D635,'Automation (QBO)'!A:B,2,FALSE)),"0"))=0,"Suspense",(IFERROR((VLOOKUP(D635,'Automation (QBO)'!A:B,2,FALSE)),"Suspense")))</f>
        <v>GST/HST Payable</v>
      </c>
      <c r="I635" s="17">
        <f t="shared" si="38"/>
        <v>1192.8499999999999</v>
      </c>
      <c r="J635" s="12" t="str">
        <f t="shared" si="39"/>
        <v>GST/HST Payable</v>
      </c>
    </row>
    <row r="636" spans="1:10" ht="16" hidden="1">
      <c r="A636" s="13" t="s">
        <v>362</v>
      </c>
      <c r="B636" s="12" t="s">
        <v>84</v>
      </c>
      <c r="C636" s="12" t="s">
        <v>114</v>
      </c>
      <c r="D636" s="12" t="s">
        <v>665</v>
      </c>
      <c r="E636" s="12">
        <v>0</v>
      </c>
      <c r="F636" s="14" t="str">
        <f t="shared" si="36"/>
        <v>2025-02-03InvoiceGarden of Granite Winery:Garden of Granite Project12000 [Accounts Receivable]0</v>
      </c>
      <c r="G636" s="15">
        <f t="shared" si="37"/>
        <v>45691</v>
      </c>
      <c r="H636" s="16" t="str">
        <f>IF((IFERROR((VLOOKUP(D636,'Automation (QBO)'!A:B,2,FALSE)),"0"))=0,"Suspense",(IFERROR((VLOOKUP(D636,'Automation (QBO)'!A:B,2,FALSE)),"Suspense")))</f>
        <v>Accounts Recievable - Suspense</v>
      </c>
      <c r="I636" s="17">
        <f t="shared" si="38"/>
        <v>0</v>
      </c>
      <c r="J636" s="12" t="str">
        <f t="shared" si="39"/>
        <v>Accounts Recievable - Suspense</v>
      </c>
    </row>
    <row r="637" spans="1:10" ht="16" hidden="1">
      <c r="A637" s="13" t="s">
        <v>362</v>
      </c>
      <c r="B637" s="12" t="s">
        <v>84</v>
      </c>
      <c r="C637" s="12" t="s">
        <v>114</v>
      </c>
      <c r="D637" s="12" t="s">
        <v>218</v>
      </c>
      <c r="E637" s="12">
        <v>-25049.75</v>
      </c>
      <c r="F637" s="14" t="str">
        <f t="shared" si="36"/>
        <v>2025-02-03InvoiceGarden of Granite Winery:Garden of Granite Project21045 Deposit Received-25049.75</v>
      </c>
      <c r="G637" s="15">
        <f t="shared" si="37"/>
        <v>45691</v>
      </c>
      <c r="H637" s="16" t="str">
        <f>IF((IFERROR((VLOOKUP(D637,'Automation (QBO)'!A:B,2,FALSE)),"0"))=0,"Suspense",(IFERROR((VLOOKUP(D637,'Automation (QBO)'!A:B,2,FALSE)),"Suspense")))</f>
        <v>Liability - Depostis Received</v>
      </c>
      <c r="I637" s="17">
        <f t="shared" si="38"/>
        <v>-25049.75</v>
      </c>
      <c r="J637" s="12" t="str">
        <f t="shared" si="39"/>
        <v>Liability - Depostis Received</v>
      </c>
    </row>
    <row r="638" spans="1:10" ht="16" hidden="1">
      <c r="A638" s="13" t="s">
        <v>362</v>
      </c>
      <c r="B638" s="12" t="s">
        <v>84</v>
      </c>
      <c r="C638" s="12" t="s">
        <v>114</v>
      </c>
      <c r="D638" s="12" t="s">
        <v>199</v>
      </c>
      <c r="E638" s="12">
        <v>0</v>
      </c>
      <c r="F638" s="14" t="str">
        <f t="shared" si="36"/>
        <v>2025-02-03InvoiceGarden of Granite Winery:Garden of Granite Project21020 GST/HST Payable0</v>
      </c>
      <c r="G638" s="15">
        <f t="shared" si="37"/>
        <v>45691</v>
      </c>
      <c r="H638" s="16" t="str">
        <f>IF((IFERROR((VLOOKUP(D638,'Automation (QBO)'!A:B,2,FALSE)),"0"))=0,"Suspense",(IFERROR((VLOOKUP(D638,'Automation (QBO)'!A:B,2,FALSE)),"Suspense")))</f>
        <v>GST/HST Payable</v>
      </c>
      <c r="I638" s="17">
        <f t="shared" si="38"/>
        <v>0</v>
      </c>
      <c r="J638" s="12" t="str">
        <f t="shared" si="39"/>
        <v>GST/HST Payable</v>
      </c>
    </row>
    <row r="639" spans="1:10" ht="16" hidden="1">
      <c r="A639" s="13" t="s">
        <v>362</v>
      </c>
      <c r="B639" s="12" t="s">
        <v>78</v>
      </c>
      <c r="C639" s="12" t="s">
        <v>158</v>
      </c>
      <c r="D639" s="12" t="s">
        <v>201</v>
      </c>
      <c r="E639" s="12">
        <v>-1045.6300000000001</v>
      </c>
      <c r="F639" s="14" t="str">
        <f t="shared" si="36"/>
        <v>2025-02-03ExpenseDynamic Equipment Rentals11005 Chequing (CIBC)-1045.63</v>
      </c>
      <c r="G639" s="15">
        <f t="shared" si="37"/>
        <v>45691</v>
      </c>
      <c r="H639" s="16" t="str">
        <f>IF((IFERROR((VLOOKUP(D639,'Automation (QBO)'!A:B,2,FALSE)),"0"))=0,"Suspense",(IFERROR((VLOOKUP(D639,'Automation (QBO)'!A:B,2,FALSE)),"Suspense")))</f>
        <v>Chequing (CIBC)</v>
      </c>
      <c r="I639" s="17">
        <f t="shared" si="38"/>
        <v>-1045.6300000000001</v>
      </c>
      <c r="J639" s="12" t="str">
        <f t="shared" si="39"/>
        <v>Chequing (CIBC)</v>
      </c>
    </row>
    <row r="640" spans="1:10" ht="16" hidden="1">
      <c r="A640" s="13" t="s">
        <v>362</v>
      </c>
      <c r="B640" s="12" t="s">
        <v>78</v>
      </c>
      <c r="C640" s="12" t="s">
        <v>142</v>
      </c>
      <c r="D640" s="12" t="s">
        <v>201</v>
      </c>
      <c r="E640" s="12">
        <v>-1252.44</v>
      </c>
      <c r="F640" s="14" t="str">
        <f t="shared" si="36"/>
        <v>2025-02-03ExpenseInsurance WayPoint Portfolio Inc.11005 Chequing (CIBC)-1252.44</v>
      </c>
      <c r="G640" s="15">
        <f t="shared" si="37"/>
        <v>45691</v>
      </c>
      <c r="H640" s="16" t="str">
        <f>IF((IFERROR((VLOOKUP(D640,'Automation (QBO)'!A:B,2,FALSE)),"0"))=0,"Suspense",(IFERROR((VLOOKUP(D640,'Automation (QBO)'!A:B,2,FALSE)),"Suspense")))</f>
        <v>Chequing (CIBC)</v>
      </c>
      <c r="I640" s="17">
        <f t="shared" si="38"/>
        <v>-1252.44</v>
      </c>
      <c r="J640" s="12" t="str">
        <f t="shared" si="39"/>
        <v>Chequing (CIBC)</v>
      </c>
    </row>
    <row r="641" spans="1:10" ht="16" hidden="1">
      <c r="A641" s="13" t="s">
        <v>362</v>
      </c>
      <c r="B641" s="12" t="s">
        <v>78</v>
      </c>
      <c r="C641" s="12" t="s">
        <v>158</v>
      </c>
      <c r="D641" s="12" t="s">
        <v>660</v>
      </c>
      <c r="E641" s="12">
        <v>1045.6300000000001</v>
      </c>
      <c r="F641" s="14" t="str">
        <f t="shared" si="36"/>
        <v>2025-02-03ExpenseDynamic Equipment Rentals51335 Project Expense - Materials1045.63</v>
      </c>
      <c r="G641" s="15">
        <f t="shared" si="37"/>
        <v>45691</v>
      </c>
      <c r="H641" s="16" t="str">
        <f>IF((IFERROR((VLOOKUP(D641,'Automation (QBO)'!A:B,2,FALSE)),"0"))=0,"Suspense",(IFERROR((VLOOKUP(D641,'Automation (QBO)'!A:B,2,FALSE)),"Suspense")))</f>
        <v>Project Expense - Materials</v>
      </c>
      <c r="I641" s="17">
        <f t="shared" si="38"/>
        <v>1045.6300000000001</v>
      </c>
      <c r="J641" s="12" t="str">
        <f t="shared" si="39"/>
        <v>Project Expense - Materials</v>
      </c>
    </row>
    <row r="642" spans="1:10" ht="16" hidden="1">
      <c r="A642" s="13" t="s">
        <v>362</v>
      </c>
      <c r="B642" s="12" t="s">
        <v>78</v>
      </c>
      <c r="C642" s="12" t="s">
        <v>158</v>
      </c>
      <c r="D642" s="12" t="s">
        <v>199</v>
      </c>
      <c r="E642" s="12">
        <v>0</v>
      </c>
      <c r="F642" s="14" t="str">
        <f t="shared" ref="F642:F705" si="40">A642&amp;B642&amp;C642&amp;D642&amp;E642</f>
        <v>2025-02-03ExpenseDynamic Equipment Rentals21020 GST/HST Payable0</v>
      </c>
      <c r="G642" s="15">
        <f t="shared" ref="G642:G705" si="41">IFERROR((DATEVALUE(A642)),A642)</f>
        <v>45691</v>
      </c>
      <c r="H642" s="16" t="str">
        <f>IF((IFERROR((VLOOKUP(D642,'Automation (QBO)'!A:B,2,FALSE)),"0"))=0,"Suspense",(IFERROR((VLOOKUP(D642,'Automation (QBO)'!A:B,2,FALSE)),"Suspense")))</f>
        <v>GST/HST Payable</v>
      </c>
      <c r="I642" s="17">
        <f t="shared" ref="I642:I705" si="42">E642</f>
        <v>0</v>
      </c>
      <c r="J642" s="12" t="str">
        <f t="shared" ref="J642:J705" si="43">H642</f>
        <v>GST/HST Payable</v>
      </c>
    </row>
    <row r="643" spans="1:10" ht="16" hidden="1">
      <c r="A643" s="13" t="s">
        <v>362</v>
      </c>
      <c r="B643" s="12" t="s">
        <v>78</v>
      </c>
      <c r="C643" s="12" t="s">
        <v>104</v>
      </c>
      <c r="D643" s="12" t="s">
        <v>660</v>
      </c>
      <c r="E643" s="12">
        <v>698.5</v>
      </c>
      <c r="F643" s="14" t="str">
        <f t="shared" si="40"/>
        <v>2025-02-03ExpenseProsol51335 Project Expense - Materials698.5</v>
      </c>
      <c r="G643" s="15">
        <f t="shared" si="41"/>
        <v>45691</v>
      </c>
      <c r="H643" s="16" t="str">
        <f>IF((IFERROR((VLOOKUP(D643,'Automation (QBO)'!A:B,2,FALSE)),"0"))=0,"Suspense",(IFERROR((VLOOKUP(D643,'Automation (QBO)'!A:B,2,FALSE)),"Suspense")))</f>
        <v>Project Expense - Materials</v>
      </c>
      <c r="I643" s="17">
        <f t="shared" si="42"/>
        <v>698.5</v>
      </c>
      <c r="J643" s="12" t="str">
        <f t="shared" si="43"/>
        <v>Project Expense - Materials</v>
      </c>
    </row>
    <row r="644" spans="1:10" ht="16" hidden="1">
      <c r="A644" s="13" t="s">
        <v>362</v>
      </c>
      <c r="B644" s="12" t="s">
        <v>78</v>
      </c>
      <c r="C644" s="12" t="s">
        <v>104</v>
      </c>
      <c r="D644" s="12" t="s">
        <v>199</v>
      </c>
      <c r="E644" s="12">
        <v>-32.64</v>
      </c>
      <c r="F644" s="14" t="str">
        <f t="shared" si="40"/>
        <v>2025-02-03ExpenseProsol21020 GST/HST Payable-32.64</v>
      </c>
      <c r="G644" s="15">
        <f t="shared" si="41"/>
        <v>45691</v>
      </c>
      <c r="H644" s="16" t="str">
        <f>IF((IFERROR((VLOOKUP(D644,'Automation (QBO)'!A:B,2,FALSE)),"0"))=0,"Suspense",(IFERROR((VLOOKUP(D644,'Automation (QBO)'!A:B,2,FALSE)),"Suspense")))</f>
        <v>GST/HST Payable</v>
      </c>
      <c r="I644" s="17">
        <f t="shared" si="42"/>
        <v>-32.64</v>
      </c>
      <c r="J644" s="12" t="str">
        <f t="shared" si="43"/>
        <v>GST/HST Payable</v>
      </c>
    </row>
    <row r="645" spans="1:10" ht="16" hidden="1">
      <c r="A645" s="13" t="s">
        <v>362</v>
      </c>
      <c r="B645" s="12" t="s">
        <v>78</v>
      </c>
      <c r="C645" s="12" t="s">
        <v>85</v>
      </c>
      <c r="D645" s="12" t="s">
        <v>201</v>
      </c>
      <c r="E645" s="12">
        <v>-1392.02</v>
      </c>
      <c r="F645" s="14" t="str">
        <f t="shared" si="40"/>
        <v>2025-02-03ExpenseChambers of Commerce Group Insurance Plan11005 Chequing (CIBC)-1392.02</v>
      </c>
      <c r="G645" s="15">
        <f t="shared" si="41"/>
        <v>45691</v>
      </c>
      <c r="H645" s="16" t="str">
        <f>IF((IFERROR((VLOOKUP(D645,'Automation (QBO)'!A:B,2,FALSE)),"0"))=0,"Suspense",(IFERROR((VLOOKUP(D645,'Automation (QBO)'!A:B,2,FALSE)),"Suspense")))</f>
        <v>Chequing (CIBC)</v>
      </c>
      <c r="I645" s="17">
        <f t="shared" si="42"/>
        <v>-1392.02</v>
      </c>
      <c r="J645" s="12" t="str">
        <f t="shared" si="43"/>
        <v>Chequing (CIBC)</v>
      </c>
    </row>
    <row r="646" spans="1:10" ht="16" hidden="1">
      <c r="A646" s="13" t="s">
        <v>362</v>
      </c>
      <c r="B646" s="12" t="s">
        <v>78</v>
      </c>
      <c r="C646" s="12" t="s">
        <v>85</v>
      </c>
      <c r="D646" s="12" t="s">
        <v>348</v>
      </c>
      <c r="E646" s="12">
        <v>1392.02</v>
      </c>
      <c r="F646" s="14" t="str">
        <f t="shared" si="40"/>
        <v>2025-02-03ExpenseChambers of Commerce Group Insurance Plan52545 Payroll - Employee Benefits (Paid)1392.02</v>
      </c>
      <c r="G646" s="15">
        <f t="shared" si="41"/>
        <v>45691</v>
      </c>
      <c r="H646" s="16" t="str">
        <f>IF((IFERROR((VLOOKUP(D646,'Automation (QBO)'!A:B,2,FALSE)),"0"))=0,"Suspense",(IFERROR((VLOOKUP(D646,'Automation (QBO)'!A:B,2,FALSE)),"Suspense")))</f>
        <v>Payroll - Employee Benefits (Paid)</v>
      </c>
      <c r="I646" s="17">
        <f t="shared" si="42"/>
        <v>1392.02</v>
      </c>
      <c r="J646" s="12" t="str">
        <f t="shared" si="43"/>
        <v>Payroll - Employee Benefits (Paid)</v>
      </c>
    </row>
    <row r="647" spans="1:10" ht="16" hidden="1">
      <c r="A647" s="13" t="s">
        <v>362</v>
      </c>
      <c r="B647" s="12" t="s">
        <v>78</v>
      </c>
      <c r="C647" s="12" t="s">
        <v>87</v>
      </c>
      <c r="D647" s="12" t="s">
        <v>505</v>
      </c>
      <c r="E647" s="12">
        <v>62.85</v>
      </c>
      <c r="F647" s="14" t="str">
        <f t="shared" si="40"/>
        <v>2025-02-03ExpenseVector Repro Graphics21010 Credit Card (CIBC Visa)62.85</v>
      </c>
      <c r="G647" s="15">
        <f t="shared" si="41"/>
        <v>45691</v>
      </c>
      <c r="H647" s="16" t="str">
        <f>IF((IFERROR((VLOOKUP(D647,'Automation (QBO)'!A:B,2,FALSE)),"0"))=0,"Suspense",(IFERROR((VLOOKUP(D647,'Automation (QBO)'!A:B,2,FALSE)),"Suspense")))</f>
        <v>Credit Card (CIBC Visa)</v>
      </c>
      <c r="I647" s="17">
        <f t="shared" si="42"/>
        <v>62.85</v>
      </c>
      <c r="J647" s="12" t="str">
        <f t="shared" si="43"/>
        <v>Credit Card (CIBC Visa)</v>
      </c>
    </row>
    <row r="648" spans="1:10" ht="16" hidden="1">
      <c r="A648" s="13" t="s">
        <v>362</v>
      </c>
      <c r="B648" s="12" t="s">
        <v>78</v>
      </c>
      <c r="C648" s="12" t="s">
        <v>104</v>
      </c>
      <c r="D648" s="12" t="s">
        <v>505</v>
      </c>
      <c r="E648" s="12">
        <v>135.66</v>
      </c>
      <c r="F648" s="14" t="str">
        <f t="shared" si="40"/>
        <v>2025-02-03ExpenseProsol21010 Credit Card (CIBC Visa)135.66</v>
      </c>
      <c r="G648" s="15">
        <f t="shared" si="41"/>
        <v>45691</v>
      </c>
      <c r="H648" s="16" t="str">
        <f>IF((IFERROR((VLOOKUP(D648,'Automation (QBO)'!A:B,2,FALSE)),"0"))=0,"Suspense",(IFERROR((VLOOKUP(D648,'Automation (QBO)'!A:B,2,FALSE)),"Suspense")))</f>
        <v>Credit Card (CIBC Visa)</v>
      </c>
      <c r="I648" s="17">
        <f t="shared" si="42"/>
        <v>135.66</v>
      </c>
      <c r="J648" s="12" t="str">
        <f t="shared" si="43"/>
        <v>Credit Card (CIBC Visa)</v>
      </c>
    </row>
    <row r="649" spans="1:10" ht="16" hidden="1">
      <c r="A649" s="13" t="s">
        <v>362</v>
      </c>
      <c r="B649" s="12" t="s">
        <v>78</v>
      </c>
      <c r="C649" s="12" t="s">
        <v>301</v>
      </c>
      <c r="D649" s="12" t="s">
        <v>505</v>
      </c>
      <c r="E649" s="12">
        <v>148.94999999999999</v>
      </c>
      <c r="F649" s="14" t="str">
        <f t="shared" si="40"/>
        <v>2025-02-03ExpenseIKEA Canada Limited Partnership21010 Credit Card (CIBC Visa)148.95</v>
      </c>
      <c r="G649" s="15">
        <f t="shared" si="41"/>
        <v>45691</v>
      </c>
      <c r="H649" s="16" t="str">
        <f>IF((IFERROR((VLOOKUP(D649,'Automation (QBO)'!A:B,2,FALSE)),"0"))=0,"Suspense",(IFERROR((VLOOKUP(D649,'Automation (QBO)'!A:B,2,FALSE)),"Suspense")))</f>
        <v>Credit Card (CIBC Visa)</v>
      </c>
      <c r="I649" s="17">
        <f t="shared" si="42"/>
        <v>148.94999999999999</v>
      </c>
      <c r="J649" s="12" t="str">
        <f t="shared" si="43"/>
        <v>Credit Card (CIBC Visa)</v>
      </c>
    </row>
    <row r="650" spans="1:10" ht="16" hidden="1">
      <c r="A650" s="13" t="s">
        <v>362</v>
      </c>
      <c r="B650" s="12" t="s">
        <v>78</v>
      </c>
      <c r="C650" s="12" t="s">
        <v>81</v>
      </c>
      <c r="D650" s="12" t="s">
        <v>505</v>
      </c>
      <c r="E650" s="12">
        <v>90.69</v>
      </c>
      <c r="F650" s="14" t="str">
        <f t="shared" si="40"/>
        <v>2025-02-03ExpenseHome Depot21010 Credit Card (CIBC Visa)90.69</v>
      </c>
      <c r="G650" s="15">
        <f t="shared" si="41"/>
        <v>45691</v>
      </c>
      <c r="H650" s="16" t="str">
        <f>IF((IFERROR((VLOOKUP(D650,'Automation (QBO)'!A:B,2,FALSE)),"0"))=0,"Suspense",(IFERROR((VLOOKUP(D650,'Automation (QBO)'!A:B,2,FALSE)),"Suspense")))</f>
        <v>Credit Card (CIBC Visa)</v>
      </c>
      <c r="I650" s="17">
        <f t="shared" si="42"/>
        <v>90.69</v>
      </c>
      <c r="J650" s="12" t="str">
        <f t="shared" si="43"/>
        <v>Credit Card (CIBC Visa)</v>
      </c>
    </row>
    <row r="651" spans="1:10" ht="16" hidden="1">
      <c r="A651" s="13" t="s">
        <v>362</v>
      </c>
      <c r="B651" s="12" t="s">
        <v>78</v>
      </c>
      <c r="C651" s="12" t="s">
        <v>104</v>
      </c>
      <c r="D651" s="12" t="s">
        <v>505</v>
      </c>
      <c r="E651" s="12">
        <v>731.14</v>
      </c>
      <c r="F651" s="14" t="str">
        <f t="shared" si="40"/>
        <v>2025-02-03ExpenseProsol21010 Credit Card (CIBC Visa)731.14</v>
      </c>
      <c r="G651" s="15">
        <f t="shared" si="41"/>
        <v>45691</v>
      </c>
      <c r="H651" s="16" t="str">
        <f>IF((IFERROR((VLOOKUP(D651,'Automation (QBO)'!A:B,2,FALSE)),"0"))=0,"Suspense",(IFERROR((VLOOKUP(D651,'Automation (QBO)'!A:B,2,FALSE)),"Suspense")))</f>
        <v>Credit Card (CIBC Visa)</v>
      </c>
      <c r="I651" s="17">
        <f t="shared" si="42"/>
        <v>731.14</v>
      </c>
      <c r="J651" s="12" t="str">
        <f t="shared" si="43"/>
        <v>Credit Card (CIBC Visa)</v>
      </c>
    </row>
    <row r="652" spans="1:10" ht="16" hidden="1">
      <c r="A652" s="13" t="s">
        <v>362</v>
      </c>
      <c r="B652" s="12" t="s">
        <v>78</v>
      </c>
      <c r="C652" s="12" t="s">
        <v>80</v>
      </c>
      <c r="D652" s="12" t="s">
        <v>505</v>
      </c>
      <c r="E652" s="12">
        <v>27.99</v>
      </c>
      <c r="F652" s="14" t="str">
        <f t="shared" si="40"/>
        <v>2025-02-03ExpenseApple21010 Credit Card (CIBC Visa)27.99</v>
      </c>
      <c r="G652" s="15">
        <f t="shared" si="41"/>
        <v>45691</v>
      </c>
      <c r="H652" s="16" t="str">
        <f>IF((IFERROR((VLOOKUP(D652,'Automation (QBO)'!A:B,2,FALSE)),"0"))=0,"Suspense",(IFERROR((VLOOKUP(D652,'Automation (QBO)'!A:B,2,FALSE)),"Suspense")))</f>
        <v>Credit Card (CIBC Visa)</v>
      </c>
      <c r="I652" s="17">
        <f t="shared" si="42"/>
        <v>27.99</v>
      </c>
      <c r="J652" s="12" t="str">
        <f t="shared" si="43"/>
        <v>Credit Card (CIBC Visa)</v>
      </c>
    </row>
    <row r="653" spans="1:10" ht="16" hidden="1">
      <c r="A653" s="13" t="s">
        <v>688</v>
      </c>
      <c r="B653" s="12" t="s">
        <v>78</v>
      </c>
      <c r="C653" s="12" t="s">
        <v>689</v>
      </c>
      <c r="D653" s="12" t="s">
        <v>660</v>
      </c>
      <c r="E653" s="12">
        <v>661.31</v>
      </c>
      <c r="F653" s="14" t="str">
        <f t="shared" si="40"/>
        <v>2025-02-04ExpenseEUFY51335 Project Expense - Materials661.31</v>
      </c>
      <c r="G653" s="15">
        <f t="shared" si="41"/>
        <v>45692</v>
      </c>
      <c r="H653" s="16" t="str">
        <f>IF((IFERROR((VLOOKUP(D653,'Automation (QBO)'!A:B,2,FALSE)),"0"))=0,"Suspense",(IFERROR((VLOOKUP(D653,'Automation (QBO)'!A:B,2,FALSE)),"Suspense")))</f>
        <v>Project Expense - Materials</v>
      </c>
      <c r="I653" s="17">
        <f t="shared" si="42"/>
        <v>661.31</v>
      </c>
      <c r="J653" s="12" t="str">
        <f t="shared" si="43"/>
        <v>Project Expense - Materials</v>
      </c>
    </row>
    <row r="654" spans="1:10" ht="16" hidden="1">
      <c r="A654" s="13" t="s">
        <v>688</v>
      </c>
      <c r="B654" s="12" t="s">
        <v>78</v>
      </c>
      <c r="C654" s="12" t="s">
        <v>689</v>
      </c>
      <c r="D654" s="12" t="s">
        <v>199</v>
      </c>
      <c r="E654" s="12">
        <v>-33.07</v>
      </c>
      <c r="F654" s="14" t="str">
        <f t="shared" si="40"/>
        <v>2025-02-04ExpenseEUFY21020 GST/HST Payable-33.07</v>
      </c>
      <c r="G654" s="15">
        <f t="shared" si="41"/>
        <v>45692</v>
      </c>
      <c r="H654" s="16" t="str">
        <f>IF((IFERROR((VLOOKUP(D654,'Automation (QBO)'!A:B,2,FALSE)),"0"))=0,"Suspense",(IFERROR((VLOOKUP(D654,'Automation (QBO)'!A:B,2,FALSE)),"Suspense")))</f>
        <v>GST/HST Payable</v>
      </c>
      <c r="I654" s="17">
        <f t="shared" si="42"/>
        <v>-33.07</v>
      </c>
      <c r="J654" s="12" t="str">
        <f t="shared" si="43"/>
        <v>GST/HST Payable</v>
      </c>
    </row>
    <row r="655" spans="1:10" ht="16" hidden="1">
      <c r="A655" s="13" t="s">
        <v>688</v>
      </c>
      <c r="B655" s="12" t="s">
        <v>78</v>
      </c>
      <c r="C655" s="12" t="s">
        <v>149</v>
      </c>
      <c r="D655" s="12" t="s">
        <v>660</v>
      </c>
      <c r="E655" s="12">
        <v>439.52</v>
      </c>
      <c r="F655" s="14" t="str">
        <f t="shared" si="40"/>
        <v>2025-02-04ExpenseRobinson51335 Project Expense - Materials439.52</v>
      </c>
      <c r="G655" s="15">
        <f t="shared" si="41"/>
        <v>45692</v>
      </c>
      <c r="H655" s="16" t="str">
        <f>IF((IFERROR((VLOOKUP(D655,'Automation (QBO)'!A:B,2,FALSE)),"0"))=0,"Suspense",(IFERROR((VLOOKUP(D655,'Automation (QBO)'!A:B,2,FALSE)),"Suspense")))</f>
        <v>Project Expense - Materials</v>
      </c>
      <c r="I655" s="17">
        <f t="shared" si="42"/>
        <v>439.52</v>
      </c>
      <c r="J655" s="12" t="str">
        <f t="shared" si="43"/>
        <v>Project Expense - Materials</v>
      </c>
    </row>
    <row r="656" spans="1:10" ht="16" hidden="1">
      <c r="A656" s="13" t="s">
        <v>688</v>
      </c>
      <c r="B656" s="12" t="s">
        <v>78</v>
      </c>
      <c r="C656" s="12" t="s">
        <v>149</v>
      </c>
      <c r="D656" s="12" t="s">
        <v>199</v>
      </c>
      <c r="E656" s="12">
        <v>-20.54</v>
      </c>
      <c r="F656" s="14" t="str">
        <f t="shared" si="40"/>
        <v>2025-02-04ExpenseRobinson21020 GST/HST Payable-20.54</v>
      </c>
      <c r="G656" s="15">
        <f t="shared" si="41"/>
        <v>45692</v>
      </c>
      <c r="H656" s="16" t="str">
        <f>IF((IFERROR((VLOOKUP(D656,'Automation (QBO)'!A:B,2,FALSE)),"0"))=0,"Suspense",(IFERROR((VLOOKUP(D656,'Automation (QBO)'!A:B,2,FALSE)),"Suspense")))</f>
        <v>GST/HST Payable</v>
      </c>
      <c r="I656" s="17">
        <f t="shared" si="42"/>
        <v>-20.54</v>
      </c>
      <c r="J656" s="12" t="str">
        <f t="shared" si="43"/>
        <v>GST/HST Payable</v>
      </c>
    </row>
    <row r="657" spans="1:10" ht="16" hidden="1">
      <c r="A657" s="13" t="s">
        <v>688</v>
      </c>
      <c r="B657" s="12" t="s">
        <v>78</v>
      </c>
      <c r="C657" s="12" t="s">
        <v>165</v>
      </c>
      <c r="D657" s="12" t="s">
        <v>660</v>
      </c>
      <c r="E657" s="12">
        <v>6.2</v>
      </c>
      <c r="F657" s="14" t="str">
        <f t="shared" si="40"/>
        <v>2025-02-04ExpenseShoppers Drug Mart51335 Project Expense - Materials6.2</v>
      </c>
      <c r="G657" s="15">
        <f t="shared" si="41"/>
        <v>45692</v>
      </c>
      <c r="H657" s="16" t="str">
        <f>IF((IFERROR((VLOOKUP(D657,'Automation (QBO)'!A:B,2,FALSE)),"0"))=0,"Suspense",(IFERROR((VLOOKUP(D657,'Automation (QBO)'!A:B,2,FALSE)),"Suspense")))</f>
        <v>Project Expense - Materials</v>
      </c>
      <c r="I657" s="17">
        <f t="shared" si="42"/>
        <v>6.2</v>
      </c>
      <c r="J657" s="12" t="str">
        <f t="shared" si="43"/>
        <v>Project Expense - Materials</v>
      </c>
    </row>
    <row r="658" spans="1:10" ht="16" hidden="1">
      <c r="A658" s="13" t="s">
        <v>688</v>
      </c>
      <c r="B658" s="12" t="s">
        <v>78</v>
      </c>
      <c r="C658" s="12" t="s">
        <v>165</v>
      </c>
      <c r="D658" s="12" t="s">
        <v>199</v>
      </c>
      <c r="E658" s="12">
        <v>-0.28999999999999998</v>
      </c>
      <c r="F658" s="14" t="str">
        <f t="shared" si="40"/>
        <v>2025-02-04ExpenseShoppers Drug Mart21020 GST/HST Payable-0.29</v>
      </c>
      <c r="G658" s="15">
        <f t="shared" si="41"/>
        <v>45692</v>
      </c>
      <c r="H658" s="16" t="str">
        <f>IF((IFERROR((VLOOKUP(D658,'Automation (QBO)'!A:B,2,FALSE)),"0"))=0,"Suspense",(IFERROR((VLOOKUP(D658,'Automation (QBO)'!A:B,2,FALSE)),"Suspense")))</f>
        <v>GST/HST Payable</v>
      </c>
      <c r="I658" s="17">
        <f t="shared" si="42"/>
        <v>-0.28999999999999998</v>
      </c>
      <c r="J658" s="12" t="str">
        <f t="shared" si="43"/>
        <v>GST/HST Payable</v>
      </c>
    </row>
    <row r="659" spans="1:10" ht="16" hidden="1">
      <c r="A659" s="13" t="s">
        <v>688</v>
      </c>
      <c r="B659" s="12" t="s">
        <v>78</v>
      </c>
      <c r="D659" s="12" t="s">
        <v>656</v>
      </c>
      <c r="E659" s="12">
        <v>3000</v>
      </c>
      <c r="F659" s="14" t="str">
        <f t="shared" si="40"/>
        <v>2025-02-04Expense13007 Due to/from Saltire Rentals3000</v>
      </c>
      <c r="G659" s="15">
        <f t="shared" si="41"/>
        <v>45692</v>
      </c>
      <c r="H659" s="16" t="str">
        <f>IF((IFERROR((VLOOKUP(D659,'Automation (QBO)'!A:B,2,FALSE)),"0"))=0,"Suspense",(IFERROR((VLOOKUP(D659,'Automation (QBO)'!A:B,2,FALSE)),"Suspense")))</f>
        <v>Due to/from Saltire Rentals</v>
      </c>
      <c r="I659" s="17">
        <f t="shared" si="42"/>
        <v>3000</v>
      </c>
      <c r="J659" s="12" t="str">
        <f t="shared" si="43"/>
        <v>Due to/from Saltire Rentals</v>
      </c>
    </row>
    <row r="660" spans="1:10" ht="16" hidden="1">
      <c r="A660" s="13" t="s">
        <v>688</v>
      </c>
      <c r="B660" s="12" t="s">
        <v>78</v>
      </c>
      <c r="D660" s="12" t="s">
        <v>199</v>
      </c>
      <c r="E660" s="12">
        <v>0</v>
      </c>
      <c r="F660" s="14" t="str">
        <f t="shared" si="40"/>
        <v>2025-02-04Expense21020 GST/HST Payable0</v>
      </c>
      <c r="G660" s="15">
        <f t="shared" si="41"/>
        <v>45692</v>
      </c>
      <c r="H660" s="16" t="str">
        <f>IF((IFERROR((VLOOKUP(D660,'Automation (QBO)'!A:B,2,FALSE)),"0"))=0,"Suspense",(IFERROR((VLOOKUP(D660,'Automation (QBO)'!A:B,2,FALSE)),"Suspense")))</f>
        <v>GST/HST Payable</v>
      </c>
      <c r="I660" s="17">
        <f t="shared" si="42"/>
        <v>0</v>
      </c>
      <c r="J660" s="12" t="str">
        <f t="shared" si="43"/>
        <v>GST/HST Payable</v>
      </c>
    </row>
    <row r="661" spans="1:10" ht="16" hidden="1">
      <c r="A661" s="13" t="s">
        <v>688</v>
      </c>
      <c r="B661" s="12" t="s">
        <v>78</v>
      </c>
      <c r="D661" s="12" t="s">
        <v>201</v>
      </c>
      <c r="E661" s="12">
        <v>-3000</v>
      </c>
      <c r="F661" s="14" t="str">
        <f t="shared" si="40"/>
        <v>2025-02-04Expense11005 Chequing (CIBC)-3000</v>
      </c>
      <c r="G661" s="15">
        <f t="shared" si="41"/>
        <v>45692</v>
      </c>
      <c r="H661" s="16" t="str">
        <f>IF((IFERROR((VLOOKUP(D661,'Automation (QBO)'!A:B,2,FALSE)),"0"))=0,"Suspense",(IFERROR((VLOOKUP(D661,'Automation (QBO)'!A:B,2,FALSE)),"Suspense")))</f>
        <v>Chequing (CIBC)</v>
      </c>
      <c r="I661" s="17">
        <f t="shared" si="42"/>
        <v>-3000</v>
      </c>
      <c r="J661" s="12" t="str">
        <f t="shared" si="43"/>
        <v>Chequing (CIBC)</v>
      </c>
    </row>
    <row r="662" spans="1:10" ht="16" hidden="1">
      <c r="A662" s="13" t="s">
        <v>688</v>
      </c>
      <c r="B662" s="12" t="s">
        <v>78</v>
      </c>
      <c r="C662" s="12" t="s">
        <v>149</v>
      </c>
      <c r="D662" s="12" t="s">
        <v>505</v>
      </c>
      <c r="E662" s="12">
        <v>460.06</v>
      </c>
      <c r="F662" s="14" t="str">
        <f t="shared" si="40"/>
        <v>2025-02-04ExpenseRobinson21010 Credit Card (CIBC Visa)460.06</v>
      </c>
      <c r="G662" s="15">
        <f t="shared" si="41"/>
        <v>45692</v>
      </c>
      <c r="H662" s="16" t="str">
        <f>IF((IFERROR((VLOOKUP(D662,'Automation (QBO)'!A:B,2,FALSE)),"0"))=0,"Suspense",(IFERROR((VLOOKUP(D662,'Automation (QBO)'!A:B,2,FALSE)),"Suspense")))</f>
        <v>Credit Card (CIBC Visa)</v>
      </c>
      <c r="I662" s="17">
        <f t="shared" si="42"/>
        <v>460.06</v>
      </c>
      <c r="J662" s="12" t="str">
        <f t="shared" si="43"/>
        <v>Credit Card (CIBC Visa)</v>
      </c>
    </row>
    <row r="663" spans="1:10" ht="16" hidden="1">
      <c r="A663" s="13" t="s">
        <v>688</v>
      </c>
      <c r="B663" s="12" t="s">
        <v>78</v>
      </c>
      <c r="C663" s="12" t="s">
        <v>165</v>
      </c>
      <c r="D663" s="12" t="s">
        <v>505</v>
      </c>
      <c r="E663" s="12">
        <v>6.49</v>
      </c>
      <c r="F663" s="14" t="str">
        <f t="shared" si="40"/>
        <v>2025-02-04ExpenseShoppers Drug Mart21010 Credit Card (CIBC Visa)6.49</v>
      </c>
      <c r="G663" s="15">
        <f t="shared" si="41"/>
        <v>45692</v>
      </c>
      <c r="H663" s="16" t="str">
        <f>IF((IFERROR((VLOOKUP(D663,'Automation (QBO)'!A:B,2,FALSE)),"0"))=0,"Suspense",(IFERROR((VLOOKUP(D663,'Automation (QBO)'!A:B,2,FALSE)),"Suspense")))</f>
        <v>Credit Card (CIBC Visa)</v>
      </c>
      <c r="I663" s="17">
        <f t="shared" si="42"/>
        <v>6.49</v>
      </c>
      <c r="J663" s="12" t="str">
        <f t="shared" si="43"/>
        <v>Credit Card (CIBC Visa)</v>
      </c>
    </row>
    <row r="664" spans="1:10" ht="16" hidden="1">
      <c r="A664" s="13" t="s">
        <v>688</v>
      </c>
      <c r="B664" s="12" t="s">
        <v>78</v>
      </c>
      <c r="C664" s="12" t="s">
        <v>689</v>
      </c>
      <c r="D664" s="12" t="s">
        <v>505</v>
      </c>
      <c r="E664" s="12">
        <v>694.38</v>
      </c>
      <c r="F664" s="14" t="str">
        <f t="shared" si="40"/>
        <v>2025-02-04ExpenseEUFY21010 Credit Card (CIBC Visa)694.38</v>
      </c>
      <c r="G664" s="15">
        <f t="shared" si="41"/>
        <v>45692</v>
      </c>
      <c r="H664" s="16" t="str">
        <f>IF((IFERROR((VLOOKUP(D664,'Automation (QBO)'!A:B,2,FALSE)),"0"))=0,"Suspense",(IFERROR((VLOOKUP(D664,'Automation (QBO)'!A:B,2,FALSE)),"Suspense")))</f>
        <v>Credit Card (CIBC Visa)</v>
      </c>
      <c r="I664" s="17">
        <f t="shared" si="42"/>
        <v>694.38</v>
      </c>
      <c r="J664" s="12" t="str">
        <f t="shared" si="43"/>
        <v>Credit Card (CIBC Visa)</v>
      </c>
    </row>
    <row r="665" spans="1:10" ht="16" hidden="1">
      <c r="A665" s="13" t="s">
        <v>363</v>
      </c>
      <c r="B665" s="12" t="s">
        <v>78</v>
      </c>
      <c r="C665" s="12" t="s">
        <v>103</v>
      </c>
      <c r="D665" s="12" t="s">
        <v>660</v>
      </c>
      <c r="E665" s="12">
        <v>64.650000000000006</v>
      </c>
      <c r="F665" s="14" t="str">
        <f t="shared" si="40"/>
        <v>2025-02-05ExpenseRona51335 Project Expense - Materials64.65</v>
      </c>
      <c r="G665" s="15">
        <f t="shared" si="41"/>
        <v>45693</v>
      </c>
      <c r="H665" s="16" t="str">
        <f>IF((IFERROR((VLOOKUP(D665,'Automation (QBO)'!A:B,2,FALSE)),"0"))=0,"Suspense",(IFERROR((VLOOKUP(D665,'Automation (QBO)'!A:B,2,FALSE)),"Suspense")))</f>
        <v>Project Expense - Materials</v>
      </c>
      <c r="I665" s="17">
        <f t="shared" si="42"/>
        <v>64.650000000000006</v>
      </c>
      <c r="J665" s="12" t="str">
        <f t="shared" si="43"/>
        <v>Project Expense - Materials</v>
      </c>
    </row>
    <row r="666" spans="1:10" ht="16" hidden="1">
      <c r="A666" s="13" t="s">
        <v>363</v>
      </c>
      <c r="B666" s="12" t="s">
        <v>78</v>
      </c>
      <c r="C666" s="12" t="s">
        <v>103</v>
      </c>
      <c r="D666" s="12" t="s">
        <v>199</v>
      </c>
      <c r="E666" s="12">
        <v>-3.02</v>
      </c>
      <c r="F666" s="14" t="str">
        <f t="shared" si="40"/>
        <v>2025-02-05ExpenseRona21020 GST/HST Payable-3.02</v>
      </c>
      <c r="G666" s="15">
        <f t="shared" si="41"/>
        <v>45693</v>
      </c>
      <c r="H666" s="16" t="str">
        <f>IF((IFERROR((VLOOKUP(D666,'Automation (QBO)'!A:B,2,FALSE)),"0"))=0,"Suspense",(IFERROR((VLOOKUP(D666,'Automation (QBO)'!A:B,2,FALSE)),"Suspense")))</f>
        <v>GST/HST Payable</v>
      </c>
      <c r="I666" s="17">
        <f t="shared" si="42"/>
        <v>-3.02</v>
      </c>
      <c r="J666" s="12" t="str">
        <f t="shared" si="43"/>
        <v>GST/HST Payable</v>
      </c>
    </row>
    <row r="667" spans="1:10" ht="16" hidden="1">
      <c r="A667" s="13" t="s">
        <v>363</v>
      </c>
      <c r="B667" s="12" t="s">
        <v>78</v>
      </c>
      <c r="C667" s="12" t="s">
        <v>103</v>
      </c>
      <c r="D667" s="12" t="s">
        <v>660</v>
      </c>
      <c r="E667" s="12">
        <v>310.10000000000002</v>
      </c>
      <c r="F667" s="14" t="str">
        <f t="shared" si="40"/>
        <v>2025-02-05ExpenseRona51335 Project Expense - Materials310.1</v>
      </c>
      <c r="G667" s="15">
        <f t="shared" si="41"/>
        <v>45693</v>
      </c>
      <c r="H667" s="16" t="str">
        <f>IF((IFERROR((VLOOKUP(D667,'Automation (QBO)'!A:B,2,FALSE)),"0"))=0,"Suspense",(IFERROR((VLOOKUP(D667,'Automation (QBO)'!A:B,2,FALSE)),"Suspense")))</f>
        <v>Project Expense - Materials</v>
      </c>
      <c r="I667" s="17">
        <f t="shared" si="42"/>
        <v>310.10000000000002</v>
      </c>
      <c r="J667" s="12" t="str">
        <f t="shared" si="43"/>
        <v>Project Expense - Materials</v>
      </c>
    </row>
    <row r="668" spans="1:10" ht="16" hidden="1">
      <c r="A668" s="13" t="s">
        <v>363</v>
      </c>
      <c r="B668" s="12" t="s">
        <v>78</v>
      </c>
      <c r="C668" s="12" t="s">
        <v>103</v>
      </c>
      <c r="D668" s="12" t="s">
        <v>199</v>
      </c>
      <c r="E668" s="12">
        <v>-14.49</v>
      </c>
      <c r="F668" s="14" t="str">
        <f t="shared" si="40"/>
        <v>2025-02-05ExpenseRona21020 GST/HST Payable-14.49</v>
      </c>
      <c r="G668" s="15">
        <f t="shared" si="41"/>
        <v>45693</v>
      </c>
      <c r="H668" s="16" t="str">
        <f>IF((IFERROR((VLOOKUP(D668,'Automation (QBO)'!A:B,2,FALSE)),"0"))=0,"Suspense",(IFERROR((VLOOKUP(D668,'Automation (QBO)'!A:B,2,FALSE)),"Suspense")))</f>
        <v>GST/HST Payable</v>
      </c>
      <c r="I668" s="17">
        <f t="shared" si="42"/>
        <v>-14.49</v>
      </c>
      <c r="J668" s="12" t="str">
        <f t="shared" si="43"/>
        <v>GST/HST Payable</v>
      </c>
    </row>
    <row r="669" spans="1:10" ht="16" hidden="1">
      <c r="A669" s="13" t="s">
        <v>363</v>
      </c>
      <c r="B669" s="12" t="s">
        <v>84</v>
      </c>
      <c r="C669" s="12" t="s">
        <v>114</v>
      </c>
      <c r="D669" s="12" t="s">
        <v>218</v>
      </c>
      <c r="E669" s="12">
        <v>50000</v>
      </c>
      <c r="F669" s="14" t="str">
        <f t="shared" si="40"/>
        <v>2025-02-05InvoiceGarden of Granite Winery:Garden of Granite Project21045 Deposit Received50000</v>
      </c>
      <c r="G669" s="15">
        <f t="shared" si="41"/>
        <v>45693</v>
      </c>
      <c r="H669" s="16" t="str">
        <f>IF((IFERROR((VLOOKUP(D669,'Automation (QBO)'!A:B,2,FALSE)),"0"))=0,"Suspense",(IFERROR((VLOOKUP(D669,'Automation (QBO)'!A:B,2,FALSE)),"Suspense")))</f>
        <v>Liability - Depostis Received</v>
      </c>
      <c r="I669" s="17">
        <f t="shared" si="42"/>
        <v>50000</v>
      </c>
      <c r="J669" s="12" t="str">
        <f t="shared" si="43"/>
        <v>Liability - Depostis Received</v>
      </c>
    </row>
    <row r="670" spans="1:10" ht="16" hidden="1">
      <c r="A670" s="13" t="s">
        <v>363</v>
      </c>
      <c r="B670" s="12" t="s">
        <v>84</v>
      </c>
      <c r="C670" s="12" t="s">
        <v>114</v>
      </c>
      <c r="D670" s="12" t="s">
        <v>199</v>
      </c>
      <c r="E670" s="12">
        <v>0</v>
      </c>
      <c r="F670" s="14" t="str">
        <f t="shared" si="40"/>
        <v>2025-02-05InvoiceGarden of Granite Winery:Garden of Granite Project21020 GST/HST Payable0</v>
      </c>
      <c r="G670" s="15">
        <f t="shared" si="41"/>
        <v>45693</v>
      </c>
      <c r="H670" s="16" t="str">
        <f>IF((IFERROR((VLOOKUP(D670,'Automation (QBO)'!A:B,2,FALSE)),"0"))=0,"Suspense",(IFERROR((VLOOKUP(D670,'Automation (QBO)'!A:B,2,FALSE)),"Suspense")))</f>
        <v>GST/HST Payable</v>
      </c>
      <c r="I670" s="17">
        <f t="shared" si="42"/>
        <v>0</v>
      </c>
      <c r="J670" s="12" t="str">
        <f t="shared" si="43"/>
        <v>GST/HST Payable</v>
      </c>
    </row>
    <row r="671" spans="1:10" ht="16" hidden="1">
      <c r="A671" s="13" t="s">
        <v>363</v>
      </c>
      <c r="B671" s="12" t="s">
        <v>78</v>
      </c>
      <c r="C671" s="12" t="s">
        <v>101</v>
      </c>
      <c r="D671" s="12" t="s">
        <v>383</v>
      </c>
      <c r="E671" s="12">
        <v>11.19</v>
      </c>
      <c r="F671" s="14" t="str">
        <f t="shared" si="40"/>
        <v>2025-02-05ExpenseAmazon52165 Subscriptions (Annual)11.19</v>
      </c>
      <c r="G671" s="15">
        <f t="shared" si="41"/>
        <v>45693</v>
      </c>
      <c r="H671" s="16" t="str">
        <f>IF((IFERROR((VLOOKUP(D671,'Automation (QBO)'!A:B,2,FALSE)),"0"))=0,"Suspense",(IFERROR((VLOOKUP(D671,'Automation (QBO)'!A:B,2,FALSE)),"Suspense")))</f>
        <v>Subscriptions (Annual)</v>
      </c>
      <c r="I671" s="17">
        <f t="shared" si="42"/>
        <v>11.19</v>
      </c>
      <c r="J671" s="12" t="str">
        <f t="shared" si="43"/>
        <v>Subscriptions (Annual)</v>
      </c>
    </row>
    <row r="672" spans="1:10" ht="16" hidden="1">
      <c r="A672" s="13" t="s">
        <v>363</v>
      </c>
      <c r="B672" s="12" t="s">
        <v>78</v>
      </c>
      <c r="C672" s="12" t="s">
        <v>101</v>
      </c>
      <c r="D672" s="12" t="s">
        <v>199</v>
      </c>
      <c r="E672" s="12">
        <v>0</v>
      </c>
      <c r="F672" s="14" t="str">
        <f t="shared" si="40"/>
        <v>2025-02-05ExpenseAmazon21020 GST/HST Payable0</v>
      </c>
      <c r="G672" s="15">
        <f t="shared" si="41"/>
        <v>45693</v>
      </c>
      <c r="H672" s="16" t="str">
        <f>IF((IFERROR((VLOOKUP(D672,'Automation (QBO)'!A:B,2,FALSE)),"0"))=0,"Suspense",(IFERROR((VLOOKUP(D672,'Automation (QBO)'!A:B,2,FALSE)),"Suspense")))</f>
        <v>GST/HST Payable</v>
      </c>
      <c r="I672" s="17">
        <f t="shared" si="42"/>
        <v>0</v>
      </c>
      <c r="J672" s="12" t="str">
        <f t="shared" si="43"/>
        <v>GST/HST Payable</v>
      </c>
    </row>
    <row r="673" spans="1:10" ht="16" hidden="1">
      <c r="A673" s="13" t="s">
        <v>363</v>
      </c>
      <c r="B673" s="12" t="s">
        <v>84</v>
      </c>
      <c r="C673" s="12" t="s">
        <v>114</v>
      </c>
      <c r="D673" s="12" t="s">
        <v>665</v>
      </c>
      <c r="E673" s="12">
        <v>50000</v>
      </c>
      <c r="F673" s="14" t="str">
        <f t="shared" si="40"/>
        <v>2025-02-05InvoiceGarden of Granite Winery:Garden of Granite Project12000 [Accounts Receivable]50000</v>
      </c>
      <c r="G673" s="15">
        <f t="shared" si="41"/>
        <v>45693</v>
      </c>
      <c r="H673" s="16" t="str">
        <f>IF((IFERROR((VLOOKUP(D673,'Automation (QBO)'!A:B,2,FALSE)),"0"))=0,"Suspense",(IFERROR((VLOOKUP(D673,'Automation (QBO)'!A:B,2,FALSE)),"Suspense")))</f>
        <v>Accounts Recievable - Suspense</v>
      </c>
      <c r="I673" s="17">
        <f t="shared" si="42"/>
        <v>50000</v>
      </c>
      <c r="J673" s="12" t="str">
        <f t="shared" si="43"/>
        <v>Accounts Recievable - Suspense</v>
      </c>
    </row>
    <row r="674" spans="1:10" ht="16" hidden="1">
      <c r="A674" s="13" t="s">
        <v>363</v>
      </c>
      <c r="B674" s="12" t="s">
        <v>78</v>
      </c>
      <c r="C674" s="12" t="s">
        <v>103</v>
      </c>
      <c r="D674" s="12" t="s">
        <v>660</v>
      </c>
      <c r="E674" s="12">
        <v>214.79</v>
      </c>
      <c r="F674" s="14" t="str">
        <f t="shared" si="40"/>
        <v>2025-02-05ExpenseRona51335 Project Expense - Materials214.79</v>
      </c>
      <c r="G674" s="15">
        <f t="shared" si="41"/>
        <v>45693</v>
      </c>
      <c r="H674" s="16" t="str">
        <f>IF((IFERROR((VLOOKUP(D674,'Automation (QBO)'!A:B,2,FALSE)),"0"))=0,"Suspense",(IFERROR((VLOOKUP(D674,'Automation (QBO)'!A:B,2,FALSE)),"Suspense")))</f>
        <v>Project Expense - Materials</v>
      </c>
      <c r="I674" s="17">
        <f t="shared" si="42"/>
        <v>214.79</v>
      </c>
      <c r="J674" s="12" t="str">
        <f t="shared" si="43"/>
        <v>Project Expense - Materials</v>
      </c>
    </row>
    <row r="675" spans="1:10" ht="16" hidden="1">
      <c r="A675" s="13" t="s">
        <v>363</v>
      </c>
      <c r="B675" s="12" t="s">
        <v>78</v>
      </c>
      <c r="C675" s="12" t="s">
        <v>103</v>
      </c>
      <c r="D675" s="12" t="s">
        <v>199</v>
      </c>
      <c r="E675" s="12">
        <v>-10.039999999999999</v>
      </c>
      <c r="F675" s="14" t="str">
        <f t="shared" si="40"/>
        <v>2025-02-05ExpenseRona21020 GST/HST Payable-10.04</v>
      </c>
      <c r="G675" s="15">
        <f t="shared" si="41"/>
        <v>45693</v>
      </c>
      <c r="H675" s="16" t="str">
        <f>IF((IFERROR((VLOOKUP(D675,'Automation (QBO)'!A:B,2,FALSE)),"0"))=0,"Suspense",(IFERROR((VLOOKUP(D675,'Automation (QBO)'!A:B,2,FALSE)),"Suspense")))</f>
        <v>GST/HST Payable</v>
      </c>
      <c r="I675" s="17">
        <f t="shared" si="42"/>
        <v>-10.039999999999999</v>
      </c>
      <c r="J675" s="12" t="str">
        <f t="shared" si="43"/>
        <v>GST/HST Payable</v>
      </c>
    </row>
    <row r="676" spans="1:10" ht="16" hidden="1">
      <c r="A676" s="13" t="s">
        <v>363</v>
      </c>
      <c r="B676" s="12" t="s">
        <v>78</v>
      </c>
      <c r="C676" s="12" t="s">
        <v>79</v>
      </c>
      <c r="D676" s="12" t="s">
        <v>202</v>
      </c>
      <c r="E676" s="12">
        <v>213.33</v>
      </c>
      <c r="F676" s="14" t="str">
        <f t="shared" si="40"/>
        <v>2025-02-05ExpenseBigChip Accounting52110 Accounting213.33</v>
      </c>
      <c r="G676" s="15">
        <f t="shared" si="41"/>
        <v>45693</v>
      </c>
      <c r="H676" s="16" t="str">
        <f>IF((IFERROR((VLOOKUP(D676,'Automation (QBO)'!A:B,2,FALSE)),"0"))=0,"Suspense",(IFERROR((VLOOKUP(D676,'Automation (QBO)'!A:B,2,FALSE)),"Suspense")))</f>
        <v>Accounting</v>
      </c>
      <c r="I676" s="17">
        <f t="shared" si="42"/>
        <v>213.33</v>
      </c>
      <c r="J676" s="12" t="str">
        <f t="shared" si="43"/>
        <v>Accounting</v>
      </c>
    </row>
    <row r="677" spans="1:10" ht="16" hidden="1">
      <c r="A677" s="13" t="s">
        <v>363</v>
      </c>
      <c r="B677" s="12" t="s">
        <v>78</v>
      </c>
      <c r="C677" s="12" t="s">
        <v>79</v>
      </c>
      <c r="D677" s="12" t="s">
        <v>199</v>
      </c>
      <c r="E677" s="12">
        <v>-10.67</v>
      </c>
      <c r="F677" s="14" t="str">
        <f t="shared" si="40"/>
        <v>2025-02-05ExpenseBigChip Accounting21020 GST/HST Payable-10.67</v>
      </c>
      <c r="G677" s="15">
        <f t="shared" si="41"/>
        <v>45693</v>
      </c>
      <c r="H677" s="16" t="str">
        <f>IF((IFERROR((VLOOKUP(D677,'Automation (QBO)'!A:B,2,FALSE)),"0"))=0,"Suspense",(IFERROR((VLOOKUP(D677,'Automation (QBO)'!A:B,2,FALSE)),"Suspense")))</f>
        <v>GST/HST Payable</v>
      </c>
      <c r="I677" s="17">
        <f t="shared" si="42"/>
        <v>-10.67</v>
      </c>
      <c r="J677" s="12" t="str">
        <f t="shared" si="43"/>
        <v>GST/HST Payable</v>
      </c>
    </row>
    <row r="678" spans="1:10" ht="16" hidden="1">
      <c r="A678" s="13" t="s">
        <v>363</v>
      </c>
      <c r="B678" s="12" t="s">
        <v>78</v>
      </c>
      <c r="C678" s="12" t="s">
        <v>101</v>
      </c>
      <c r="D678" s="12" t="s">
        <v>660</v>
      </c>
      <c r="E678" s="12">
        <v>79.959999999999994</v>
      </c>
      <c r="F678" s="14" t="str">
        <f t="shared" si="40"/>
        <v>2025-02-05ExpenseAmazon51335 Project Expense - Materials79.96</v>
      </c>
      <c r="G678" s="15">
        <f t="shared" si="41"/>
        <v>45693</v>
      </c>
      <c r="H678" s="16" t="str">
        <f>IF((IFERROR((VLOOKUP(D678,'Automation (QBO)'!A:B,2,FALSE)),"0"))=0,"Suspense",(IFERROR((VLOOKUP(D678,'Automation (QBO)'!A:B,2,FALSE)),"Suspense")))</f>
        <v>Project Expense - Materials</v>
      </c>
      <c r="I678" s="17">
        <f t="shared" si="42"/>
        <v>79.959999999999994</v>
      </c>
      <c r="J678" s="12" t="str">
        <f t="shared" si="43"/>
        <v>Project Expense - Materials</v>
      </c>
    </row>
    <row r="679" spans="1:10" ht="16" hidden="1">
      <c r="A679" s="13" t="s">
        <v>363</v>
      </c>
      <c r="B679" s="12" t="s">
        <v>78</v>
      </c>
      <c r="C679" s="12" t="s">
        <v>101</v>
      </c>
      <c r="D679" s="12" t="s">
        <v>199</v>
      </c>
      <c r="E679" s="12">
        <v>-4</v>
      </c>
      <c r="F679" s="14" t="str">
        <f t="shared" si="40"/>
        <v>2025-02-05ExpenseAmazon21020 GST/HST Payable-4</v>
      </c>
      <c r="G679" s="15">
        <f t="shared" si="41"/>
        <v>45693</v>
      </c>
      <c r="H679" s="16" t="str">
        <f>IF((IFERROR((VLOOKUP(D679,'Automation (QBO)'!A:B,2,FALSE)),"0"))=0,"Suspense",(IFERROR((VLOOKUP(D679,'Automation (QBO)'!A:B,2,FALSE)),"Suspense")))</f>
        <v>GST/HST Payable</v>
      </c>
      <c r="I679" s="17">
        <f t="shared" si="42"/>
        <v>-4</v>
      </c>
      <c r="J679" s="12" t="str">
        <f t="shared" si="43"/>
        <v>GST/HST Payable</v>
      </c>
    </row>
    <row r="680" spans="1:10" ht="16" hidden="1">
      <c r="A680" s="13" t="s">
        <v>363</v>
      </c>
      <c r="B680" s="12" t="s">
        <v>78</v>
      </c>
      <c r="C680" s="12" t="s">
        <v>103</v>
      </c>
      <c r="D680" s="12" t="s">
        <v>505</v>
      </c>
      <c r="E680" s="12">
        <v>224.83</v>
      </c>
      <c r="F680" s="14" t="str">
        <f t="shared" si="40"/>
        <v>2025-02-05ExpenseRona21010 Credit Card (CIBC Visa)224.83</v>
      </c>
      <c r="G680" s="15">
        <f t="shared" si="41"/>
        <v>45693</v>
      </c>
      <c r="H680" s="16" t="str">
        <f>IF((IFERROR((VLOOKUP(D680,'Automation (QBO)'!A:B,2,FALSE)),"0"))=0,"Suspense",(IFERROR((VLOOKUP(D680,'Automation (QBO)'!A:B,2,FALSE)),"Suspense")))</f>
        <v>Credit Card (CIBC Visa)</v>
      </c>
      <c r="I680" s="17">
        <f t="shared" si="42"/>
        <v>224.83</v>
      </c>
      <c r="J680" s="12" t="str">
        <f t="shared" si="43"/>
        <v>Credit Card (CIBC Visa)</v>
      </c>
    </row>
    <row r="681" spans="1:10" ht="16" hidden="1">
      <c r="A681" s="13" t="s">
        <v>363</v>
      </c>
      <c r="B681" s="12" t="s">
        <v>78</v>
      </c>
      <c r="C681" s="12" t="s">
        <v>101</v>
      </c>
      <c r="D681" s="12" t="s">
        <v>505</v>
      </c>
      <c r="E681" s="12">
        <v>11.19</v>
      </c>
      <c r="F681" s="14" t="str">
        <f t="shared" si="40"/>
        <v>2025-02-05ExpenseAmazon21010 Credit Card (CIBC Visa)11.19</v>
      </c>
      <c r="G681" s="15">
        <f t="shared" si="41"/>
        <v>45693</v>
      </c>
      <c r="H681" s="16" t="str">
        <f>IF((IFERROR((VLOOKUP(D681,'Automation (QBO)'!A:B,2,FALSE)),"0"))=0,"Suspense",(IFERROR((VLOOKUP(D681,'Automation (QBO)'!A:B,2,FALSE)),"Suspense")))</f>
        <v>Credit Card (CIBC Visa)</v>
      </c>
      <c r="I681" s="17">
        <f t="shared" si="42"/>
        <v>11.19</v>
      </c>
      <c r="J681" s="12" t="str">
        <f t="shared" si="43"/>
        <v>Credit Card (CIBC Visa)</v>
      </c>
    </row>
    <row r="682" spans="1:10" ht="16" hidden="1">
      <c r="A682" s="13" t="s">
        <v>363</v>
      </c>
      <c r="B682" s="12" t="s">
        <v>78</v>
      </c>
      <c r="C682" s="12" t="s">
        <v>103</v>
      </c>
      <c r="D682" s="12" t="s">
        <v>505</v>
      </c>
      <c r="E682" s="12">
        <v>324.58999999999997</v>
      </c>
      <c r="F682" s="14" t="str">
        <f t="shared" si="40"/>
        <v>2025-02-05ExpenseRona21010 Credit Card (CIBC Visa)324.59</v>
      </c>
      <c r="G682" s="15">
        <f t="shared" si="41"/>
        <v>45693</v>
      </c>
      <c r="H682" s="16" t="str">
        <f>IF((IFERROR((VLOOKUP(D682,'Automation (QBO)'!A:B,2,FALSE)),"0"))=0,"Suspense",(IFERROR((VLOOKUP(D682,'Automation (QBO)'!A:B,2,FALSE)),"Suspense")))</f>
        <v>Credit Card (CIBC Visa)</v>
      </c>
      <c r="I682" s="17">
        <f t="shared" si="42"/>
        <v>324.58999999999997</v>
      </c>
      <c r="J682" s="12" t="str">
        <f t="shared" si="43"/>
        <v>Credit Card (CIBC Visa)</v>
      </c>
    </row>
    <row r="683" spans="1:10" ht="16" hidden="1">
      <c r="A683" s="13" t="s">
        <v>363</v>
      </c>
      <c r="B683" s="12" t="s">
        <v>78</v>
      </c>
      <c r="C683" s="12" t="s">
        <v>79</v>
      </c>
      <c r="D683" s="12" t="s">
        <v>505</v>
      </c>
      <c r="E683" s="12">
        <v>224</v>
      </c>
      <c r="F683" s="14" t="str">
        <f t="shared" si="40"/>
        <v>2025-02-05ExpenseBigChip Accounting21010 Credit Card (CIBC Visa)224</v>
      </c>
      <c r="G683" s="15">
        <f t="shared" si="41"/>
        <v>45693</v>
      </c>
      <c r="H683" s="16" t="str">
        <f>IF((IFERROR((VLOOKUP(D683,'Automation (QBO)'!A:B,2,FALSE)),"0"))=0,"Suspense",(IFERROR((VLOOKUP(D683,'Automation (QBO)'!A:B,2,FALSE)),"Suspense")))</f>
        <v>Credit Card (CIBC Visa)</v>
      </c>
      <c r="I683" s="17">
        <f t="shared" si="42"/>
        <v>224</v>
      </c>
      <c r="J683" s="12" t="str">
        <f t="shared" si="43"/>
        <v>Credit Card (CIBC Visa)</v>
      </c>
    </row>
    <row r="684" spans="1:10" ht="16" hidden="1">
      <c r="A684" s="13" t="s">
        <v>363</v>
      </c>
      <c r="B684" s="12" t="s">
        <v>78</v>
      </c>
      <c r="C684" s="12" t="s">
        <v>101</v>
      </c>
      <c r="D684" s="12" t="s">
        <v>505</v>
      </c>
      <c r="E684" s="12">
        <v>83.96</v>
      </c>
      <c r="F684" s="14" t="str">
        <f t="shared" si="40"/>
        <v>2025-02-05ExpenseAmazon21010 Credit Card (CIBC Visa)83.96</v>
      </c>
      <c r="G684" s="15">
        <f t="shared" si="41"/>
        <v>45693</v>
      </c>
      <c r="H684" s="16" t="str">
        <f>IF((IFERROR((VLOOKUP(D684,'Automation (QBO)'!A:B,2,FALSE)),"0"))=0,"Suspense",(IFERROR((VLOOKUP(D684,'Automation (QBO)'!A:B,2,FALSE)),"Suspense")))</f>
        <v>Credit Card (CIBC Visa)</v>
      </c>
      <c r="I684" s="17">
        <f t="shared" si="42"/>
        <v>83.96</v>
      </c>
      <c r="J684" s="12" t="str">
        <f t="shared" si="43"/>
        <v>Credit Card (CIBC Visa)</v>
      </c>
    </row>
    <row r="685" spans="1:10" ht="16" hidden="1">
      <c r="A685" s="13" t="s">
        <v>363</v>
      </c>
      <c r="B685" s="12" t="s">
        <v>78</v>
      </c>
      <c r="C685" s="12" t="s">
        <v>103</v>
      </c>
      <c r="D685" s="12" t="s">
        <v>505</v>
      </c>
      <c r="E685" s="12">
        <v>67.67</v>
      </c>
      <c r="F685" s="14" t="str">
        <f t="shared" si="40"/>
        <v>2025-02-05ExpenseRona21010 Credit Card (CIBC Visa)67.67</v>
      </c>
      <c r="G685" s="15">
        <f t="shared" si="41"/>
        <v>45693</v>
      </c>
      <c r="H685" s="16" t="str">
        <f>IF((IFERROR((VLOOKUP(D685,'Automation (QBO)'!A:B,2,FALSE)),"0"))=0,"Suspense",(IFERROR((VLOOKUP(D685,'Automation (QBO)'!A:B,2,FALSE)),"Suspense")))</f>
        <v>Credit Card (CIBC Visa)</v>
      </c>
      <c r="I685" s="17">
        <f t="shared" si="42"/>
        <v>67.67</v>
      </c>
      <c r="J685" s="12" t="str">
        <f t="shared" si="43"/>
        <v>Credit Card (CIBC Visa)</v>
      </c>
    </row>
    <row r="686" spans="1:10" ht="16" hidden="1">
      <c r="A686" s="13" t="s">
        <v>364</v>
      </c>
      <c r="B686" s="12" t="s">
        <v>78</v>
      </c>
      <c r="C686" s="12" t="s">
        <v>101</v>
      </c>
      <c r="D686" s="12" t="s">
        <v>383</v>
      </c>
      <c r="E686" s="12">
        <v>12.31</v>
      </c>
      <c r="F686" s="14" t="str">
        <f t="shared" si="40"/>
        <v>2025-02-06ExpenseAmazon52165 Subscriptions (Annual)12.31</v>
      </c>
      <c r="G686" s="15">
        <f t="shared" si="41"/>
        <v>45694</v>
      </c>
      <c r="H686" s="16" t="str">
        <f>IF((IFERROR((VLOOKUP(D686,'Automation (QBO)'!A:B,2,FALSE)),"0"))=0,"Suspense",(IFERROR((VLOOKUP(D686,'Automation (QBO)'!A:B,2,FALSE)),"Suspense")))</f>
        <v>Subscriptions (Annual)</v>
      </c>
      <c r="I686" s="17">
        <f t="shared" si="42"/>
        <v>12.31</v>
      </c>
      <c r="J686" s="12" t="str">
        <f t="shared" si="43"/>
        <v>Subscriptions (Annual)</v>
      </c>
    </row>
    <row r="687" spans="1:10" ht="16" hidden="1">
      <c r="A687" s="13" t="s">
        <v>364</v>
      </c>
      <c r="B687" s="12" t="s">
        <v>78</v>
      </c>
      <c r="C687" s="12" t="s">
        <v>101</v>
      </c>
      <c r="D687" s="12" t="s">
        <v>199</v>
      </c>
      <c r="E687" s="12">
        <v>0</v>
      </c>
      <c r="F687" s="14" t="str">
        <f t="shared" si="40"/>
        <v>2025-02-06ExpenseAmazon21020 GST/HST Payable0</v>
      </c>
      <c r="G687" s="15">
        <f t="shared" si="41"/>
        <v>45694</v>
      </c>
      <c r="H687" s="16" t="str">
        <f>IF((IFERROR((VLOOKUP(D687,'Automation (QBO)'!A:B,2,FALSE)),"0"))=0,"Suspense",(IFERROR((VLOOKUP(D687,'Automation (QBO)'!A:B,2,FALSE)),"Suspense")))</f>
        <v>GST/HST Payable</v>
      </c>
      <c r="I687" s="17">
        <f t="shared" si="42"/>
        <v>0</v>
      </c>
      <c r="J687" s="12" t="str">
        <f t="shared" si="43"/>
        <v>GST/HST Payable</v>
      </c>
    </row>
    <row r="688" spans="1:10" ht="16" hidden="1">
      <c r="A688" s="13" t="s">
        <v>364</v>
      </c>
      <c r="B688" s="12" t="s">
        <v>78</v>
      </c>
      <c r="C688" s="12" t="s">
        <v>102</v>
      </c>
      <c r="D688" s="12" t="s">
        <v>201</v>
      </c>
      <c r="E688" s="12">
        <v>-202.11</v>
      </c>
      <c r="F688" s="14" t="str">
        <f t="shared" si="40"/>
        <v>2025-02-06ExpenseInsurance Corporation of British Columbia11005 Chequing (CIBC)-202.11</v>
      </c>
      <c r="G688" s="15">
        <f t="shared" si="41"/>
        <v>45694</v>
      </c>
      <c r="H688" s="16" t="str">
        <f>IF((IFERROR((VLOOKUP(D688,'Automation (QBO)'!A:B,2,FALSE)),"0"))=0,"Suspense",(IFERROR((VLOOKUP(D688,'Automation (QBO)'!A:B,2,FALSE)),"Suspense")))</f>
        <v>Chequing (CIBC)</v>
      </c>
      <c r="I688" s="17">
        <f t="shared" si="42"/>
        <v>-202.11</v>
      </c>
      <c r="J688" s="12" t="str">
        <f t="shared" si="43"/>
        <v>Chequing (CIBC)</v>
      </c>
    </row>
    <row r="689" spans="1:10" ht="16" hidden="1">
      <c r="A689" s="13" t="s">
        <v>364</v>
      </c>
      <c r="B689" s="12" t="s">
        <v>78</v>
      </c>
      <c r="C689" s="12" t="s">
        <v>102</v>
      </c>
      <c r="D689" s="12" t="s">
        <v>212</v>
      </c>
      <c r="E689" s="12">
        <v>202.11</v>
      </c>
      <c r="F689" s="14" t="str">
        <f t="shared" si="40"/>
        <v>2025-02-06ExpenseInsurance Corporation of British Columbia52185 Insurance - Vehicles202.11</v>
      </c>
      <c r="G689" s="15">
        <f t="shared" si="41"/>
        <v>45694</v>
      </c>
      <c r="H689" s="16" t="str">
        <f>IF((IFERROR((VLOOKUP(D689,'Automation (QBO)'!A:B,2,FALSE)),"0"))=0,"Suspense",(IFERROR((VLOOKUP(D689,'Automation (QBO)'!A:B,2,FALSE)),"Suspense")))</f>
        <v>Insurance - Vehicles</v>
      </c>
      <c r="I689" s="17">
        <f t="shared" si="42"/>
        <v>202.11</v>
      </c>
      <c r="J689" s="12" t="str">
        <f t="shared" si="43"/>
        <v>Insurance - Vehicles</v>
      </c>
    </row>
    <row r="690" spans="1:10" ht="16" hidden="1">
      <c r="A690" s="13" t="s">
        <v>364</v>
      </c>
      <c r="B690" s="12" t="s">
        <v>78</v>
      </c>
      <c r="C690" s="12" t="s">
        <v>102</v>
      </c>
      <c r="D690" s="12" t="s">
        <v>199</v>
      </c>
      <c r="E690" s="12">
        <v>0</v>
      </c>
      <c r="F690" s="14" t="str">
        <f t="shared" si="40"/>
        <v>2025-02-06ExpenseInsurance Corporation of British Columbia21020 GST/HST Payable0</v>
      </c>
      <c r="G690" s="15">
        <f t="shared" si="41"/>
        <v>45694</v>
      </c>
      <c r="H690" s="16" t="str">
        <f>IF((IFERROR((VLOOKUP(D690,'Automation (QBO)'!A:B,2,FALSE)),"0"))=0,"Suspense",(IFERROR((VLOOKUP(D690,'Automation (QBO)'!A:B,2,FALSE)),"Suspense")))</f>
        <v>GST/HST Payable</v>
      </c>
      <c r="I690" s="17">
        <f t="shared" si="42"/>
        <v>0</v>
      </c>
      <c r="J690" s="12" t="str">
        <f t="shared" si="43"/>
        <v>GST/HST Payable</v>
      </c>
    </row>
    <row r="691" spans="1:10" ht="16" hidden="1">
      <c r="A691" s="13" t="s">
        <v>364</v>
      </c>
      <c r="B691" s="12" t="s">
        <v>78</v>
      </c>
      <c r="C691" s="12" t="s">
        <v>101</v>
      </c>
      <c r="D691" s="12" t="s">
        <v>505</v>
      </c>
      <c r="E691" s="12">
        <v>12.31</v>
      </c>
      <c r="F691" s="14" t="str">
        <f t="shared" si="40"/>
        <v>2025-02-06ExpenseAmazon21010 Credit Card (CIBC Visa)12.31</v>
      </c>
      <c r="G691" s="15">
        <f t="shared" si="41"/>
        <v>45694</v>
      </c>
      <c r="H691" s="16" t="str">
        <f>IF((IFERROR((VLOOKUP(D691,'Automation (QBO)'!A:B,2,FALSE)),"0"))=0,"Suspense",(IFERROR((VLOOKUP(D691,'Automation (QBO)'!A:B,2,FALSE)),"Suspense")))</f>
        <v>Credit Card (CIBC Visa)</v>
      </c>
      <c r="I691" s="17">
        <f t="shared" si="42"/>
        <v>12.31</v>
      </c>
      <c r="J691" s="12" t="str">
        <f t="shared" si="43"/>
        <v>Credit Card (CIBC Visa)</v>
      </c>
    </row>
    <row r="692" spans="1:10" ht="16" hidden="1">
      <c r="A692" s="13" t="s">
        <v>690</v>
      </c>
      <c r="B692" s="12" t="s">
        <v>78</v>
      </c>
      <c r="C692" s="12" t="s">
        <v>86</v>
      </c>
      <c r="D692" s="12" t="s">
        <v>199</v>
      </c>
      <c r="E692" s="12">
        <v>0</v>
      </c>
      <c r="F692" s="14" t="str">
        <f t="shared" si="40"/>
        <v>2025-02-07ExpenseEsso21020 GST/HST Payable0</v>
      </c>
      <c r="G692" s="15">
        <f t="shared" si="41"/>
        <v>45695</v>
      </c>
      <c r="H692" s="16" t="str">
        <f>IF((IFERROR((VLOOKUP(D692,'Automation (QBO)'!A:B,2,FALSE)),"0"))=0,"Suspense",(IFERROR((VLOOKUP(D692,'Automation (QBO)'!A:B,2,FALSE)),"Suspense")))</f>
        <v>GST/HST Payable</v>
      </c>
      <c r="I692" s="17">
        <f t="shared" si="42"/>
        <v>0</v>
      </c>
      <c r="J692" s="12" t="str">
        <f t="shared" si="43"/>
        <v>GST/HST Payable</v>
      </c>
    </row>
    <row r="693" spans="1:10" ht="16" hidden="1">
      <c r="A693" s="13" t="s">
        <v>690</v>
      </c>
      <c r="B693" s="12" t="s">
        <v>78</v>
      </c>
      <c r="C693" s="12" t="s">
        <v>86</v>
      </c>
      <c r="D693" s="12" t="s">
        <v>505</v>
      </c>
      <c r="E693" s="12">
        <v>220</v>
      </c>
      <c r="F693" s="14" t="str">
        <f t="shared" si="40"/>
        <v>2025-02-07ExpenseEsso21010 Credit Card (CIBC Visa)220</v>
      </c>
      <c r="G693" s="15">
        <f t="shared" si="41"/>
        <v>45695</v>
      </c>
      <c r="H693" s="16" t="str">
        <f>IF((IFERROR((VLOOKUP(D693,'Automation (QBO)'!A:B,2,FALSE)),"0"))=0,"Suspense",(IFERROR((VLOOKUP(D693,'Automation (QBO)'!A:B,2,FALSE)),"Suspense")))</f>
        <v>Credit Card (CIBC Visa)</v>
      </c>
      <c r="I693" s="17">
        <f t="shared" si="42"/>
        <v>220</v>
      </c>
      <c r="J693" s="12" t="str">
        <f t="shared" si="43"/>
        <v>Credit Card (CIBC Visa)</v>
      </c>
    </row>
    <row r="694" spans="1:10" ht="16" hidden="1">
      <c r="A694" s="13" t="s">
        <v>690</v>
      </c>
      <c r="B694" s="12" t="s">
        <v>78</v>
      </c>
      <c r="C694" s="12" t="s">
        <v>86</v>
      </c>
      <c r="D694" s="12" t="s">
        <v>204</v>
      </c>
      <c r="E694" s="12">
        <v>220</v>
      </c>
      <c r="F694" s="14" t="str">
        <f t="shared" si="40"/>
        <v>2025-02-07ExpenseEsso52225 Fuel220</v>
      </c>
      <c r="G694" s="15">
        <f t="shared" si="41"/>
        <v>45695</v>
      </c>
      <c r="H694" s="16" t="str">
        <f>IF((IFERROR((VLOOKUP(D694,'Automation (QBO)'!A:B,2,FALSE)),"0"))=0,"Suspense",(IFERROR((VLOOKUP(D694,'Automation (QBO)'!A:B,2,FALSE)),"Suspense")))</f>
        <v>Fuel</v>
      </c>
      <c r="I694" s="17">
        <f t="shared" si="42"/>
        <v>220</v>
      </c>
      <c r="J694" s="12" t="str">
        <f t="shared" si="43"/>
        <v>Fuel</v>
      </c>
    </row>
    <row r="695" spans="1:10" ht="16" hidden="1">
      <c r="A695" s="13" t="s">
        <v>691</v>
      </c>
      <c r="B695" s="12" t="s">
        <v>78</v>
      </c>
      <c r="C695" s="12" t="s">
        <v>133</v>
      </c>
      <c r="D695" s="12" t="s">
        <v>654</v>
      </c>
      <c r="E695" s="12">
        <v>215</v>
      </c>
      <c r="F695" s="14" t="str">
        <f t="shared" si="40"/>
        <v>2025-02-09ExpenseDynamic Entry Systems51320 Project Expense - Subcontractors215</v>
      </c>
      <c r="G695" s="15">
        <f t="shared" si="41"/>
        <v>45697</v>
      </c>
      <c r="H695" s="16" t="str">
        <f>IF((IFERROR((VLOOKUP(D695,'Automation (QBO)'!A:B,2,FALSE)),"0"))=0,"Suspense",(IFERROR((VLOOKUP(D695,'Automation (QBO)'!A:B,2,FALSE)),"Suspense")))</f>
        <v>Project Expense - Subcontractors</v>
      </c>
      <c r="I695" s="17">
        <f t="shared" si="42"/>
        <v>215</v>
      </c>
      <c r="J695" s="12" t="str">
        <f t="shared" si="43"/>
        <v>Project Expense - Subcontractors</v>
      </c>
    </row>
    <row r="696" spans="1:10" ht="16" hidden="1">
      <c r="A696" s="13" t="s">
        <v>691</v>
      </c>
      <c r="B696" s="12" t="s">
        <v>78</v>
      </c>
      <c r="C696" s="12" t="s">
        <v>133</v>
      </c>
      <c r="D696" s="12" t="s">
        <v>199</v>
      </c>
      <c r="E696" s="12">
        <v>-10.75</v>
      </c>
      <c r="F696" s="14" t="str">
        <f t="shared" si="40"/>
        <v>2025-02-09ExpenseDynamic Entry Systems21020 GST/HST Payable-10.75</v>
      </c>
      <c r="G696" s="15">
        <f t="shared" si="41"/>
        <v>45697</v>
      </c>
      <c r="H696" s="16" t="str">
        <f>IF((IFERROR((VLOOKUP(D696,'Automation (QBO)'!A:B,2,FALSE)),"0"))=0,"Suspense",(IFERROR((VLOOKUP(D696,'Automation (QBO)'!A:B,2,FALSE)),"Suspense")))</f>
        <v>GST/HST Payable</v>
      </c>
      <c r="I696" s="17">
        <f t="shared" si="42"/>
        <v>-10.75</v>
      </c>
      <c r="J696" s="12" t="str">
        <f t="shared" si="43"/>
        <v>GST/HST Payable</v>
      </c>
    </row>
    <row r="697" spans="1:10" ht="16" hidden="1">
      <c r="A697" s="13" t="s">
        <v>691</v>
      </c>
      <c r="B697" s="12" t="s">
        <v>78</v>
      </c>
      <c r="C697" s="12" t="s">
        <v>133</v>
      </c>
      <c r="D697" s="12" t="s">
        <v>505</v>
      </c>
      <c r="E697" s="12">
        <v>225.75</v>
      </c>
      <c r="F697" s="14" t="str">
        <f t="shared" si="40"/>
        <v>2025-02-09ExpenseDynamic Entry Systems21010 Credit Card (CIBC Visa)225.75</v>
      </c>
      <c r="G697" s="15">
        <f t="shared" si="41"/>
        <v>45697</v>
      </c>
      <c r="H697" s="16" t="str">
        <f>IF((IFERROR((VLOOKUP(D697,'Automation (QBO)'!A:B,2,FALSE)),"0"))=0,"Suspense",(IFERROR((VLOOKUP(D697,'Automation (QBO)'!A:B,2,FALSE)),"Suspense")))</f>
        <v>Credit Card (CIBC Visa)</v>
      </c>
      <c r="I697" s="17">
        <f t="shared" si="42"/>
        <v>225.75</v>
      </c>
      <c r="J697" s="12" t="str">
        <f t="shared" si="43"/>
        <v>Credit Card (CIBC Visa)</v>
      </c>
    </row>
    <row r="698" spans="1:10" ht="16" hidden="1">
      <c r="A698" s="13" t="s">
        <v>365</v>
      </c>
      <c r="B698" s="12" t="s">
        <v>106</v>
      </c>
      <c r="C698" s="12" t="s">
        <v>118</v>
      </c>
      <c r="F698" s="14" t="str">
        <f t="shared" si="40"/>
        <v>2025-02-10Payment1262541 B.C Ltd.</v>
      </c>
      <c r="G698" s="15">
        <f t="shared" si="41"/>
        <v>45698</v>
      </c>
      <c r="H698" s="16" t="str">
        <f>IF((IFERROR((VLOOKUP(D698,'Automation (QBO)'!A:B,2,FALSE)),"0"))=0,"Suspense",(IFERROR((VLOOKUP(D698,'Automation (QBO)'!A:B,2,FALSE)),"Suspense")))</f>
        <v>Suspense</v>
      </c>
      <c r="I698" s="17">
        <f t="shared" si="42"/>
        <v>0</v>
      </c>
      <c r="J698" s="12" t="str">
        <f t="shared" si="43"/>
        <v>Suspense</v>
      </c>
    </row>
    <row r="699" spans="1:10" ht="16" hidden="1">
      <c r="A699" s="13" t="s">
        <v>365</v>
      </c>
      <c r="B699" s="12" t="s">
        <v>106</v>
      </c>
      <c r="C699" s="12" t="s">
        <v>118</v>
      </c>
      <c r="D699" s="12" t="s">
        <v>665</v>
      </c>
      <c r="F699" s="14" t="str">
        <f t="shared" si="40"/>
        <v>2025-02-10Payment1262541 B.C Ltd.12000 [Accounts Receivable]</v>
      </c>
      <c r="G699" s="15">
        <f t="shared" si="41"/>
        <v>45698</v>
      </c>
      <c r="H699" s="16" t="str">
        <f>IF((IFERROR((VLOOKUP(D699,'Automation (QBO)'!A:B,2,FALSE)),"0"))=0,"Suspense",(IFERROR((VLOOKUP(D699,'Automation (QBO)'!A:B,2,FALSE)),"Suspense")))</f>
        <v>Accounts Recievable - Suspense</v>
      </c>
      <c r="I699" s="17">
        <f t="shared" si="42"/>
        <v>0</v>
      </c>
      <c r="J699" s="12" t="str">
        <f t="shared" si="43"/>
        <v>Accounts Recievable - Suspense</v>
      </c>
    </row>
    <row r="700" spans="1:10" ht="16" hidden="1">
      <c r="A700" s="13" t="s">
        <v>365</v>
      </c>
      <c r="B700" s="12" t="s">
        <v>124</v>
      </c>
      <c r="D700" s="12" t="s">
        <v>201</v>
      </c>
      <c r="E700" s="12">
        <v>500</v>
      </c>
      <c r="F700" s="14" t="str">
        <f t="shared" si="40"/>
        <v>2025-02-10Deposit11005 Chequing (CIBC)500</v>
      </c>
      <c r="G700" s="15">
        <f t="shared" si="41"/>
        <v>45698</v>
      </c>
      <c r="H700" s="16" t="str">
        <f>IF((IFERROR((VLOOKUP(D700,'Automation (QBO)'!A:B,2,FALSE)),"0"))=0,"Suspense",(IFERROR((VLOOKUP(D700,'Automation (QBO)'!A:B,2,FALSE)),"Suspense")))</f>
        <v>Chequing (CIBC)</v>
      </c>
      <c r="I700" s="17">
        <f t="shared" si="42"/>
        <v>500</v>
      </c>
      <c r="J700" s="12" t="str">
        <f t="shared" si="43"/>
        <v>Chequing (CIBC)</v>
      </c>
    </row>
    <row r="701" spans="1:10" ht="16" hidden="1">
      <c r="A701" s="13" t="s">
        <v>365</v>
      </c>
      <c r="B701" s="12" t="s">
        <v>124</v>
      </c>
      <c r="D701" s="12" t="s">
        <v>908</v>
      </c>
      <c r="E701" s="12">
        <v>500</v>
      </c>
      <c r="F701" s="14" t="str">
        <f t="shared" si="40"/>
        <v>2025-02-10Deposit22020 Bank Loans - BDC (003)500</v>
      </c>
      <c r="G701" s="15">
        <f t="shared" si="41"/>
        <v>45698</v>
      </c>
      <c r="H701" s="16" t="str">
        <f>IF((IFERROR((VLOOKUP(D701,'Automation (QBO)'!A:B,2,FALSE)),"0"))=0,"Suspense",(IFERROR((VLOOKUP(D701,'Automation (QBO)'!A:B,2,FALSE)),"Suspense")))</f>
        <v>Bank Loan 3 (BDC)</v>
      </c>
      <c r="I701" s="17">
        <f t="shared" si="42"/>
        <v>500</v>
      </c>
      <c r="J701" s="12" t="str">
        <f t="shared" si="43"/>
        <v>Bank Loan 3 (BDC)</v>
      </c>
    </row>
    <row r="702" spans="1:10" ht="16" hidden="1">
      <c r="A702" s="13" t="s">
        <v>365</v>
      </c>
      <c r="B702" s="12" t="s">
        <v>124</v>
      </c>
      <c r="D702" s="12" t="s">
        <v>199</v>
      </c>
      <c r="E702" s="12">
        <v>0</v>
      </c>
      <c r="F702" s="14" t="str">
        <f t="shared" si="40"/>
        <v>2025-02-10Deposit21020 GST/HST Payable0</v>
      </c>
      <c r="G702" s="15">
        <f t="shared" si="41"/>
        <v>45698</v>
      </c>
      <c r="H702" s="16" t="str">
        <f>IF((IFERROR((VLOOKUP(D702,'Automation (QBO)'!A:B,2,FALSE)),"0"))=0,"Suspense",(IFERROR((VLOOKUP(D702,'Automation (QBO)'!A:B,2,FALSE)),"Suspense")))</f>
        <v>GST/HST Payable</v>
      </c>
      <c r="I702" s="17">
        <f t="shared" si="42"/>
        <v>0</v>
      </c>
      <c r="J702" s="12" t="str">
        <f t="shared" si="43"/>
        <v>GST/HST Payable</v>
      </c>
    </row>
    <row r="703" spans="1:10" ht="16" hidden="1">
      <c r="A703" s="13" t="s">
        <v>365</v>
      </c>
      <c r="B703" s="12" t="s">
        <v>84</v>
      </c>
      <c r="C703" s="12" t="s">
        <v>114</v>
      </c>
      <c r="D703" s="12" t="s">
        <v>666</v>
      </c>
      <c r="E703" s="12">
        <v>1742.5</v>
      </c>
      <c r="F703" s="14" t="str">
        <f t="shared" si="40"/>
        <v>2025-02-10InvoiceGarden of Granite Winery:Garden of Granite Project41005 Labour - Project Managment1742.5</v>
      </c>
      <c r="G703" s="15">
        <f t="shared" si="41"/>
        <v>45698</v>
      </c>
      <c r="H703" s="16" t="str">
        <f>IF((IFERROR((VLOOKUP(D703,'Automation (QBO)'!A:B,2,FALSE)),"0"))=0,"Suspense",(IFERROR((VLOOKUP(D703,'Automation (QBO)'!A:B,2,FALSE)),"Suspense")))</f>
        <v>Labour - Project Managment</v>
      </c>
      <c r="I703" s="17">
        <f t="shared" si="42"/>
        <v>1742.5</v>
      </c>
      <c r="J703" s="12" t="str">
        <f t="shared" si="43"/>
        <v>Labour - Project Managment</v>
      </c>
    </row>
    <row r="704" spans="1:10" ht="16" hidden="1">
      <c r="A704" s="13" t="s">
        <v>365</v>
      </c>
      <c r="B704" s="12" t="s">
        <v>84</v>
      </c>
      <c r="C704" s="12" t="s">
        <v>114</v>
      </c>
      <c r="D704" s="12" t="s">
        <v>844</v>
      </c>
      <c r="E704" s="12">
        <v>3352.67</v>
      </c>
      <c r="F704" s="14" t="str">
        <f t="shared" si="40"/>
        <v>2025-02-10InvoiceGarden of Granite Winery:Garden of Granite Project42035 Billable Expense Income3352.67</v>
      </c>
      <c r="G704" s="15">
        <f t="shared" si="41"/>
        <v>45698</v>
      </c>
      <c r="H704" s="16" t="str">
        <f>IF((IFERROR((VLOOKUP(D704,'Automation (QBO)'!A:B,2,FALSE)),"0"))=0,"Suspense",(IFERROR((VLOOKUP(D704,'Automation (QBO)'!A:B,2,FALSE)),"Suspense")))</f>
        <v>Suspense</v>
      </c>
      <c r="I704" s="17">
        <f t="shared" si="42"/>
        <v>3352.67</v>
      </c>
      <c r="J704" s="12" t="str">
        <f t="shared" si="43"/>
        <v>Suspense</v>
      </c>
    </row>
    <row r="705" spans="1:10" ht="16" hidden="1">
      <c r="A705" s="13" t="s">
        <v>365</v>
      </c>
      <c r="B705" s="12" t="s">
        <v>84</v>
      </c>
      <c r="C705" s="12" t="s">
        <v>114</v>
      </c>
      <c r="D705" s="12" t="s">
        <v>666</v>
      </c>
      <c r="E705" s="12">
        <v>2535</v>
      </c>
      <c r="F705" s="14" t="str">
        <f t="shared" si="40"/>
        <v>2025-02-10InvoiceGarden of Granite Winery:Garden of Granite Project41005 Labour - Project Managment2535</v>
      </c>
      <c r="G705" s="15">
        <f t="shared" si="41"/>
        <v>45698</v>
      </c>
      <c r="H705" s="16" t="str">
        <f>IF((IFERROR((VLOOKUP(D705,'Automation (QBO)'!A:B,2,FALSE)),"0"))=0,"Suspense",(IFERROR((VLOOKUP(D705,'Automation (QBO)'!A:B,2,FALSE)),"Suspense")))</f>
        <v>Labour - Project Managment</v>
      </c>
      <c r="I705" s="17">
        <f t="shared" si="42"/>
        <v>2535</v>
      </c>
      <c r="J705" s="12" t="str">
        <f t="shared" si="43"/>
        <v>Labour - Project Managment</v>
      </c>
    </row>
    <row r="706" spans="1:10" ht="16" hidden="1">
      <c r="A706" s="13" t="s">
        <v>365</v>
      </c>
      <c r="B706" s="12" t="s">
        <v>84</v>
      </c>
      <c r="C706" s="12" t="s">
        <v>114</v>
      </c>
      <c r="D706" s="12" t="s">
        <v>666</v>
      </c>
      <c r="E706" s="12">
        <v>1526.03</v>
      </c>
      <c r="F706" s="14" t="str">
        <f t="shared" ref="F706:F769" si="44">A706&amp;B706&amp;C706&amp;D706&amp;E706</f>
        <v>2025-02-10InvoiceGarden of Granite Winery:Garden of Granite Project41005 Labour - Project Managment1526.03</v>
      </c>
      <c r="G706" s="15">
        <f t="shared" ref="G706:G769" si="45">IFERROR((DATEVALUE(A706)),A706)</f>
        <v>45698</v>
      </c>
      <c r="H706" s="16" t="str">
        <f>IF((IFERROR((VLOOKUP(D706,'Automation (QBO)'!A:B,2,FALSE)),"0"))=0,"Suspense",(IFERROR((VLOOKUP(D706,'Automation (QBO)'!A:B,2,FALSE)),"Suspense")))</f>
        <v>Labour - Project Managment</v>
      </c>
      <c r="I706" s="17">
        <f t="shared" ref="I706:I769" si="46">E706</f>
        <v>1526.03</v>
      </c>
      <c r="J706" s="12" t="str">
        <f t="shared" ref="J706:J769" si="47">H706</f>
        <v>Labour - Project Managment</v>
      </c>
    </row>
    <row r="707" spans="1:10" ht="16" hidden="1">
      <c r="A707" s="13" t="s">
        <v>365</v>
      </c>
      <c r="B707" s="12" t="s">
        <v>84</v>
      </c>
      <c r="C707" s="12" t="s">
        <v>114</v>
      </c>
      <c r="D707" s="12" t="s">
        <v>665</v>
      </c>
      <c r="E707" s="12">
        <v>0</v>
      </c>
      <c r="F707" s="14" t="str">
        <f t="shared" si="44"/>
        <v>2025-02-10InvoiceGarden of Granite Winery:Garden of Granite Project12000 [Accounts Receivable]0</v>
      </c>
      <c r="G707" s="15">
        <f t="shared" si="45"/>
        <v>45698</v>
      </c>
      <c r="H707" s="16" t="str">
        <f>IF((IFERROR((VLOOKUP(D707,'Automation (QBO)'!A:B,2,FALSE)),"0"))=0,"Suspense",(IFERROR((VLOOKUP(D707,'Automation (QBO)'!A:B,2,FALSE)),"Suspense")))</f>
        <v>Accounts Recievable - Suspense</v>
      </c>
      <c r="I707" s="17">
        <f t="shared" si="46"/>
        <v>0</v>
      </c>
      <c r="J707" s="12" t="str">
        <f t="shared" si="47"/>
        <v>Accounts Recievable - Suspense</v>
      </c>
    </row>
    <row r="708" spans="1:10" ht="16" hidden="1">
      <c r="A708" s="13" t="s">
        <v>365</v>
      </c>
      <c r="B708" s="12" t="s">
        <v>84</v>
      </c>
      <c r="C708" s="12" t="s">
        <v>114</v>
      </c>
      <c r="D708" s="12" t="s">
        <v>199</v>
      </c>
      <c r="E708" s="12">
        <v>457.81</v>
      </c>
      <c r="F708" s="14" t="str">
        <f t="shared" si="44"/>
        <v>2025-02-10InvoiceGarden of Granite Winery:Garden of Granite Project21020 GST/HST Payable457.81</v>
      </c>
      <c r="G708" s="15">
        <f t="shared" si="45"/>
        <v>45698</v>
      </c>
      <c r="H708" s="16" t="str">
        <f>IF((IFERROR((VLOOKUP(D708,'Automation (QBO)'!A:B,2,FALSE)),"0"))=0,"Suspense",(IFERROR((VLOOKUP(D708,'Automation (QBO)'!A:B,2,FALSE)),"Suspense")))</f>
        <v>GST/HST Payable</v>
      </c>
      <c r="I708" s="17">
        <f t="shared" si="46"/>
        <v>457.81</v>
      </c>
      <c r="J708" s="12" t="str">
        <f t="shared" si="47"/>
        <v>GST/HST Payable</v>
      </c>
    </row>
    <row r="709" spans="1:10" ht="16" hidden="1">
      <c r="A709" s="13" t="s">
        <v>365</v>
      </c>
      <c r="B709" s="12" t="s">
        <v>106</v>
      </c>
      <c r="C709" s="12" t="s">
        <v>164</v>
      </c>
      <c r="D709" s="12" t="s">
        <v>665</v>
      </c>
      <c r="E709" s="12">
        <v>-200000</v>
      </c>
      <c r="F709" s="14" t="str">
        <f t="shared" si="44"/>
        <v>2025-02-10PaymentBrowns Newport Village12000 [Accounts Receivable]-200000</v>
      </c>
      <c r="G709" s="15">
        <f t="shared" si="45"/>
        <v>45698</v>
      </c>
      <c r="H709" s="16" t="str">
        <f>IF((IFERROR((VLOOKUP(D709,'Automation (QBO)'!A:B,2,FALSE)),"0"))=0,"Suspense",(IFERROR((VLOOKUP(D709,'Automation (QBO)'!A:B,2,FALSE)),"Suspense")))</f>
        <v>Accounts Recievable - Suspense</v>
      </c>
      <c r="I709" s="17">
        <f t="shared" si="46"/>
        <v>-200000</v>
      </c>
      <c r="J709" s="12" t="str">
        <f t="shared" si="47"/>
        <v>Accounts Recievable - Suspense</v>
      </c>
    </row>
    <row r="710" spans="1:10" ht="16" hidden="1">
      <c r="A710" s="13" t="s">
        <v>365</v>
      </c>
      <c r="B710" s="12" t="s">
        <v>84</v>
      </c>
      <c r="C710" s="12" t="s">
        <v>114</v>
      </c>
      <c r="D710" s="12" t="s">
        <v>218</v>
      </c>
      <c r="E710" s="12">
        <v>-9614.01</v>
      </c>
      <c r="F710" s="14" t="str">
        <f t="shared" si="44"/>
        <v>2025-02-10InvoiceGarden of Granite Winery:Garden of Granite Project21045 Deposit Received-9614.01</v>
      </c>
      <c r="G710" s="15">
        <f t="shared" si="45"/>
        <v>45698</v>
      </c>
      <c r="H710" s="16" t="str">
        <f>IF((IFERROR((VLOOKUP(D710,'Automation (QBO)'!A:B,2,FALSE)),"0"))=0,"Suspense",(IFERROR((VLOOKUP(D710,'Automation (QBO)'!A:B,2,FALSE)),"Suspense")))</f>
        <v>Liability - Depostis Received</v>
      </c>
      <c r="I710" s="17">
        <f t="shared" si="46"/>
        <v>-9614.01</v>
      </c>
      <c r="J710" s="12" t="str">
        <f t="shared" si="47"/>
        <v>Liability - Depostis Received</v>
      </c>
    </row>
    <row r="711" spans="1:10" ht="16" hidden="1">
      <c r="A711" s="13" t="s">
        <v>365</v>
      </c>
      <c r="B711" s="12" t="s">
        <v>84</v>
      </c>
      <c r="C711" s="12" t="s">
        <v>114</v>
      </c>
      <c r="D711" s="12" t="s">
        <v>199</v>
      </c>
      <c r="E711" s="12">
        <v>0</v>
      </c>
      <c r="F711" s="14" t="str">
        <f t="shared" si="44"/>
        <v>2025-02-10InvoiceGarden of Granite Winery:Garden of Granite Project21020 GST/HST Payable0</v>
      </c>
      <c r="G711" s="15">
        <f t="shared" si="45"/>
        <v>45698</v>
      </c>
      <c r="H711" s="16" t="str">
        <f>IF((IFERROR((VLOOKUP(D711,'Automation (QBO)'!A:B,2,FALSE)),"0"))=0,"Suspense",(IFERROR((VLOOKUP(D711,'Automation (QBO)'!A:B,2,FALSE)),"Suspense")))</f>
        <v>GST/HST Payable</v>
      </c>
      <c r="I711" s="17">
        <f t="shared" si="46"/>
        <v>0</v>
      </c>
      <c r="J711" s="12" t="str">
        <f t="shared" si="47"/>
        <v>GST/HST Payable</v>
      </c>
    </row>
    <row r="712" spans="1:10" ht="16" hidden="1">
      <c r="A712" s="13" t="s">
        <v>365</v>
      </c>
      <c r="B712" s="12" t="s">
        <v>78</v>
      </c>
      <c r="C712" s="12" t="s">
        <v>286</v>
      </c>
      <c r="D712" s="12" t="s">
        <v>660</v>
      </c>
      <c r="E712" s="12">
        <v>392.24</v>
      </c>
      <c r="F712" s="14" t="str">
        <f t="shared" si="44"/>
        <v>2025-02-10ExpenseMetal Supermarkets51335 Project Expense - Materials392.24</v>
      </c>
      <c r="G712" s="15">
        <f t="shared" si="45"/>
        <v>45698</v>
      </c>
      <c r="H712" s="16" t="str">
        <f>IF((IFERROR((VLOOKUP(D712,'Automation (QBO)'!A:B,2,FALSE)),"0"))=0,"Suspense",(IFERROR((VLOOKUP(D712,'Automation (QBO)'!A:B,2,FALSE)),"Suspense")))</f>
        <v>Project Expense - Materials</v>
      </c>
      <c r="I712" s="17">
        <f t="shared" si="46"/>
        <v>392.24</v>
      </c>
      <c r="J712" s="12" t="str">
        <f t="shared" si="47"/>
        <v>Project Expense - Materials</v>
      </c>
    </row>
    <row r="713" spans="1:10" ht="16" hidden="1">
      <c r="A713" s="13" t="s">
        <v>365</v>
      </c>
      <c r="B713" s="12" t="s">
        <v>78</v>
      </c>
      <c r="C713" s="12" t="s">
        <v>286</v>
      </c>
      <c r="D713" s="12" t="s">
        <v>199</v>
      </c>
      <c r="E713" s="12">
        <v>-18.329999999999998</v>
      </c>
      <c r="F713" s="14" t="str">
        <f t="shared" si="44"/>
        <v>2025-02-10ExpenseMetal Supermarkets21020 GST/HST Payable-18.33</v>
      </c>
      <c r="G713" s="15">
        <f t="shared" si="45"/>
        <v>45698</v>
      </c>
      <c r="H713" s="16" t="str">
        <f>IF((IFERROR((VLOOKUP(D713,'Automation (QBO)'!A:B,2,FALSE)),"0"))=0,"Suspense",(IFERROR((VLOOKUP(D713,'Automation (QBO)'!A:B,2,FALSE)),"Suspense")))</f>
        <v>GST/HST Payable</v>
      </c>
      <c r="I713" s="17">
        <f t="shared" si="46"/>
        <v>-18.329999999999998</v>
      </c>
      <c r="J713" s="12" t="str">
        <f t="shared" si="47"/>
        <v>GST/HST Payable</v>
      </c>
    </row>
    <row r="714" spans="1:10" ht="16" hidden="1">
      <c r="A714" s="13" t="s">
        <v>365</v>
      </c>
      <c r="B714" s="12" t="s">
        <v>78</v>
      </c>
      <c r="C714" s="12" t="s">
        <v>140</v>
      </c>
      <c r="D714" s="12" t="s">
        <v>660</v>
      </c>
      <c r="E714" s="12">
        <v>829.22</v>
      </c>
      <c r="F714" s="14" t="str">
        <f t="shared" si="44"/>
        <v>2025-02-10ExpenseWindsor Plywood51335 Project Expense - Materials829.22</v>
      </c>
      <c r="G714" s="15">
        <f t="shared" si="45"/>
        <v>45698</v>
      </c>
      <c r="H714" s="16" t="str">
        <f>IF((IFERROR((VLOOKUP(D714,'Automation (QBO)'!A:B,2,FALSE)),"0"))=0,"Suspense",(IFERROR((VLOOKUP(D714,'Automation (QBO)'!A:B,2,FALSE)),"Suspense")))</f>
        <v>Project Expense - Materials</v>
      </c>
      <c r="I714" s="17">
        <f t="shared" si="46"/>
        <v>829.22</v>
      </c>
      <c r="J714" s="12" t="str">
        <f t="shared" si="47"/>
        <v>Project Expense - Materials</v>
      </c>
    </row>
    <row r="715" spans="1:10" ht="16" hidden="1">
      <c r="A715" s="13" t="s">
        <v>365</v>
      </c>
      <c r="B715" s="12" t="s">
        <v>78</v>
      </c>
      <c r="C715" s="12" t="s">
        <v>140</v>
      </c>
      <c r="D715" s="12" t="s">
        <v>199</v>
      </c>
      <c r="E715" s="12">
        <v>-38.75</v>
      </c>
      <c r="F715" s="14" t="str">
        <f t="shared" si="44"/>
        <v>2025-02-10ExpenseWindsor Plywood21020 GST/HST Payable-38.75</v>
      </c>
      <c r="G715" s="15">
        <f t="shared" si="45"/>
        <v>45698</v>
      </c>
      <c r="H715" s="16" t="str">
        <f>IF((IFERROR((VLOOKUP(D715,'Automation (QBO)'!A:B,2,FALSE)),"0"))=0,"Suspense",(IFERROR((VLOOKUP(D715,'Automation (QBO)'!A:B,2,FALSE)),"Suspense")))</f>
        <v>GST/HST Payable</v>
      </c>
      <c r="I715" s="17">
        <f t="shared" si="46"/>
        <v>-38.75</v>
      </c>
      <c r="J715" s="12" t="str">
        <f t="shared" si="47"/>
        <v>GST/HST Payable</v>
      </c>
    </row>
    <row r="716" spans="1:10" ht="16" hidden="1">
      <c r="A716" s="13" t="s">
        <v>365</v>
      </c>
      <c r="B716" s="12" t="s">
        <v>78</v>
      </c>
      <c r="C716" s="12" t="s">
        <v>141</v>
      </c>
      <c r="D716" s="12" t="s">
        <v>199</v>
      </c>
      <c r="E716" s="12">
        <v>0</v>
      </c>
      <c r="F716" s="14" t="str">
        <f t="shared" si="44"/>
        <v>2025-02-10ExpenseDSPC Parking Vancouver21020 GST/HST Payable0</v>
      </c>
      <c r="G716" s="15">
        <f t="shared" si="45"/>
        <v>45698</v>
      </c>
      <c r="H716" s="16" t="str">
        <f>IF((IFERROR((VLOOKUP(D716,'Automation (QBO)'!A:B,2,FALSE)),"0"))=0,"Suspense",(IFERROR((VLOOKUP(D716,'Automation (QBO)'!A:B,2,FALSE)),"Suspense")))</f>
        <v>GST/HST Payable</v>
      </c>
      <c r="I716" s="17">
        <f t="shared" si="46"/>
        <v>0</v>
      </c>
      <c r="J716" s="12" t="str">
        <f t="shared" si="47"/>
        <v>GST/HST Payable</v>
      </c>
    </row>
    <row r="717" spans="1:10" ht="16" hidden="1">
      <c r="A717" s="13" t="s">
        <v>365</v>
      </c>
      <c r="B717" s="12" t="s">
        <v>78</v>
      </c>
      <c r="C717" s="12" t="s">
        <v>692</v>
      </c>
      <c r="D717" s="12" t="s">
        <v>210</v>
      </c>
      <c r="E717" s="12">
        <v>45</v>
      </c>
      <c r="F717" s="14" t="str">
        <f t="shared" si="44"/>
        <v>2025-02-10ExpenseCity Of North Vancouver52205 Travel &amp; Parking45</v>
      </c>
      <c r="G717" s="15">
        <f t="shared" si="45"/>
        <v>45698</v>
      </c>
      <c r="H717" s="16" t="str">
        <f>IF((IFERROR((VLOOKUP(D717,'Automation (QBO)'!A:B,2,FALSE)),"0"))=0,"Suspense",(IFERROR((VLOOKUP(D717,'Automation (QBO)'!A:B,2,FALSE)),"Suspense")))</f>
        <v>Travel &amp; Parking</v>
      </c>
      <c r="I717" s="17">
        <f t="shared" si="46"/>
        <v>45</v>
      </c>
      <c r="J717" s="12" t="str">
        <f t="shared" si="47"/>
        <v>Travel &amp; Parking</v>
      </c>
    </row>
    <row r="718" spans="1:10" ht="16" hidden="1">
      <c r="A718" s="13" t="s">
        <v>365</v>
      </c>
      <c r="B718" s="12" t="s">
        <v>78</v>
      </c>
      <c r="C718" s="12" t="s">
        <v>692</v>
      </c>
      <c r="D718" s="12" t="s">
        <v>199</v>
      </c>
      <c r="E718" s="12">
        <v>0</v>
      </c>
      <c r="F718" s="14" t="str">
        <f t="shared" si="44"/>
        <v>2025-02-10ExpenseCity Of North Vancouver21020 GST/HST Payable0</v>
      </c>
      <c r="G718" s="15">
        <f t="shared" si="45"/>
        <v>45698</v>
      </c>
      <c r="H718" s="16" t="str">
        <f>IF((IFERROR((VLOOKUP(D718,'Automation (QBO)'!A:B,2,FALSE)),"0"))=0,"Suspense",(IFERROR((VLOOKUP(D718,'Automation (QBO)'!A:B,2,FALSE)),"Suspense")))</f>
        <v>GST/HST Payable</v>
      </c>
      <c r="I718" s="17">
        <f t="shared" si="46"/>
        <v>0</v>
      </c>
      <c r="J718" s="12" t="str">
        <f t="shared" si="47"/>
        <v>GST/HST Payable</v>
      </c>
    </row>
    <row r="719" spans="1:10" ht="16" hidden="1">
      <c r="A719" s="13" t="s">
        <v>365</v>
      </c>
      <c r="B719" s="12" t="s">
        <v>106</v>
      </c>
      <c r="C719" s="12" t="s">
        <v>164</v>
      </c>
      <c r="D719" s="12" t="s">
        <v>201</v>
      </c>
      <c r="E719" s="12">
        <v>200000</v>
      </c>
      <c r="F719" s="14" t="str">
        <f t="shared" si="44"/>
        <v>2025-02-10PaymentBrowns Newport Village11005 Chequing (CIBC)200000</v>
      </c>
      <c r="G719" s="15">
        <f t="shared" si="45"/>
        <v>45698</v>
      </c>
      <c r="H719" s="16" t="str">
        <f>IF((IFERROR((VLOOKUP(D719,'Automation (QBO)'!A:B,2,FALSE)),"0"))=0,"Suspense",(IFERROR((VLOOKUP(D719,'Automation (QBO)'!A:B,2,FALSE)),"Suspense")))</f>
        <v>Chequing (CIBC)</v>
      </c>
      <c r="I719" s="17">
        <f t="shared" si="46"/>
        <v>200000</v>
      </c>
      <c r="J719" s="12" t="str">
        <f t="shared" si="47"/>
        <v>Chequing (CIBC)</v>
      </c>
    </row>
    <row r="720" spans="1:10" ht="16" hidden="1">
      <c r="A720" s="13" t="s">
        <v>365</v>
      </c>
      <c r="B720" s="12" t="s">
        <v>106</v>
      </c>
      <c r="C720" s="12" t="s">
        <v>118</v>
      </c>
      <c r="D720" s="12" t="s">
        <v>665</v>
      </c>
      <c r="E720" s="12">
        <v>0</v>
      </c>
      <c r="F720" s="14" t="str">
        <f t="shared" si="44"/>
        <v>2025-02-10Payment1262541 B.C Ltd.12000 [Accounts Receivable]0</v>
      </c>
      <c r="G720" s="15">
        <f t="shared" si="45"/>
        <v>45698</v>
      </c>
      <c r="H720" s="16" t="str">
        <f>IF((IFERROR((VLOOKUP(D720,'Automation (QBO)'!A:B,2,FALSE)),"0"))=0,"Suspense",(IFERROR((VLOOKUP(D720,'Automation (QBO)'!A:B,2,FALSE)),"Suspense")))</f>
        <v>Accounts Recievable - Suspense</v>
      </c>
      <c r="I720" s="17">
        <f t="shared" si="46"/>
        <v>0</v>
      </c>
      <c r="J720" s="12" t="str">
        <f t="shared" si="47"/>
        <v>Accounts Recievable - Suspense</v>
      </c>
    </row>
    <row r="721" spans="1:10" ht="16" hidden="1">
      <c r="A721" s="13" t="s">
        <v>365</v>
      </c>
      <c r="B721" s="12" t="s">
        <v>78</v>
      </c>
      <c r="C721" s="12" t="s">
        <v>140</v>
      </c>
      <c r="D721" s="12" t="s">
        <v>505</v>
      </c>
      <c r="E721" s="12">
        <v>867.97</v>
      </c>
      <c r="F721" s="14" t="str">
        <f t="shared" si="44"/>
        <v>2025-02-10ExpenseWindsor Plywood21010 Credit Card (CIBC Visa)867.97</v>
      </c>
      <c r="G721" s="15">
        <f t="shared" si="45"/>
        <v>45698</v>
      </c>
      <c r="H721" s="16" t="str">
        <f>IF((IFERROR((VLOOKUP(D721,'Automation (QBO)'!A:B,2,FALSE)),"0"))=0,"Suspense",(IFERROR((VLOOKUP(D721,'Automation (QBO)'!A:B,2,FALSE)),"Suspense")))</f>
        <v>Credit Card (CIBC Visa)</v>
      </c>
      <c r="I721" s="17">
        <f t="shared" si="46"/>
        <v>867.97</v>
      </c>
      <c r="J721" s="12" t="str">
        <f t="shared" si="47"/>
        <v>Credit Card (CIBC Visa)</v>
      </c>
    </row>
    <row r="722" spans="1:10" ht="16" hidden="1">
      <c r="A722" s="13" t="s">
        <v>365</v>
      </c>
      <c r="B722" s="12" t="s">
        <v>78</v>
      </c>
      <c r="C722" s="12" t="s">
        <v>286</v>
      </c>
      <c r="D722" s="12" t="s">
        <v>505</v>
      </c>
      <c r="E722" s="12">
        <v>410.57</v>
      </c>
      <c r="F722" s="14" t="str">
        <f t="shared" si="44"/>
        <v>2025-02-10ExpenseMetal Supermarkets21010 Credit Card (CIBC Visa)410.57</v>
      </c>
      <c r="G722" s="15">
        <f t="shared" si="45"/>
        <v>45698</v>
      </c>
      <c r="H722" s="16" t="str">
        <f>IF((IFERROR((VLOOKUP(D722,'Automation (QBO)'!A:B,2,FALSE)),"0"))=0,"Suspense",(IFERROR((VLOOKUP(D722,'Automation (QBO)'!A:B,2,FALSE)),"Suspense")))</f>
        <v>Credit Card (CIBC Visa)</v>
      </c>
      <c r="I722" s="17">
        <f t="shared" si="46"/>
        <v>410.57</v>
      </c>
      <c r="J722" s="12" t="str">
        <f t="shared" si="47"/>
        <v>Credit Card (CIBC Visa)</v>
      </c>
    </row>
    <row r="723" spans="1:10" ht="16" hidden="1">
      <c r="A723" s="13" t="s">
        <v>365</v>
      </c>
      <c r="B723" s="12" t="s">
        <v>78</v>
      </c>
      <c r="C723" s="12" t="s">
        <v>692</v>
      </c>
      <c r="D723" s="12" t="s">
        <v>505</v>
      </c>
      <c r="E723" s="12">
        <v>45</v>
      </c>
      <c r="F723" s="14" t="str">
        <f t="shared" si="44"/>
        <v>2025-02-10ExpenseCity Of North Vancouver21010 Credit Card (CIBC Visa)45</v>
      </c>
      <c r="G723" s="15">
        <f t="shared" si="45"/>
        <v>45698</v>
      </c>
      <c r="H723" s="16" t="str">
        <f>IF((IFERROR((VLOOKUP(D723,'Automation (QBO)'!A:B,2,FALSE)),"0"))=0,"Suspense",(IFERROR((VLOOKUP(D723,'Automation (QBO)'!A:B,2,FALSE)),"Suspense")))</f>
        <v>Credit Card (CIBC Visa)</v>
      </c>
      <c r="I723" s="17">
        <f t="shared" si="46"/>
        <v>45</v>
      </c>
      <c r="J723" s="12" t="str">
        <f t="shared" si="47"/>
        <v>Credit Card (CIBC Visa)</v>
      </c>
    </row>
    <row r="724" spans="1:10" ht="16" hidden="1">
      <c r="A724" s="13" t="s">
        <v>365</v>
      </c>
      <c r="B724" s="12" t="s">
        <v>78</v>
      </c>
      <c r="C724" s="12" t="s">
        <v>141</v>
      </c>
      <c r="D724" s="12" t="s">
        <v>505</v>
      </c>
      <c r="E724" s="12">
        <v>10</v>
      </c>
      <c r="F724" s="14" t="str">
        <f t="shared" si="44"/>
        <v>2025-02-10ExpenseDSPC Parking Vancouver21010 Credit Card (CIBC Visa)10</v>
      </c>
      <c r="G724" s="15">
        <f t="shared" si="45"/>
        <v>45698</v>
      </c>
      <c r="H724" s="16" t="str">
        <f>IF((IFERROR((VLOOKUP(D724,'Automation (QBO)'!A:B,2,FALSE)),"0"))=0,"Suspense",(IFERROR((VLOOKUP(D724,'Automation (QBO)'!A:B,2,FALSE)),"Suspense")))</f>
        <v>Credit Card (CIBC Visa)</v>
      </c>
      <c r="I724" s="17">
        <f t="shared" si="46"/>
        <v>10</v>
      </c>
      <c r="J724" s="12" t="str">
        <f t="shared" si="47"/>
        <v>Credit Card (CIBC Visa)</v>
      </c>
    </row>
    <row r="725" spans="1:10" ht="16" hidden="1">
      <c r="A725" s="13" t="s">
        <v>365</v>
      </c>
      <c r="B725" s="12" t="s">
        <v>78</v>
      </c>
      <c r="C725" s="12" t="s">
        <v>141</v>
      </c>
      <c r="D725" s="12" t="s">
        <v>660</v>
      </c>
      <c r="E725" s="12">
        <v>10</v>
      </c>
      <c r="F725" s="14" t="str">
        <f t="shared" si="44"/>
        <v>2025-02-10ExpenseDSPC Parking Vancouver51335 Project Expense - Materials10</v>
      </c>
      <c r="G725" s="15">
        <f t="shared" si="45"/>
        <v>45698</v>
      </c>
      <c r="H725" s="16" t="str">
        <f>IF((IFERROR((VLOOKUP(D725,'Automation (QBO)'!A:B,2,FALSE)),"0"))=0,"Suspense",(IFERROR((VLOOKUP(D725,'Automation (QBO)'!A:B,2,FALSE)),"Suspense")))</f>
        <v>Project Expense - Materials</v>
      </c>
      <c r="I725" s="17">
        <f t="shared" si="46"/>
        <v>10</v>
      </c>
      <c r="J725" s="12" t="str">
        <f t="shared" si="47"/>
        <v>Project Expense - Materials</v>
      </c>
    </row>
    <row r="726" spans="1:10" ht="16" hidden="1">
      <c r="A726" s="13" t="s">
        <v>365</v>
      </c>
      <c r="B726" s="12" t="s">
        <v>106</v>
      </c>
      <c r="C726" s="12" t="s">
        <v>118</v>
      </c>
      <c r="D726" s="12" t="s">
        <v>366</v>
      </c>
      <c r="E726" s="12">
        <v>0</v>
      </c>
      <c r="F726" s="14" t="str">
        <f t="shared" si="44"/>
        <v>2025-02-10Payment1262541 B.C Ltd.12005 Accounts Receivable - Projects0</v>
      </c>
      <c r="G726" s="15">
        <f t="shared" si="45"/>
        <v>45698</v>
      </c>
      <c r="H726" s="16" t="str">
        <f>IF((IFERROR((VLOOKUP(D726,'Automation (QBO)'!A:B,2,FALSE)),"0"))=0,"Suspense",(IFERROR((VLOOKUP(D726,'Automation (QBO)'!A:B,2,FALSE)),"Suspense")))</f>
        <v>Suspense</v>
      </c>
      <c r="I726" s="17">
        <f t="shared" si="46"/>
        <v>0</v>
      </c>
      <c r="J726" s="12" t="str">
        <f t="shared" si="47"/>
        <v>Suspense</v>
      </c>
    </row>
    <row r="727" spans="1:10" ht="16" hidden="1">
      <c r="A727" s="13" t="s">
        <v>365</v>
      </c>
      <c r="B727" s="12" t="s">
        <v>105</v>
      </c>
      <c r="D727" s="12" t="s">
        <v>665</v>
      </c>
      <c r="E727" s="12">
        <v>-500</v>
      </c>
      <c r="F727" s="14" t="str">
        <f t="shared" si="44"/>
        <v>2025-02-10Journal Entry12000 [Accounts Receivable]-500</v>
      </c>
      <c r="G727" s="15">
        <f t="shared" si="45"/>
        <v>45698</v>
      </c>
      <c r="H727" s="16" t="str">
        <f>IF((IFERROR((VLOOKUP(D727,'Automation (QBO)'!A:B,2,FALSE)),"0"))=0,"Suspense",(IFERROR((VLOOKUP(D727,'Automation (QBO)'!A:B,2,FALSE)),"Suspense")))</f>
        <v>Accounts Recievable - Suspense</v>
      </c>
      <c r="I727" s="17">
        <f t="shared" si="46"/>
        <v>-500</v>
      </c>
      <c r="J727" s="12" t="str">
        <f t="shared" si="47"/>
        <v>Accounts Recievable - Suspense</v>
      </c>
    </row>
    <row r="728" spans="1:10" ht="16" hidden="1">
      <c r="A728" s="13" t="s">
        <v>365</v>
      </c>
      <c r="B728" s="12" t="s">
        <v>105</v>
      </c>
      <c r="D728" s="12" t="s">
        <v>366</v>
      </c>
      <c r="E728" s="12">
        <v>500</v>
      </c>
      <c r="F728" s="14" t="str">
        <f t="shared" si="44"/>
        <v>2025-02-10Journal Entry12005 Accounts Receivable - Projects500</v>
      </c>
      <c r="G728" s="15">
        <f t="shared" si="45"/>
        <v>45698</v>
      </c>
      <c r="H728" s="16" t="str">
        <f>IF((IFERROR((VLOOKUP(D728,'Automation (QBO)'!A:B,2,FALSE)),"0"))=0,"Suspense",(IFERROR((VLOOKUP(D728,'Automation (QBO)'!A:B,2,FALSE)),"Suspense")))</f>
        <v>Suspense</v>
      </c>
      <c r="I728" s="17">
        <f t="shared" si="46"/>
        <v>500</v>
      </c>
      <c r="J728" s="12" t="str">
        <f t="shared" si="47"/>
        <v>Suspense</v>
      </c>
    </row>
    <row r="729" spans="1:10" ht="16" hidden="1">
      <c r="A729" s="13" t="s">
        <v>365</v>
      </c>
      <c r="B729" s="12" t="s">
        <v>106</v>
      </c>
      <c r="C729" s="12" t="s">
        <v>118</v>
      </c>
      <c r="D729" s="12" t="s">
        <v>201</v>
      </c>
      <c r="E729" s="12">
        <v>0</v>
      </c>
      <c r="F729" s="14" t="str">
        <f t="shared" si="44"/>
        <v>2025-02-10Payment1262541 B.C Ltd.11005 Chequing (CIBC)0</v>
      </c>
      <c r="G729" s="15">
        <f t="shared" si="45"/>
        <v>45698</v>
      </c>
      <c r="H729" s="16" t="str">
        <f>IF((IFERROR((VLOOKUP(D729,'Automation (QBO)'!A:B,2,FALSE)),"0"))=0,"Suspense",(IFERROR((VLOOKUP(D729,'Automation (QBO)'!A:B,2,FALSE)),"Suspense")))</f>
        <v>Chequing (CIBC)</v>
      </c>
      <c r="I729" s="17">
        <f t="shared" si="46"/>
        <v>0</v>
      </c>
      <c r="J729" s="12" t="str">
        <f t="shared" si="47"/>
        <v>Chequing (CIBC)</v>
      </c>
    </row>
    <row r="730" spans="1:10" ht="16" hidden="1">
      <c r="A730" s="13" t="s">
        <v>365</v>
      </c>
      <c r="B730" s="12" t="s">
        <v>106</v>
      </c>
      <c r="C730" s="12" t="s">
        <v>118</v>
      </c>
      <c r="F730" s="14" t="str">
        <f t="shared" si="44"/>
        <v>2025-02-10Payment1262541 B.C Ltd.</v>
      </c>
      <c r="G730" s="15">
        <f t="shared" si="45"/>
        <v>45698</v>
      </c>
      <c r="H730" s="16" t="str">
        <f>IF((IFERROR((VLOOKUP(D730,'Automation (QBO)'!A:B,2,FALSE)),"0"))=0,"Suspense",(IFERROR((VLOOKUP(D730,'Automation (QBO)'!A:B,2,FALSE)),"Suspense")))</f>
        <v>Suspense</v>
      </c>
      <c r="I730" s="17">
        <f t="shared" si="46"/>
        <v>0</v>
      </c>
      <c r="J730" s="12" t="str">
        <f t="shared" si="47"/>
        <v>Suspense</v>
      </c>
    </row>
    <row r="731" spans="1:10" ht="16" hidden="1">
      <c r="A731" s="13" t="s">
        <v>367</v>
      </c>
      <c r="B731" s="12" t="s">
        <v>106</v>
      </c>
      <c r="C731" s="12" t="s">
        <v>114</v>
      </c>
      <c r="D731" s="12" t="s">
        <v>665</v>
      </c>
      <c r="E731" s="12">
        <v>-25000</v>
      </c>
      <c r="F731" s="14" t="str">
        <f t="shared" si="44"/>
        <v>2025-02-11PaymentGarden of Granite Winery:Garden of Granite Project12000 [Accounts Receivable]-25000</v>
      </c>
      <c r="G731" s="15">
        <f t="shared" si="45"/>
        <v>45699</v>
      </c>
      <c r="H731" s="16" t="str">
        <f>IF((IFERROR((VLOOKUP(D731,'Automation (QBO)'!A:B,2,FALSE)),"0"))=0,"Suspense",(IFERROR((VLOOKUP(D731,'Automation (QBO)'!A:B,2,FALSE)),"Suspense")))</f>
        <v>Accounts Recievable - Suspense</v>
      </c>
      <c r="I731" s="17">
        <f t="shared" si="46"/>
        <v>-25000</v>
      </c>
      <c r="J731" s="12" t="str">
        <f t="shared" si="47"/>
        <v>Accounts Recievable - Suspense</v>
      </c>
    </row>
    <row r="732" spans="1:10" ht="16" hidden="1">
      <c r="A732" s="13" t="s">
        <v>367</v>
      </c>
      <c r="B732" s="12" t="s">
        <v>106</v>
      </c>
      <c r="C732" s="12" t="s">
        <v>114</v>
      </c>
      <c r="D732" s="12" t="s">
        <v>665</v>
      </c>
      <c r="E732" s="12">
        <v>-25000</v>
      </c>
      <c r="F732" s="14" t="str">
        <f t="shared" si="44"/>
        <v>2025-02-11PaymentGarden of Granite Winery:Garden of Granite Project12000 [Accounts Receivable]-25000</v>
      </c>
      <c r="G732" s="15">
        <f t="shared" si="45"/>
        <v>45699</v>
      </c>
      <c r="H732" s="16" t="str">
        <f>IF((IFERROR((VLOOKUP(D732,'Automation (QBO)'!A:B,2,FALSE)),"0"))=0,"Suspense",(IFERROR((VLOOKUP(D732,'Automation (QBO)'!A:B,2,FALSE)),"Suspense")))</f>
        <v>Accounts Recievable - Suspense</v>
      </c>
      <c r="I732" s="17">
        <f t="shared" si="46"/>
        <v>-25000</v>
      </c>
      <c r="J732" s="12" t="str">
        <f t="shared" si="47"/>
        <v>Accounts Recievable - Suspense</v>
      </c>
    </row>
    <row r="733" spans="1:10" ht="16">
      <c r="A733" s="13" t="s">
        <v>367</v>
      </c>
      <c r="B733" s="12" t="s">
        <v>105</v>
      </c>
      <c r="D733" s="12" t="s">
        <v>220</v>
      </c>
      <c r="E733" s="12">
        <v>33904.79</v>
      </c>
      <c r="F733" s="14" t="str">
        <f t="shared" si="44"/>
        <v>2025-02-11Journal Entry52505 Payroll - Hourly33904.79</v>
      </c>
      <c r="G733" s="15">
        <f t="shared" si="45"/>
        <v>45699</v>
      </c>
      <c r="H733" s="16" t="str">
        <f>IF((IFERROR((VLOOKUP(D733,'Automation (QBO)'!A:B,2,FALSE)),"0"))=0,"Suspense",(IFERROR((VLOOKUP(D733,'Automation (QBO)'!A:B,2,FALSE)),"Suspense")))</f>
        <v>Payroll - Hourly</v>
      </c>
      <c r="I733" s="17">
        <f t="shared" si="46"/>
        <v>33904.79</v>
      </c>
      <c r="J733" s="12" t="str">
        <f t="shared" si="47"/>
        <v>Payroll - Hourly</v>
      </c>
    </row>
    <row r="734" spans="1:10" ht="16" hidden="1">
      <c r="A734" s="13" t="s">
        <v>367</v>
      </c>
      <c r="B734" s="12" t="s">
        <v>78</v>
      </c>
      <c r="C734" s="12" t="s">
        <v>103</v>
      </c>
      <c r="D734" s="12" t="s">
        <v>660</v>
      </c>
      <c r="E734" s="12">
        <v>72.599999999999994</v>
      </c>
      <c r="F734" s="14" t="str">
        <f t="shared" si="44"/>
        <v>2025-02-11ExpenseRona51335 Project Expense - Materials72.6</v>
      </c>
      <c r="G734" s="15">
        <f t="shared" si="45"/>
        <v>45699</v>
      </c>
      <c r="H734" s="16" t="str">
        <f>IF((IFERROR((VLOOKUP(D734,'Automation (QBO)'!A:B,2,FALSE)),"0"))=0,"Suspense",(IFERROR((VLOOKUP(D734,'Automation (QBO)'!A:B,2,FALSE)),"Suspense")))</f>
        <v>Project Expense - Materials</v>
      </c>
      <c r="I734" s="17">
        <f t="shared" si="46"/>
        <v>72.599999999999994</v>
      </c>
      <c r="J734" s="12" t="str">
        <f t="shared" si="47"/>
        <v>Project Expense - Materials</v>
      </c>
    </row>
    <row r="735" spans="1:10" ht="16" hidden="1">
      <c r="A735" s="13" t="s">
        <v>367</v>
      </c>
      <c r="B735" s="12" t="s">
        <v>78</v>
      </c>
      <c r="C735" s="12" t="s">
        <v>103</v>
      </c>
      <c r="D735" s="12" t="s">
        <v>199</v>
      </c>
      <c r="E735" s="12">
        <v>-3.39</v>
      </c>
      <c r="F735" s="14" t="str">
        <f t="shared" si="44"/>
        <v>2025-02-11ExpenseRona21020 GST/HST Payable-3.39</v>
      </c>
      <c r="G735" s="15">
        <f t="shared" si="45"/>
        <v>45699</v>
      </c>
      <c r="H735" s="16" t="str">
        <f>IF((IFERROR((VLOOKUP(D735,'Automation (QBO)'!A:B,2,FALSE)),"0"))=0,"Suspense",(IFERROR((VLOOKUP(D735,'Automation (QBO)'!A:B,2,FALSE)),"Suspense")))</f>
        <v>GST/HST Payable</v>
      </c>
      <c r="I735" s="17">
        <f t="shared" si="46"/>
        <v>-3.39</v>
      </c>
      <c r="J735" s="12" t="str">
        <f t="shared" si="47"/>
        <v>GST/HST Payable</v>
      </c>
    </row>
    <row r="736" spans="1:10" ht="16" hidden="1">
      <c r="A736" s="13" t="s">
        <v>367</v>
      </c>
      <c r="B736" s="12" t="s">
        <v>78</v>
      </c>
      <c r="C736" s="12" t="s">
        <v>103</v>
      </c>
      <c r="D736" s="12" t="s">
        <v>660</v>
      </c>
      <c r="E736" s="12">
        <v>38.47</v>
      </c>
      <c r="F736" s="14" t="str">
        <f t="shared" si="44"/>
        <v>2025-02-11ExpenseRona51335 Project Expense - Materials38.47</v>
      </c>
      <c r="G736" s="15">
        <f t="shared" si="45"/>
        <v>45699</v>
      </c>
      <c r="H736" s="16" t="str">
        <f>IF((IFERROR((VLOOKUP(D736,'Automation (QBO)'!A:B,2,FALSE)),"0"))=0,"Suspense",(IFERROR((VLOOKUP(D736,'Automation (QBO)'!A:B,2,FALSE)),"Suspense")))</f>
        <v>Project Expense - Materials</v>
      </c>
      <c r="I736" s="17">
        <f t="shared" si="46"/>
        <v>38.47</v>
      </c>
      <c r="J736" s="12" t="str">
        <f t="shared" si="47"/>
        <v>Project Expense - Materials</v>
      </c>
    </row>
    <row r="737" spans="1:10" ht="16" hidden="1">
      <c r="A737" s="13" t="s">
        <v>367</v>
      </c>
      <c r="B737" s="12" t="s">
        <v>78</v>
      </c>
      <c r="C737" s="12" t="s">
        <v>103</v>
      </c>
      <c r="D737" s="12" t="s">
        <v>199</v>
      </c>
      <c r="E737" s="12">
        <v>-1.8</v>
      </c>
      <c r="F737" s="14" t="str">
        <f t="shared" si="44"/>
        <v>2025-02-11ExpenseRona21020 GST/HST Payable-1.8</v>
      </c>
      <c r="G737" s="15">
        <f t="shared" si="45"/>
        <v>45699</v>
      </c>
      <c r="H737" s="16" t="str">
        <f>IF((IFERROR((VLOOKUP(D737,'Automation (QBO)'!A:B,2,FALSE)),"0"))=0,"Suspense",(IFERROR((VLOOKUP(D737,'Automation (QBO)'!A:B,2,FALSE)),"Suspense")))</f>
        <v>GST/HST Payable</v>
      </c>
      <c r="I737" s="17">
        <f t="shared" si="46"/>
        <v>-1.8</v>
      </c>
      <c r="J737" s="12" t="str">
        <f t="shared" si="47"/>
        <v>GST/HST Payable</v>
      </c>
    </row>
    <row r="738" spans="1:10" ht="16" hidden="1">
      <c r="A738" s="13" t="s">
        <v>367</v>
      </c>
      <c r="B738" s="12" t="s">
        <v>78</v>
      </c>
      <c r="C738" s="12" t="s">
        <v>141</v>
      </c>
      <c r="D738" s="12" t="s">
        <v>660</v>
      </c>
      <c r="E738" s="12">
        <v>9.52</v>
      </c>
      <c r="F738" s="14" t="str">
        <f t="shared" si="44"/>
        <v>2025-02-11ExpenseDSPC Parking Vancouver51335 Project Expense - Materials9.52</v>
      </c>
      <c r="G738" s="15">
        <f t="shared" si="45"/>
        <v>45699</v>
      </c>
      <c r="H738" s="16" t="str">
        <f>IF((IFERROR((VLOOKUP(D738,'Automation (QBO)'!A:B,2,FALSE)),"0"))=0,"Suspense",(IFERROR((VLOOKUP(D738,'Automation (QBO)'!A:B,2,FALSE)),"Suspense")))</f>
        <v>Project Expense - Materials</v>
      </c>
      <c r="I738" s="17">
        <f t="shared" si="46"/>
        <v>9.52</v>
      </c>
      <c r="J738" s="12" t="str">
        <f t="shared" si="47"/>
        <v>Project Expense - Materials</v>
      </c>
    </row>
    <row r="739" spans="1:10" ht="16" hidden="1">
      <c r="A739" s="13" t="s">
        <v>367</v>
      </c>
      <c r="B739" s="12" t="s">
        <v>78</v>
      </c>
      <c r="C739" s="12" t="s">
        <v>108</v>
      </c>
      <c r="D739" s="12" t="s">
        <v>199</v>
      </c>
      <c r="E739" s="12">
        <v>-9.52</v>
      </c>
      <c r="F739" s="14" t="str">
        <f t="shared" si="44"/>
        <v>2025-02-11ExpenseChevron21020 GST/HST Payable-9.52</v>
      </c>
      <c r="G739" s="15">
        <f t="shared" si="45"/>
        <v>45699</v>
      </c>
      <c r="H739" s="16" t="str">
        <f>IF((IFERROR((VLOOKUP(D739,'Automation (QBO)'!A:B,2,FALSE)),"0"))=0,"Suspense",(IFERROR((VLOOKUP(D739,'Automation (QBO)'!A:B,2,FALSE)),"Suspense")))</f>
        <v>GST/HST Payable</v>
      </c>
      <c r="I739" s="17">
        <f t="shared" si="46"/>
        <v>-9.52</v>
      </c>
      <c r="J739" s="12" t="str">
        <f t="shared" si="47"/>
        <v>GST/HST Payable</v>
      </c>
    </row>
    <row r="740" spans="1:10" ht="16" hidden="1">
      <c r="A740" s="13" t="s">
        <v>367</v>
      </c>
      <c r="B740" s="12" t="s">
        <v>78</v>
      </c>
      <c r="C740" s="12" t="s">
        <v>286</v>
      </c>
      <c r="D740" s="12" t="s">
        <v>660</v>
      </c>
      <c r="E740" s="12">
        <v>129.77000000000001</v>
      </c>
      <c r="F740" s="14" t="str">
        <f t="shared" si="44"/>
        <v>2025-02-11ExpenseMetal Supermarkets51335 Project Expense - Materials129.77</v>
      </c>
      <c r="G740" s="15">
        <f t="shared" si="45"/>
        <v>45699</v>
      </c>
      <c r="H740" s="16" t="str">
        <f>IF((IFERROR((VLOOKUP(D740,'Automation (QBO)'!A:B,2,FALSE)),"0"))=0,"Suspense",(IFERROR((VLOOKUP(D740,'Automation (QBO)'!A:B,2,FALSE)),"Suspense")))</f>
        <v>Project Expense - Materials</v>
      </c>
      <c r="I740" s="17">
        <f t="shared" si="46"/>
        <v>129.77000000000001</v>
      </c>
      <c r="J740" s="12" t="str">
        <f t="shared" si="47"/>
        <v>Project Expense - Materials</v>
      </c>
    </row>
    <row r="741" spans="1:10" ht="16" hidden="1">
      <c r="A741" s="13" t="s">
        <v>367</v>
      </c>
      <c r="B741" s="12" t="s">
        <v>78</v>
      </c>
      <c r="C741" s="12" t="s">
        <v>286</v>
      </c>
      <c r="D741" s="12" t="s">
        <v>199</v>
      </c>
      <c r="E741" s="12">
        <v>-6.06</v>
      </c>
      <c r="F741" s="14" t="str">
        <f t="shared" si="44"/>
        <v>2025-02-11ExpenseMetal Supermarkets21020 GST/HST Payable-6.06</v>
      </c>
      <c r="G741" s="15">
        <f t="shared" si="45"/>
        <v>45699</v>
      </c>
      <c r="H741" s="16" t="str">
        <f>IF((IFERROR((VLOOKUP(D741,'Automation (QBO)'!A:B,2,FALSE)),"0"))=0,"Suspense",(IFERROR((VLOOKUP(D741,'Automation (QBO)'!A:B,2,FALSE)),"Suspense")))</f>
        <v>GST/HST Payable</v>
      </c>
      <c r="I741" s="17">
        <f t="shared" si="46"/>
        <v>-6.06</v>
      </c>
      <c r="J741" s="12" t="str">
        <f t="shared" si="47"/>
        <v>GST/HST Payable</v>
      </c>
    </row>
    <row r="742" spans="1:10" ht="16" hidden="1">
      <c r="A742" s="13" t="s">
        <v>367</v>
      </c>
      <c r="B742" s="12" t="s">
        <v>78</v>
      </c>
      <c r="C742" s="12" t="s">
        <v>141</v>
      </c>
      <c r="D742" s="12" t="s">
        <v>199</v>
      </c>
      <c r="E742" s="12">
        <v>0</v>
      </c>
      <c r="F742" s="14" t="str">
        <f t="shared" si="44"/>
        <v>2025-02-11ExpenseDSPC Parking Vancouver21020 GST/HST Payable0</v>
      </c>
      <c r="G742" s="15">
        <f t="shared" si="45"/>
        <v>45699</v>
      </c>
      <c r="H742" s="16" t="str">
        <f>IF((IFERROR((VLOOKUP(D742,'Automation (QBO)'!A:B,2,FALSE)),"0"))=0,"Suspense",(IFERROR((VLOOKUP(D742,'Automation (QBO)'!A:B,2,FALSE)),"Suspense")))</f>
        <v>GST/HST Payable</v>
      </c>
      <c r="I742" s="17">
        <f t="shared" si="46"/>
        <v>0</v>
      </c>
      <c r="J742" s="12" t="str">
        <f t="shared" si="47"/>
        <v>GST/HST Payable</v>
      </c>
    </row>
    <row r="743" spans="1:10" ht="16" hidden="1">
      <c r="A743" s="13" t="s">
        <v>367</v>
      </c>
      <c r="B743" s="12" t="s">
        <v>78</v>
      </c>
      <c r="C743" s="12" t="s">
        <v>103</v>
      </c>
      <c r="D743" s="12" t="s">
        <v>660</v>
      </c>
      <c r="E743" s="12">
        <v>76.989999999999995</v>
      </c>
      <c r="F743" s="14" t="str">
        <f t="shared" si="44"/>
        <v>2025-02-11ExpenseRona51335 Project Expense - Materials76.99</v>
      </c>
      <c r="G743" s="15">
        <f t="shared" si="45"/>
        <v>45699</v>
      </c>
      <c r="H743" s="16" t="str">
        <f>IF((IFERROR((VLOOKUP(D743,'Automation (QBO)'!A:B,2,FALSE)),"0"))=0,"Suspense",(IFERROR((VLOOKUP(D743,'Automation (QBO)'!A:B,2,FALSE)),"Suspense")))</f>
        <v>Project Expense - Materials</v>
      </c>
      <c r="I743" s="17">
        <f t="shared" si="46"/>
        <v>76.989999999999995</v>
      </c>
      <c r="J743" s="12" t="str">
        <f t="shared" si="47"/>
        <v>Project Expense - Materials</v>
      </c>
    </row>
    <row r="744" spans="1:10" ht="16" hidden="1">
      <c r="A744" s="13" t="s">
        <v>367</v>
      </c>
      <c r="B744" s="12" t="s">
        <v>78</v>
      </c>
      <c r="C744" s="12" t="s">
        <v>103</v>
      </c>
      <c r="D744" s="12" t="s">
        <v>199</v>
      </c>
      <c r="E744" s="12">
        <v>-3.6</v>
      </c>
      <c r="F744" s="14" t="str">
        <f t="shared" si="44"/>
        <v>2025-02-11ExpenseRona21020 GST/HST Payable-3.6</v>
      </c>
      <c r="G744" s="15">
        <f t="shared" si="45"/>
        <v>45699</v>
      </c>
      <c r="H744" s="16" t="str">
        <f>IF((IFERROR((VLOOKUP(D744,'Automation (QBO)'!A:B,2,FALSE)),"0"))=0,"Suspense",(IFERROR((VLOOKUP(D744,'Automation (QBO)'!A:B,2,FALSE)),"Suspense")))</f>
        <v>GST/HST Payable</v>
      </c>
      <c r="I744" s="17">
        <f t="shared" si="46"/>
        <v>-3.6</v>
      </c>
      <c r="J744" s="12" t="str">
        <f t="shared" si="47"/>
        <v>GST/HST Payable</v>
      </c>
    </row>
    <row r="745" spans="1:10" ht="16" hidden="1">
      <c r="A745" s="13" t="s">
        <v>367</v>
      </c>
      <c r="B745" s="12" t="s">
        <v>105</v>
      </c>
      <c r="D745" s="12" t="s">
        <v>201</v>
      </c>
      <c r="E745" s="12">
        <v>-34872.07</v>
      </c>
      <c r="F745" s="14" t="str">
        <f t="shared" si="44"/>
        <v>2025-02-11Journal Entry11005 Chequing (CIBC)-34872.07</v>
      </c>
      <c r="G745" s="15">
        <f t="shared" si="45"/>
        <v>45699</v>
      </c>
      <c r="H745" s="16" t="str">
        <f>IF((IFERROR((VLOOKUP(D745,'Automation (QBO)'!A:B,2,FALSE)),"0"))=0,"Suspense",(IFERROR((VLOOKUP(D745,'Automation (QBO)'!A:B,2,FALSE)),"Suspense")))</f>
        <v>Chequing (CIBC)</v>
      </c>
      <c r="I745" s="17">
        <f t="shared" si="46"/>
        <v>-34872.07</v>
      </c>
      <c r="J745" s="12" t="str">
        <f t="shared" si="47"/>
        <v>Chequing (CIBC)</v>
      </c>
    </row>
    <row r="746" spans="1:10" ht="16" hidden="1">
      <c r="A746" s="13" t="s">
        <v>367</v>
      </c>
      <c r="B746" s="12" t="s">
        <v>106</v>
      </c>
      <c r="C746" s="12" t="s">
        <v>114</v>
      </c>
      <c r="D746" s="12" t="s">
        <v>201</v>
      </c>
      <c r="E746" s="12">
        <v>25000</v>
      </c>
      <c r="F746" s="14" t="str">
        <f t="shared" si="44"/>
        <v>2025-02-11PaymentGarden of Granite Winery:Garden of Granite Project11005 Chequing (CIBC)25000</v>
      </c>
      <c r="G746" s="15">
        <f t="shared" si="45"/>
        <v>45699</v>
      </c>
      <c r="H746" s="16" t="str">
        <f>IF((IFERROR((VLOOKUP(D746,'Automation (QBO)'!A:B,2,FALSE)),"0"))=0,"Suspense",(IFERROR((VLOOKUP(D746,'Automation (QBO)'!A:B,2,FALSE)),"Suspense")))</f>
        <v>Chequing (CIBC)</v>
      </c>
      <c r="I746" s="17">
        <f t="shared" si="46"/>
        <v>25000</v>
      </c>
      <c r="J746" s="12" t="str">
        <f t="shared" si="47"/>
        <v>Chequing (CIBC)</v>
      </c>
    </row>
    <row r="747" spans="1:10" ht="16" hidden="1">
      <c r="A747" s="13" t="s">
        <v>367</v>
      </c>
      <c r="B747" s="12" t="s">
        <v>106</v>
      </c>
      <c r="C747" s="12" t="s">
        <v>114</v>
      </c>
      <c r="D747" s="12" t="s">
        <v>201</v>
      </c>
      <c r="E747" s="12">
        <v>25000</v>
      </c>
      <c r="F747" s="14" t="str">
        <f t="shared" si="44"/>
        <v>2025-02-11PaymentGarden of Granite Winery:Garden of Granite Project11005 Chequing (CIBC)25000</v>
      </c>
      <c r="G747" s="15">
        <f t="shared" si="45"/>
        <v>45699</v>
      </c>
      <c r="H747" s="16" t="str">
        <f>IF((IFERROR((VLOOKUP(D747,'Automation (QBO)'!A:B,2,FALSE)),"0"))=0,"Suspense",(IFERROR((VLOOKUP(D747,'Automation (QBO)'!A:B,2,FALSE)),"Suspense")))</f>
        <v>Chequing (CIBC)</v>
      </c>
      <c r="I747" s="17">
        <f t="shared" si="46"/>
        <v>25000</v>
      </c>
      <c r="J747" s="12" t="str">
        <f t="shared" si="47"/>
        <v>Chequing (CIBC)</v>
      </c>
    </row>
    <row r="748" spans="1:10" ht="16" hidden="1">
      <c r="A748" s="13" t="s">
        <v>367</v>
      </c>
      <c r="B748" s="12" t="s">
        <v>78</v>
      </c>
      <c r="D748" s="12" t="s">
        <v>656</v>
      </c>
      <c r="E748" s="12">
        <v>3000</v>
      </c>
      <c r="F748" s="14" t="str">
        <f t="shared" si="44"/>
        <v>2025-02-11Expense13007 Due to/from Saltire Rentals3000</v>
      </c>
      <c r="G748" s="15">
        <f t="shared" si="45"/>
        <v>45699</v>
      </c>
      <c r="H748" s="16" t="str">
        <f>IF((IFERROR((VLOOKUP(D748,'Automation (QBO)'!A:B,2,FALSE)),"0"))=0,"Suspense",(IFERROR((VLOOKUP(D748,'Automation (QBO)'!A:B,2,FALSE)),"Suspense")))</f>
        <v>Due to/from Saltire Rentals</v>
      </c>
      <c r="I748" s="17">
        <f t="shared" si="46"/>
        <v>3000</v>
      </c>
      <c r="J748" s="12" t="str">
        <f t="shared" si="47"/>
        <v>Due to/from Saltire Rentals</v>
      </c>
    </row>
    <row r="749" spans="1:10" ht="16" hidden="1">
      <c r="A749" s="13" t="s">
        <v>367</v>
      </c>
      <c r="B749" s="12" t="s">
        <v>78</v>
      </c>
      <c r="D749" s="12" t="s">
        <v>199</v>
      </c>
      <c r="E749" s="12">
        <v>0</v>
      </c>
      <c r="F749" s="14" t="str">
        <f t="shared" si="44"/>
        <v>2025-02-11Expense21020 GST/HST Payable0</v>
      </c>
      <c r="G749" s="15">
        <f t="shared" si="45"/>
        <v>45699</v>
      </c>
      <c r="H749" s="16" t="str">
        <f>IF((IFERROR((VLOOKUP(D749,'Automation (QBO)'!A:B,2,FALSE)),"0"))=0,"Suspense",(IFERROR((VLOOKUP(D749,'Automation (QBO)'!A:B,2,FALSE)),"Suspense")))</f>
        <v>GST/HST Payable</v>
      </c>
      <c r="I749" s="17">
        <f t="shared" si="46"/>
        <v>0</v>
      </c>
      <c r="J749" s="12" t="str">
        <f t="shared" si="47"/>
        <v>GST/HST Payable</v>
      </c>
    </row>
    <row r="750" spans="1:10" ht="16" hidden="1">
      <c r="A750" s="13" t="s">
        <v>367</v>
      </c>
      <c r="B750" s="12" t="s">
        <v>78</v>
      </c>
      <c r="D750" s="12" t="s">
        <v>201</v>
      </c>
      <c r="E750" s="12">
        <v>-3000</v>
      </c>
      <c r="F750" s="14" t="str">
        <f t="shared" si="44"/>
        <v>2025-02-11Expense11005 Chequing (CIBC)-3000</v>
      </c>
      <c r="G750" s="15">
        <f t="shared" si="45"/>
        <v>45699</v>
      </c>
      <c r="H750" s="16" t="str">
        <f>IF((IFERROR((VLOOKUP(D750,'Automation (QBO)'!A:B,2,FALSE)),"0"))=0,"Suspense",(IFERROR((VLOOKUP(D750,'Automation (QBO)'!A:B,2,FALSE)),"Suspense")))</f>
        <v>Chequing (CIBC)</v>
      </c>
      <c r="I750" s="17">
        <f t="shared" si="46"/>
        <v>-3000</v>
      </c>
      <c r="J750" s="12" t="str">
        <f t="shared" si="47"/>
        <v>Chequing (CIBC)</v>
      </c>
    </row>
    <row r="751" spans="1:10" ht="16" hidden="1">
      <c r="A751" s="13" t="s">
        <v>367</v>
      </c>
      <c r="B751" s="12" t="s">
        <v>78</v>
      </c>
      <c r="C751" s="12" t="s">
        <v>81</v>
      </c>
      <c r="D751" s="12" t="s">
        <v>660</v>
      </c>
      <c r="E751" s="12">
        <v>62.37</v>
      </c>
      <c r="F751" s="14" t="str">
        <f t="shared" si="44"/>
        <v>2025-02-11ExpenseHome Depot51335 Project Expense - Materials62.37</v>
      </c>
      <c r="G751" s="15">
        <f t="shared" si="45"/>
        <v>45699</v>
      </c>
      <c r="H751" s="16" t="str">
        <f>IF((IFERROR((VLOOKUP(D751,'Automation (QBO)'!A:B,2,FALSE)),"0"))=0,"Suspense",(IFERROR((VLOOKUP(D751,'Automation (QBO)'!A:B,2,FALSE)),"Suspense")))</f>
        <v>Project Expense - Materials</v>
      </c>
      <c r="I751" s="17">
        <f t="shared" si="46"/>
        <v>62.37</v>
      </c>
      <c r="J751" s="12" t="str">
        <f t="shared" si="47"/>
        <v>Project Expense - Materials</v>
      </c>
    </row>
    <row r="752" spans="1:10" ht="16" hidden="1">
      <c r="A752" s="13" t="s">
        <v>367</v>
      </c>
      <c r="B752" s="12" t="s">
        <v>78</v>
      </c>
      <c r="C752" s="12" t="s">
        <v>81</v>
      </c>
      <c r="D752" s="12" t="s">
        <v>199</v>
      </c>
      <c r="E752" s="12">
        <v>-2.91</v>
      </c>
      <c r="F752" s="14" t="str">
        <f t="shared" si="44"/>
        <v>2025-02-11ExpenseHome Depot21020 GST/HST Payable-2.91</v>
      </c>
      <c r="G752" s="15">
        <f t="shared" si="45"/>
        <v>45699</v>
      </c>
      <c r="H752" s="16" t="str">
        <f>IF((IFERROR((VLOOKUP(D752,'Automation (QBO)'!A:B,2,FALSE)),"0"))=0,"Suspense",(IFERROR((VLOOKUP(D752,'Automation (QBO)'!A:B,2,FALSE)),"Suspense")))</f>
        <v>GST/HST Payable</v>
      </c>
      <c r="I752" s="17">
        <f t="shared" si="46"/>
        <v>-2.91</v>
      </c>
      <c r="J752" s="12" t="str">
        <f t="shared" si="47"/>
        <v>GST/HST Payable</v>
      </c>
    </row>
    <row r="753" spans="1:10" ht="16" hidden="1">
      <c r="A753" s="13" t="s">
        <v>367</v>
      </c>
      <c r="B753" s="12" t="s">
        <v>78</v>
      </c>
      <c r="C753" s="12" t="s">
        <v>103</v>
      </c>
      <c r="D753" s="12" t="s">
        <v>505</v>
      </c>
      <c r="E753" s="12">
        <v>80.59</v>
      </c>
      <c r="F753" s="14" t="str">
        <f t="shared" si="44"/>
        <v>2025-02-11ExpenseRona21010 Credit Card (CIBC Visa)80.59</v>
      </c>
      <c r="G753" s="15">
        <f t="shared" si="45"/>
        <v>45699</v>
      </c>
      <c r="H753" s="16" t="str">
        <f>IF((IFERROR((VLOOKUP(D753,'Automation (QBO)'!A:B,2,FALSE)),"0"))=0,"Suspense",(IFERROR((VLOOKUP(D753,'Automation (QBO)'!A:B,2,FALSE)),"Suspense")))</f>
        <v>Credit Card (CIBC Visa)</v>
      </c>
      <c r="I753" s="17">
        <f t="shared" si="46"/>
        <v>80.59</v>
      </c>
      <c r="J753" s="12" t="str">
        <f t="shared" si="47"/>
        <v>Credit Card (CIBC Visa)</v>
      </c>
    </row>
    <row r="754" spans="1:10" ht="16" hidden="1">
      <c r="A754" s="13" t="s">
        <v>367</v>
      </c>
      <c r="B754" s="12" t="s">
        <v>78</v>
      </c>
      <c r="C754" s="12" t="s">
        <v>103</v>
      </c>
      <c r="D754" s="12" t="s">
        <v>505</v>
      </c>
      <c r="E754" s="12">
        <v>75.989999999999995</v>
      </c>
      <c r="F754" s="14" t="str">
        <f t="shared" si="44"/>
        <v>2025-02-11ExpenseRona21010 Credit Card (CIBC Visa)75.99</v>
      </c>
      <c r="G754" s="15">
        <f t="shared" si="45"/>
        <v>45699</v>
      </c>
      <c r="H754" s="16" t="str">
        <f>IF((IFERROR((VLOOKUP(D754,'Automation (QBO)'!A:B,2,FALSE)),"0"))=0,"Suspense",(IFERROR((VLOOKUP(D754,'Automation (QBO)'!A:B,2,FALSE)),"Suspense")))</f>
        <v>Credit Card (CIBC Visa)</v>
      </c>
      <c r="I754" s="17">
        <f t="shared" si="46"/>
        <v>75.989999999999995</v>
      </c>
      <c r="J754" s="12" t="str">
        <f t="shared" si="47"/>
        <v>Credit Card (CIBC Visa)</v>
      </c>
    </row>
    <row r="755" spans="1:10" ht="16" hidden="1">
      <c r="A755" s="13" t="s">
        <v>367</v>
      </c>
      <c r="B755" s="12" t="s">
        <v>78</v>
      </c>
      <c r="C755" s="12" t="s">
        <v>286</v>
      </c>
      <c r="D755" s="12" t="s">
        <v>505</v>
      </c>
      <c r="E755" s="12">
        <v>135.83000000000001</v>
      </c>
      <c r="F755" s="14" t="str">
        <f t="shared" si="44"/>
        <v>2025-02-11ExpenseMetal Supermarkets21010 Credit Card (CIBC Visa)135.83</v>
      </c>
      <c r="G755" s="15">
        <f t="shared" si="45"/>
        <v>45699</v>
      </c>
      <c r="H755" s="16" t="str">
        <f>IF((IFERROR((VLOOKUP(D755,'Automation (QBO)'!A:B,2,FALSE)),"0"))=0,"Suspense",(IFERROR((VLOOKUP(D755,'Automation (QBO)'!A:B,2,FALSE)),"Suspense")))</f>
        <v>Credit Card (CIBC Visa)</v>
      </c>
      <c r="I755" s="17">
        <f t="shared" si="46"/>
        <v>135.83000000000001</v>
      </c>
      <c r="J755" s="12" t="str">
        <f t="shared" si="47"/>
        <v>Credit Card (CIBC Visa)</v>
      </c>
    </row>
    <row r="756" spans="1:10" ht="16" hidden="1">
      <c r="A756" s="13" t="s">
        <v>367</v>
      </c>
      <c r="B756" s="12" t="s">
        <v>78</v>
      </c>
      <c r="C756" s="12" t="s">
        <v>81</v>
      </c>
      <c r="D756" s="12" t="s">
        <v>505</v>
      </c>
      <c r="E756" s="12">
        <v>65.28</v>
      </c>
      <c r="F756" s="14" t="str">
        <f t="shared" si="44"/>
        <v>2025-02-11ExpenseHome Depot21010 Credit Card (CIBC Visa)65.28</v>
      </c>
      <c r="G756" s="15">
        <f t="shared" si="45"/>
        <v>45699</v>
      </c>
      <c r="H756" s="16" t="str">
        <f>IF((IFERROR((VLOOKUP(D756,'Automation (QBO)'!A:B,2,FALSE)),"0"))=0,"Suspense",(IFERROR((VLOOKUP(D756,'Automation (QBO)'!A:B,2,FALSE)),"Suspense")))</f>
        <v>Credit Card (CIBC Visa)</v>
      </c>
      <c r="I756" s="17">
        <f t="shared" si="46"/>
        <v>65.28</v>
      </c>
      <c r="J756" s="12" t="str">
        <f t="shared" si="47"/>
        <v>Credit Card (CIBC Visa)</v>
      </c>
    </row>
    <row r="757" spans="1:10" ht="16" hidden="1">
      <c r="A757" s="13" t="s">
        <v>367</v>
      </c>
      <c r="B757" s="12" t="s">
        <v>78</v>
      </c>
      <c r="C757" s="12" t="s">
        <v>103</v>
      </c>
      <c r="D757" s="12" t="s">
        <v>505</v>
      </c>
      <c r="E757" s="12">
        <v>40.270000000000003</v>
      </c>
      <c r="F757" s="14" t="str">
        <f t="shared" si="44"/>
        <v>2025-02-11ExpenseRona21010 Credit Card (CIBC Visa)40.27</v>
      </c>
      <c r="G757" s="15">
        <f t="shared" si="45"/>
        <v>45699</v>
      </c>
      <c r="H757" s="16" t="str">
        <f>IF((IFERROR((VLOOKUP(D757,'Automation (QBO)'!A:B,2,FALSE)),"0"))=0,"Suspense",(IFERROR((VLOOKUP(D757,'Automation (QBO)'!A:B,2,FALSE)),"Suspense")))</f>
        <v>Credit Card (CIBC Visa)</v>
      </c>
      <c r="I757" s="17">
        <f t="shared" si="46"/>
        <v>40.270000000000003</v>
      </c>
      <c r="J757" s="12" t="str">
        <f t="shared" si="47"/>
        <v>Credit Card (CIBC Visa)</v>
      </c>
    </row>
    <row r="758" spans="1:10" ht="16" hidden="1">
      <c r="A758" s="13" t="s">
        <v>367</v>
      </c>
      <c r="B758" s="12" t="s">
        <v>78</v>
      </c>
      <c r="C758" s="12" t="s">
        <v>141</v>
      </c>
      <c r="D758" s="12" t="s">
        <v>505</v>
      </c>
      <c r="E758" s="12">
        <v>10</v>
      </c>
      <c r="F758" s="14" t="str">
        <f t="shared" si="44"/>
        <v>2025-02-11ExpenseDSPC Parking Vancouver21010 Credit Card (CIBC Visa)10</v>
      </c>
      <c r="G758" s="15">
        <f t="shared" si="45"/>
        <v>45699</v>
      </c>
      <c r="H758" s="16" t="str">
        <f>IF((IFERROR((VLOOKUP(D758,'Automation (QBO)'!A:B,2,FALSE)),"0"))=0,"Suspense",(IFERROR((VLOOKUP(D758,'Automation (QBO)'!A:B,2,FALSE)),"Suspense")))</f>
        <v>Credit Card (CIBC Visa)</v>
      </c>
      <c r="I758" s="17">
        <f t="shared" si="46"/>
        <v>10</v>
      </c>
      <c r="J758" s="12" t="str">
        <f t="shared" si="47"/>
        <v>Credit Card (CIBC Visa)</v>
      </c>
    </row>
    <row r="759" spans="1:10" ht="16" hidden="1">
      <c r="A759" s="13" t="s">
        <v>367</v>
      </c>
      <c r="B759" s="12" t="s">
        <v>78</v>
      </c>
      <c r="C759" s="12" t="s">
        <v>141</v>
      </c>
      <c r="D759" s="12" t="s">
        <v>505</v>
      </c>
      <c r="E759" s="12">
        <v>10</v>
      </c>
      <c r="F759" s="14" t="str">
        <f t="shared" si="44"/>
        <v>2025-02-11ExpenseDSPC Parking Vancouver21010 Credit Card (CIBC Visa)10</v>
      </c>
      <c r="G759" s="15">
        <f t="shared" si="45"/>
        <v>45699</v>
      </c>
      <c r="H759" s="16" t="str">
        <f>IF((IFERROR((VLOOKUP(D759,'Automation (QBO)'!A:B,2,FALSE)),"0"))=0,"Suspense",(IFERROR((VLOOKUP(D759,'Automation (QBO)'!A:B,2,FALSE)),"Suspense")))</f>
        <v>Credit Card (CIBC Visa)</v>
      </c>
      <c r="I759" s="17">
        <f t="shared" si="46"/>
        <v>10</v>
      </c>
      <c r="J759" s="12" t="str">
        <f t="shared" si="47"/>
        <v>Credit Card (CIBC Visa)</v>
      </c>
    </row>
    <row r="760" spans="1:10" ht="16" hidden="1">
      <c r="A760" s="13" t="s">
        <v>367</v>
      </c>
      <c r="B760" s="12" t="s">
        <v>105</v>
      </c>
      <c r="D760" s="12" t="s">
        <v>348</v>
      </c>
      <c r="E760" s="12">
        <v>606.99</v>
      </c>
      <c r="F760" s="14" t="str">
        <f t="shared" si="44"/>
        <v>2025-02-11Journal Entry52545 Payroll - Employee Benefits (Paid)606.99</v>
      </c>
      <c r="G760" s="15">
        <f t="shared" si="45"/>
        <v>45699</v>
      </c>
      <c r="H760" s="16" t="str">
        <f>IF((IFERROR((VLOOKUP(D760,'Automation (QBO)'!A:B,2,FALSE)),"0"))=0,"Suspense",(IFERROR((VLOOKUP(D760,'Automation (QBO)'!A:B,2,FALSE)),"Suspense")))</f>
        <v>Payroll - Employee Benefits (Paid)</v>
      </c>
      <c r="I760" s="17">
        <f t="shared" si="46"/>
        <v>606.99</v>
      </c>
      <c r="J760" s="12" t="str">
        <f t="shared" si="47"/>
        <v>Payroll - Employee Benefits (Paid)</v>
      </c>
    </row>
    <row r="761" spans="1:10" ht="16" hidden="1">
      <c r="A761" s="13" t="s">
        <v>367</v>
      </c>
      <c r="B761" s="12" t="s">
        <v>105</v>
      </c>
      <c r="D761" s="12" t="s">
        <v>657</v>
      </c>
      <c r="E761" s="12">
        <v>292.45</v>
      </c>
      <c r="F761" s="14" t="str">
        <f t="shared" si="44"/>
        <v>2025-02-11Journal Entry52535 Payroll - WCB292.45</v>
      </c>
      <c r="G761" s="15">
        <f t="shared" si="45"/>
        <v>45699</v>
      </c>
      <c r="H761" s="16" t="str">
        <f>IF((IFERROR((VLOOKUP(D761,'Automation (QBO)'!A:B,2,FALSE)),"0"))=0,"Suspense",(IFERROR((VLOOKUP(D761,'Automation (QBO)'!A:B,2,FALSE)),"Suspense")))</f>
        <v>Payroll - WCB</v>
      </c>
      <c r="I761" s="17">
        <f t="shared" si="46"/>
        <v>292.45</v>
      </c>
      <c r="J761" s="12" t="str">
        <f t="shared" si="47"/>
        <v>Payroll - WCB</v>
      </c>
    </row>
    <row r="762" spans="1:10" ht="16" hidden="1">
      <c r="A762" s="13" t="s">
        <v>367</v>
      </c>
      <c r="B762" s="12" t="s">
        <v>105</v>
      </c>
      <c r="D762" s="12" t="s">
        <v>221</v>
      </c>
      <c r="E762" s="12">
        <v>681.08</v>
      </c>
      <c r="F762" s="14" t="str">
        <f t="shared" si="44"/>
        <v>2025-02-11Journal Entry52525 Payroll - CPP681.08</v>
      </c>
      <c r="G762" s="15">
        <f t="shared" si="45"/>
        <v>45699</v>
      </c>
      <c r="H762" s="16" t="str">
        <f>IF((IFERROR((VLOOKUP(D762,'Automation (QBO)'!A:B,2,FALSE)),"0"))=0,"Suspense",(IFERROR((VLOOKUP(D762,'Automation (QBO)'!A:B,2,FALSE)),"Suspense")))</f>
        <v>Payroll - CPP + EI</v>
      </c>
      <c r="I762" s="17">
        <f t="shared" si="46"/>
        <v>681.08</v>
      </c>
      <c r="J762" s="12" t="str">
        <f t="shared" si="47"/>
        <v>Payroll - CPP + EI</v>
      </c>
    </row>
    <row r="763" spans="1:10" ht="16" hidden="1">
      <c r="A763" s="13" t="s">
        <v>367</v>
      </c>
      <c r="B763" s="12" t="s">
        <v>105</v>
      </c>
      <c r="D763" s="12" t="s">
        <v>222</v>
      </c>
      <c r="E763" s="12">
        <v>271.83999999999997</v>
      </c>
      <c r="F763" s="14" t="str">
        <f t="shared" si="44"/>
        <v>2025-02-11Journal Entry52520 Payroll - EI271.84</v>
      </c>
      <c r="G763" s="15">
        <f t="shared" si="45"/>
        <v>45699</v>
      </c>
      <c r="H763" s="16" t="str">
        <f>IF((IFERROR((VLOOKUP(D763,'Automation (QBO)'!A:B,2,FALSE)),"0"))=0,"Suspense",(IFERROR((VLOOKUP(D763,'Automation (QBO)'!A:B,2,FALSE)),"Suspense")))</f>
        <v>Payroll - CPP + EI</v>
      </c>
      <c r="I763" s="17">
        <f t="shared" si="46"/>
        <v>271.83999999999997</v>
      </c>
      <c r="J763" s="12" t="str">
        <f t="shared" si="47"/>
        <v>Payroll - CPP + EI</v>
      </c>
    </row>
    <row r="764" spans="1:10" ht="16" hidden="1">
      <c r="A764" s="13" t="s">
        <v>367</v>
      </c>
      <c r="B764" s="12" t="s">
        <v>105</v>
      </c>
      <c r="D764" s="12" t="s">
        <v>888</v>
      </c>
      <c r="E764" s="12">
        <v>96.48</v>
      </c>
      <c r="F764" s="14" t="str">
        <f t="shared" si="44"/>
        <v>2025-02-11Journal Entry52515 Payroll - Fees96.48</v>
      </c>
      <c r="G764" s="15">
        <f t="shared" si="45"/>
        <v>45699</v>
      </c>
      <c r="H764" s="16" t="str">
        <f>IF((IFERROR((VLOOKUP(D764,'Automation (QBO)'!A:B,2,FALSE)),"0"))=0,"Suspense",(IFERROR((VLOOKUP(D764,'Automation (QBO)'!A:B,2,FALSE)),"Suspense")))</f>
        <v>Payroll - Fees</v>
      </c>
      <c r="I764" s="17">
        <f t="shared" si="46"/>
        <v>96.48</v>
      </c>
      <c r="J764" s="12" t="str">
        <f t="shared" si="47"/>
        <v>Payroll - Fees</v>
      </c>
    </row>
    <row r="765" spans="1:10" ht="16" hidden="1">
      <c r="A765" s="13" t="s">
        <v>367</v>
      </c>
      <c r="B765" s="12" t="s">
        <v>105</v>
      </c>
      <c r="D765" s="12" t="s">
        <v>223</v>
      </c>
      <c r="E765" s="12">
        <v>-4.82</v>
      </c>
      <c r="F765" s="14" t="str">
        <f t="shared" si="44"/>
        <v>2025-02-11Journal Entry21031 GST/HST Suspense-4.82</v>
      </c>
      <c r="G765" s="15">
        <f t="shared" si="45"/>
        <v>45699</v>
      </c>
      <c r="H765" s="16" t="str">
        <f>IF((IFERROR((VLOOKUP(D765,'Automation (QBO)'!A:B,2,FALSE)),"0"))=0,"Suspense",(IFERROR((VLOOKUP(D765,'Automation (QBO)'!A:B,2,FALSE)),"Suspense")))</f>
        <v>GST/HST Suspense</v>
      </c>
      <c r="I765" s="17">
        <f t="shared" si="46"/>
        <v>-4.82</v>
      </c>
      <c r="J765" s="12" t="str">
        <f t="shared" si="47"/>
        <v>GST/HST Suspense</v>
      </c>
    </row>
    <row r="766" spans="1:10" ht="16" hidden="1">
      <c r="A766" s="13" t="s">
        <v>367</v>
      </c>
      <c r="B766" s="12" t="s">
        <v>105</v>
      </c>
      <c r="D766" s="12" t="s">
        <v>658</v>
      </c>
      <c r="E766" s="12">
        <v>986.38</v>
      </c>
      <c r="F766" s="14" t="str">
        <f t="shared" si="44"/>
        <v>2025-02-11Journal Entry21001 Payroll - Employee Benefits (Collected)986.38</v>
      </c>
      <c r="G766" s="15">
        <f t="shared" si="45"/>
        <v>45699</v>
      </c>
      <c r="H766" s="16" t="str">
        <f>IF((IFERROR((VLOOKUP(D766,'Automation (QBO)'!A:B,2,FALSE)),"0"))=0,"Suspense",(IFERROR((VLOOKUP(D766,'Automation (QBO)'!A:B,2,FALSE)),"Suspense")))</f>
        <v>Payroll - Employee Benefits (Collected)</v>
      </c>
      <c r="I766" s="17">
        <f t="shared" si="46"/>
        <v>986.38</v>
      </c>
      <c r="J766" s="12" t="str">
        <f t="shared" si="47"/>
        <v>Payroll - Employee Benefits (Collected)</v>
      </c>
    </row>
    <row r="767" spans="1:10" ht="16" hidden="1">
      <c r="A767" s="13" t="s">
        <v>367</v>
      </c>
      <c r="B767" s="12" t="s">
        <v>78</v>
      </c>
      <c r="C767" s="12" t="s">
        <v>141</v>
      </c>
      <c r="D767" s="12" t="s">
        <v>199</v>
      </c>
      <c r="E767" s="12">
        <v>-0.48</v>
      </c>
      <c r="F767" s="14" t="str">
        <f t="shared" si="44"/>
        <v>2025-02-11ExpenseDSPC Parking Vancouver21020 GST/HST Payable-0.48</v>
      </c>
      <c r="G767" s="15">
        <f t="shared" si="45"/>
        <v>45699</v>
      </c>
      <c r="H767" s="16" t="str">
        <f>IF((IFERROR((VLOOKUP(D767,'Automation (QBO)'!A:B,2,FALSE)),"0"))=0,"Suspense",(IFERROR((VLOOKUP(D767,'Automation (QBO)'!A:B,2,FALSE)),"Suspense")))</f>
        <v>GST/HST Payable</v>
      </c>
      <c r="I767" s="17">
        <f t="shared" si="46"/>
        <v>-0.48</v>
      </c>
      <c r="J767" s="12" t="str">
        <f t="shared" si="47"/>
        <v>GST/HST Payable</v>
      </c>
    </row>
    <row r="768" spans="1:10" ht="16" hidden="1">
      <c r="A768" s="13" t="s">
        <v>367</v>
      </c>
      <c r="B768" s="12" t="s">
        <v>78</v>
      </c>
      <c r="C768" s="12" t="s">
        <v>141</v>
      </c>
      <c r="D768" s="12" t="s">
        <v>660</v>
      </c>
      <c r="E768" s="12">
        <v>10</v>
      </c>
      <c r="F768" s="14" t="str">
        <f t="shared" si="44"/>
        <v>2025-02-11ExpenseDSPC Parking Vancouver51335 Project Expense - Materials10</v>
      </c>
      <c r="G768" s="15">
        <f t="shared" si="45"/>
        <v>45699</v>
      </c>
      <c r="H768" s="16" t="str">
        <f>IF((IFERROR((VLOOKUP(D768,'Automation (QBO)'!A:B,2,FALSE)),"0"))=0,"Suspense",(IFERROR((VLOOKUP(D768,'Automation (QBO)'!A:B,2,FALSE)),"Suspense")))</f>
        <v>Project Expense - Materials</v>
      </c>
      <c r="I768" s="17">
        <f t="shared" si="46"/>
        <v>10</v>
      </c>
      <c r="J768" s="12" t="str">
        <f t="shared" si="47"/>
        <v>Project Expense - Materials</v>
      </c>
    </row>
    <row r="769" spans="1:10" ht="16" hidden="1">
      <c r="A769" s="13" t="s">
        <v>367</v>
      </c>
      <c r="B769" s="12" t="s">
        <v>78</v>
      </c>
      <c r="C769" s="12" t="s">
        <v>108</v>
      </c>
      <c r="D769" s="12" t="s">
        <v>505</v>
      </c>
      <c r="E769" s="12">
        <v>200</v>
      </c>
      <c r="F769" s="14" t="str">
        <f t="shared" si="44"/>
        <v>2025-02-11ExpenseChevron21010 Credit Card (CIBC Visa)200</v>
      </c>
      <c r="G769" s="15">
        <f t="shared" si="45"/>
        <v>45699</v>
      </c>
      <c r="H769" s="16" t="str">
        <f>IF((IFERROR((VLOOKUP(D769,'Automation (QBO)'!A:B,2,FALSE)),"0"))=0,"Suspense",(IFERROR((VLOOKUP(D769,'Automation (QBO)'!A:B,2,FALSE)),"Suspense")))</f>
        <v>Credit Card (CIBC Visa)</v>
      </c>
      <c r="I769" s="17">
        <f t="shared" si="46"/>
        <v>200</v>
      </c>
      <c r="J769" s="12" t="str">
        <f t="shared" si="47"/>
        <v>Credit Card (CIBC Visa)</v>
      </c>
    </row>
    <row r="770" spans="1:10" ht="16" hidden="1">
      <c r="A770" s="13" t="s">
        <v>367</v>
      </c>
      <c r="B770" s="12" t="s">
        <v>78</v>
      </c>
      <c r="C770" s="12" t="s">
        <v>108</v>
      </c>
      <c r="D770" s="12" t="s">
        <v>204</v>
      </c>
      <c r="E770" s="12">
        <v>190.48</v>
      </c>
      <c r="F770" s="14" t="str">
        <f t="shared" ref="F770:F833" si="48">A770&amp;B770&amp;C770&amp;D770&amp;E770</f>
        <v>2025-02-11ExpenseChevron52225 Fuel190.48</v>
      </c>
      <c r="G770" s="15">
        <f t="shared" ref="G770:G833" si="49">IFERROR((DATEVALUE(A770)),A770)</f>
        <v>45699</v>
      </c>
      <c r="H770" s="16" t="str">
        <f>IF((IFERROR((VLOOKUP(D770,'Automation (QBO)'!A:B,2,FALSE)),"0"))=0,"Suspense",(IFERROR((VLOOKUP(D770,'Automation (QBO)'!A:B,2,FALSE)),"Suspense")))</f>
        <v>Fuel</v>
      </c>
      <c r="I770" s="17">
        <f t="shared" ref="I770:I833" si="50">E770</f>
        <v>190.48</v>
      </c>
      <c r="J770" s="12" t="str">
        <f t="shared" ref="J770:J833" si="51">H770</f>
        <v>Fuel</v>
      </c>
    </row>
    <row r="771" spans="1:10" ht="16" hidden="1">
      <c r="A771" s="13" t="s">
        <v>693</v>
      </c>
      <c r="B771" s="12" t="s">
        <v>78</v>
      </c>
      <c r="C771" s="12" t="s">
        <v>103</v>
      </c>
      <c r="D771" s="12" t="s">
        <v>660</v>
      </c>
      <c r="E771" s="12">
        <v>79.42</v>
      </c>
      <c r="F771" s="14" t="str">
        <f t="shared" si="48"/>
        <v>2025-02-12ExpenseRona51335 Project Expense - Materials79.42</v>
      </c>
      <c r="G771" s="15">
        <f t="shared" si="49"/>
        <v>45700</v>
      </c>
      <c r="H771" s="16" t="str">
        <f>IF((IFERROR((VLOOKUP(D771,'Automation (QBO)'!A:B,2,FALSE)),"0"))=0,"Suspense",(IFERROR((VLOOKUP(D771,'Automation (QBO)'!A:B,2,FALSE)),"Suspense")))</f>
        <v>Project Expense - Materials</v>
      </c>
      <c r="I771" s="17">
        <f t="shared" si="50"/>
        <v>79.42</v>
      </c>
      <c r="J771" s="12" t="str">
        <f t="shared" si="51"/>
        <v>Project Expense - Materials</v>
      </c>
    </row>
    <row r="772" spans="1:10" ht="16" hidden="1">
      <c r="A772" s="13" t="s">
        <v>693</v>
      </c>
      <c r="B772" s="12" t="s">
        <v>78</v>
      </c>
      <c r="C772" s="12" t="s">
        <v>103</v>
      </c>
      <c r="D772" s="12" t="s">
        <v>199</v>
      </c>
      <c r="E772" s="12">
        <v>-3.71</v>
      </c>
      <c r="F772" s="14" t="str">
        <f t="shared" si="48"/>
        <v>2025-02-12ExpenseRona21020 GST/HST Payable-3.71</v>
      </c>
      <c r="G772" s="15">
        <f t="shared" si="49"/>
        <v>45700</v>
      </c>
      <c r="H772" s="16" t="str">
        <f>IF((IFERROR((VLOOKUP(D772,'Automation (QBO)'!A:B,2,FALSE)),"0"))=0,"Suspense",(IFERROR((VLOOKUP(D772,'Automation (QBO)'!A:B,2,FALSE)),"Suspense")))</f>
        <v>GST/HST Payable</v>
      </c>
      <c r="I772" s="17">
        <f t="shared" si="50"/>
        <v>-3.71</v>
      </c>
      <c r="J772" s="12" t="str">
        <f t="shared" si="51"/>
        <v>GST/HST Payable</v>
      </c>
    </row>
    <row r="773" spans="1:10" ht="16" hidden="1">
      <c r="A773" s="13" t="s">
        <v>693</v>
      </c>
      <c r="B773" s="12" t="s">
        <v>78</v>
      </c>
      <c r="C773" s="12" t="s">
        <v>81</v>
      </c>
      <c r="D773" s="12" t="s">
        <v>660</v>
      </c>
      <c r="E773" s="12">
        <v>26.93</v>
      </c>
      <c r="F773" s="14" t="str">
        <f t="shared" si="48"/>
        <v>2025-02-12ExpenseHome Depot51335 Project Expense - Materials26.93</v>
      </c>
      <c r="G773" s="15">
        <f t="shared" si="49"/>
        <v>45700</v>
      </c>
      <c r="H773" s="16" t="str">
        <f>IF((IFERROR((VLOOKUP(D773,'Automation (QBO)'!A:B,2,FALSE)),"0"))=0,"Suspense",(IFERROR((VLOOKUP(D773,'Automation (QBO)'!A:B,2,FALSE)),"Suspense")))</f>
        <v>Project Expense - Materials</v>
      </c>
      <c r="I773" s="17">
        <f t="shared" si="50"/>
        <v>26.93</v>
      </c>
      <c r="J773" s="12" t="str">
        <f t="shared" si="51"/>
        <v>Project Expense - Materials</v>
      </c>
    </row>
    <row r="774" spans="1:10" ht="16" hidden="1">
      <c r="A774" s="13" t="s">
        <v>693</v>
      </c>
      <c r="B774" s="12" t="s">
        <v>78</v>
      </c>
      <c r="C774" s="12" t="s">
        <v>81</v>
      </c>
      <c r="D774" s="12" t="s">
        <v>199</v>
      </c>
      <c r="E774" s="12">
        <v>-1.26</v>
      </c>
      <c r="F774" s="14" t="str">
        <f t="shared" si="48"/>
        <v>2025-02-12ExpenseHome Depot21020 GST/HST Payable-1.26</v>
      </c>
      <c r="G774" s="15">
        <f t="shared" si="49"/>
        <v>45700</v>
      </c>
      <c r="H774" s="16" t="str">
        <f>IF((IFERROR((VLOOKUP(D774,'Automation (QBO)'!A:B,2,FALSE)),"0"))=0,"Suspense",(IFERROR((VLOOKUP(D774,'Automation (QBO)'!A:B,2,FALSE)),"Suspense")))</f>
        <v>GST/HST Payable</v>
      </c>
      <c r="I774" s="17">
        <f t="shared" si="50"/>
        <v>-1.26</v>
      </c>
      <c r="J774" s="12" t="str">
        <f t="shared" si="51"/>
        <v>GST/HST Payable</v>
      </c>
    </row>
    <row r="775" spans="1:10" ht="16" hidden="1">
      <c r="A775" s="13" t="s">
        <v>693</v>
      </c>
      <c r="B775" s="12" t="s">
        <v>78</v>
      </c>
      <c r="C775" s="12" t="s">
        <v>141</v>
      </c>
      <c r="D775" s="12" t="s">
        <v>199</v>
      </c>
      <c r="E775" s="12">
        <v>0</v>
      </c>
      <c r="F775" s="14" t="str">
        <f t="shared" si="48"/>
        <v>2025-02-12ExpenseDSPC Parking Vancouver21020 GST/HST Payable0</v>
      </c>
      <c r="G775" s="15">
        <f t="shared" si="49"/>
        <v>45700</v>
      </c>
      <c r="H775" s="16" t="str">
        <f>IF((IFERROR((VLOOKUP(D775,'Automation (QBO)'!A:B,2,FALSE)),"0"))=0,"Suspense",(IFERROR((VLOOKUP(D775,'Automation (QBO)'!A:B,2,FALSE)),"Suspense")))</f>
        <v>GST/HST Payable</v>
      </c>
      <c r="I775" s="17">
        <f t="shared" si="50"/>
        <v>0</v>
      </c>
      <c r="J775" s="12" t="str">
        <f t="shared" si="51"/>
        <v>GST/HST Payable</v>
      </c>
    </row>
    <row r="776" spans="1:10" ht="16" hidden="1">
      <c r="A776" s="13" t="s">
        <v>693</v>
      </c>
      <c r="B776" s="12" t="s">
        <v>78</v>
      </c>
      <c r="C776" s="12" t="s">
        <v>141</v>
      </c>
      <c r="D776" s="12" t="s">
        <v>199</v>
      </c>
      <c r="E776" s="12">
        <v>0</v>
      </c>
      <c r="F776" s="14" t="str">
        <f t="shared" si="48"/>
        <v>2025-02-12ExpenseDSPC Parking Vancouver21020 GST/HST Payable0</v>
      </c>
      <c r="G776" s="15">
        <f t="shared" si="49"/>
        <v>45700</v>
      </c>
      <c r="H776" s="16" t="str">
        <f>IF((IFERROR((VLOOKUP(D776,'Automation (QBO)'!A:B,2,FALSE)),"0"))=0,"Suspense",(IFERROR((VLOOKUP(D776,'Automation (QBO)'!A:B,2,FALSE)),"Suspense")))</f>
        <v>GST/HST Payable</v>
      </c>
      <c r="I776" s="17">
        <f t="shared" si="50"/>
        <v>0</v>
      </c>
      <c r="J776" s="12" t="str">
        <f t="shared" si="51"/>
        <v>GST/HST Payable</v>
      </c>
    </row>
    <row r="777" spans="1:10" ht="16" hidden="1">
      <c r="A777" s="13" t="s">
        <v>693</v>
      </c>
      <c r="B777" s="12" t="s">
        <v>78</v>
      </c>
      <c r="C777" s="12" t="s">
        <v>117</v>
      </c>
      <c r="D777" s="12" t="s">
        <v>383</v>
      </c>
      <c r="E777" s="12">
        <v>42.65</v>
      </c>
      <c r="F777" s="14" t="str">
        <f t="shared" si="48"/>
        <v>2025-02-12ExpenseWebflow52165 Subscriptions (Annual)42.65</v>
      </c>
      <c r="G777" s="15">
        <f t="shared" si="49"/>
        <v>45700</v>
      </c>
      <c r="H777" s="16" t="str">
        <f>IF((IFERROR((VLOOKUP(D777,'Automation (QBO)'!A:B,2,FALSE)),"0"))=0,"Suspense",(IFERROR((VLOOKUP(D777,'Automation (QBO)'!A:B,2,FALSE)),"Suspense")))</f>
        <v>Subscriptions (Annual)</v>
      </c>
      <c r="I777" s="17">
        <f t="shared" si="50"/>
        <v>42.65</v>
      </c>
      <c r="J777" s="12" t="str">
        <f t="shared" si="51"/>
        <v>Subscriptions (Annual)</v>
      </c>
    </row>
    <row r="778" spans="1:10" ht="16" hidden="1">
      <c r="A778" s="13" t="s">
        <v>693</v>
      </c>
      <c r="B778" s="12" t="s">
        <v>78</v>
      </c>
      <c r="C778" s="12" t="s">
        <v>117</v>
      </c>
      <c r="D778" s="12" t="s">
        <v>199</v>
      </c>
      <c r="E778" s="12">
        <v>0</v>
      </c>
      <c r="F778" s="14" t="str">
        <f t="shared" si="48"/>
        <v>2025-02-12ExpenseWebflow21020 GST/HST Payable0</v>
      </c>
      <c r="G778" s="15">
        <f t="shared" si="49"/>
        <v>45700</v>
      </c>
      <c r="H778" s="16" t="str">
        <f>IF((IFERROR((VLOOKUP(D778,'Automation (QBO)'!A:B,2,FALSE)),"0"))=0,"Suspense",(IFERROR((VLOOKUP(D778,'Automation (QBO)'!A:B,2,FALSE)),"Suspense")))</f>
        <v>GST/HST Payable</v>
      </c>
      <c r="I778" s="17">
        <f t="shared" si="50"/>
        <v>0</v>
      </c>
      <c r="J778" s="12" t="str">
        <f t="shared" si="51"/>
        <v>GST/HST Payable</v>
      </c>
    </row>
    <row r="779" spans="1:10" ht="16" hidden="1">
      <c r="A779" s="13" t="s">
        <v>693</v>
      </c>
      <c r="B779" s="12" t="s">
        <v>78</v>
      </c>
      <c r="C779" s="12" t="s">
        <v>81</v>
      </c>
      <c r="D779" s="12" t="s">
        <v>505</v>
      </c>
      <c r="E779" s="12">
        <v>28.19</v>
      </c>
      <c r="F779" s="14" t="str">
        <f t="shared" si="48"/>
        <v>2025-02-12ExpenseHome Depot21010 Credit Card (CIBC Visa)28.19</v>
      </c>
      <c r="G779" s="15">
        <f t="shared" si="49"/>
        <v>45700</v>
      </c>
      <c r="H779" s="16" t="str">
        <f>IF((IFERROR((VLOOKUP(D779,'Automation (QBO)'!A:B,2,FALSE)),"0"))=0,"Suspense",(IFERROR((VLOOKUP(D779,'Automation (QBO)'!A:B,2,FALSE)),"Suspense")))</f>
        <v>Credit Card (CIBC Visa)</v>
      </c>
      <c r="I779" s="17">
        <f t="shared" si="50"/>
        <v>28.19</v>
      </c>
      <c r="J779" s="12" t="str">
        <f t="shared" si="51"/>
        <v>Credit Card (CIBC Visa)</v>
      </c>
    </row>
    <row r="780" spans="1:10" ht="16" hidden="1">
      <c r="A780" s="13" t="s">
        <v>693</v>
      </c>
      <c r="B780" s="12" t="s">
        <v>78</v>
      </c>
      <c r="C780" s="12" t="s">
        <v>117</v>
      </c>
      <c r="D780" s="12" t="s">
        <v>505</v>
      </c>
      <c r="E780" s="12">
        <v>42.65</v>
      </c>
      <c r="F780" s="14" t="str">
        <f t="shared" si="48"/>
        <v>2025-02-12ExpenseWebflow21010 Credit Card (CIBC Visa)42.65</v>
      </c>
      <c r="G780" s="15">
        <f t="shared" si="49"/>
        <v>45700</v>
      </c>
      <c r="H780" s="16" t="str">
        <f>IF((IFERROR((VLOOKUP(D780,'Automation (QBO)'!A:B,2,FALSE)),"0"))=0,"Suspense",(IFERROR((VLOOKUP(D780,'Automation (QBO)'!A:B,2,FALSE)),"Suspense")))</f>
        <v>Credit Card (CIBC Visa)</v>
      </c>
      <c r="I780" s="17">
        <f t="shared" si="50"/>
        <v>42.65</v>
      </c>
      <c r="J780" s="12" t="str">
        <f t="shared" si="51"/>
        <v>Credit Card (CIBC Visa)</v>
      </c>
    </row>
    <row r="781" spans="1:10" ht="16" hidden="1">
      <c r="A781" s="13" t="s">
        <v>693</v>
      </c>
      <c r="B781" s="12" t="s">
        <v>78</v>
      </c>
      <c r="C781" s="12" t="s">
        <v>103</v>
      </c>
      <c r="D781" s="12" t="s">
        <v>505</v>
      </c>
      <c r="E781" s="12">
        <v>83.13</v>
      </c>
      <c r="F781" s="14" t="str">
        <f t="shared" si="48"/>
        <v>2025-02-12ExpenseRona21010 Credit Card (CIBC Visa)83.13</v>
      </c>
      <c r="G781" s="15">
        <f t="shared" si="49"/>
        <v>45700</v>
      </c>
      <c r="H781" s="16" t="str">
        <f>IF((IFERROR((VLOOKUP(D781,'Automation (QBO)'!A:B,2,FALSE)),"0"))=0,"Suspense",(IFERROR((VLOOKUP(D781,'Automation (QBO)'!A:B,2,FALSE)),"Suspense")))</f>
        <v>Credit Card (CIBC Visa)</v>
      </c>
      <c r="I781" s="17">
        <f t="shared" si="50"/>
        <v>83.13</v>
      </c>
      <c r="J781" s="12" t="str">
        <f t="shared" si="51"/>
        <v>Credit Card (CIBC Visa)</v>
      </c>
    </row>
    <row r="782" spans="1:10" ht="16" hidden="1">
      <c r="A782" s="13" t="s">
        <v>693</v>
      </c>
      <c r="B782" s="12" t="s">
        <v>78</v>
      </c>
      <c r="C782" s="12" t="s">
        <v>141</v>
      </c>
      <c r="D782" s="12" t="s">
        <v>505</v>
      </c>
      <c r="E782" s="12">
        <v>10</v>
      </c>
      <c r="F782" s="14" t="str">
        <f t="shared" si="48"/>
        <v>2025-02-12ExpenseDSPC Parking Vancouver21010 Credit Card (CIBC Visa)10</v>
      </c>
      <c r="G782" s="15">
        <f t="shared" si="49"/>
        <v>45700</v>
      </c>
      <c r="H782" s="16" t="str">
        <f>IF((IFERROR((VLOOKUP(D782,'Automation (QBO)'!A:B,2,FALSE)),"0"))=0,"Suspense",(IFERROR((VLOOKUP(D782,'Automation (QBO)'!A:B,2,FALSE)),"Suspense")))</f>
        <v>Credit Card (CIBC Visa)</v>
      </c>
      <c r="I782" s="17">
        <f t="shared" si="50"/>
        <v>10</v>
      </c>
      <c r="J782" s="12" t="str">
        <f t="shared" si="51"/>
        <v>Credit Card (CIBC Visa)</v>
      </c>
    </row>
    <row r="783" spans="1:10" ht="16" hidden="1">
      <c r="A783" s="13" t="s">
        <v>693</v>
      </c>
      <c r="B783" s="12" t="s">
        <v>78</v>
      </c>
      <c r="C783" s="12" t="s">
        <v>141</v>
      </c>
      <c r="D783" s="12" t="s">
        <v>505</v>
      </c>
      <c r="E783" s="12">
        <v>10</v>
      </c>
      <c r="F783" s="14" t="str">
        <f t="shared" si="48"/>
        <v>2025-02-12ExpenseDSPC Parking Vancouver21010 Credit Card (CIBC Visa)10</v>
      </c>
      <c r="G783" s="15">
        <f t="shared" si="49"/>
        <v>45700</v>
      </c>
      <c r="H783" s="16" t="str">
        <f>IF((IFERROR((VLOOKUP(D783,'Automation (QBO)'!A:B,2,FALSE)),"0"))=0,"Suspense",(IFERROR((VLOOKUP(D783,'Automation (QBO)'!A:B,2,FALSE)),"Suspense")))</f>
        <v>Credit Card (CIBC Visa)</v>
      </c>
      <c r="I783" s="17">
        <f t="shared" si="50"/>
        <v>10</v>
      </c>
      <c r="J783" s="12" t="str">
        <f t="shared" si="51"/>
        <v>Credit Card (CIBC Visa)</v>
      </c>
    </row>
    <row r="784" spans="1:10" ht="16" hidden="1">
      <c r="A784" s="13" t="s">
        <v>693</v>
      </c>
      <c r="B784" s="12" t="s">
        <v>105</v>
      </c>
      <c r="D784" s="12" t="s">
        <v>225</v>
      </c>
      <c r="E784" s="12">
        <v>13265.23</v>
      </c>
      <c r="F784" s="14" t="str">
        <f t="shared" si="48"/>
        <v>2025-02-12Journal Entry52510 Payroll - Salary13265.23</v>
      </c>
      <c r="G784" s="15">
        <f t="shared" si="49"/>
        <v>45700</v>
      </c>
      <c r="H784" s="16" t="str">
        <f>IF((IFERROR((VLOOKUP(D784,'Automation (QBO)'!A:B,2,FALSE)),"0"))=0,"Suspense",(IFERROR((VLOOKUP(D784,'Automation (QBO)'!A:B,2,FALSE)),"Suspense")))</f>
        <v>Payroll - Salary</v>
      </c>
      <c r="I784" s="17">
        <f t="shared" si="50"/>
        <v>13265.23</v>
      </c>
      <c r="J784" s="12" t="str">
        <f t="shared" si="51"/>
        <v>Payroll - Salary</v>
      </c>
    </row>
    <row r="785" spans="1:10" ht="16" hidden="1">
      <c r="A785" s="13" t="s">
        <v>693</v>
      </c>
      <c r="B785" s="12" t="s">
        <v>105</v>
      </c>
      <c r="D785" s="12" t="s">
        <v>348</v>
      </c>
      <c r="E785" s="12">
        <v>97.96</v>
      </c>
      <c r="F785" s="14" t="str">
        <f t="shared" si="48"/>
        <v>2025-02-12Journal Entry52545 Payroll - Employee Benefits (Paid)97.96</v>
      </c>
      <c r="G785" s="15">
        <f t="shared" si="49"/>
        <v>45700</v>
      </c>
      <c r="H785" s="16" t="str">
        <f>IF((IFERROR((VLOOKUP(D785,'Automation (QBO)'!A:B,2,FALSE)),"0"))=0,"Suspense",(IFERROR((VLOOKUP(D785,'Automation (QBO)'!A:B,2,FALSE)),"Suspense")))</f>
        <v>Payroll - Employee Benefits (Paid)</v>
      </c>
      <c r="I785" s="17">
        <f t="shared" si="50"/>
        <v>97.96</v>
      </c>
      <c r="J785" s="12" t="str">
        <f t="shared" si="51"/>
        <v>Payroll - Employee Benefits (Paid)</v>
      </c>
    </row>
    <row r="786" spans="1:10" ht="16" hidden="1">
      <c r="A786" s="13" t="s">
        <v>693</v>
      </c>
      <c r="B786" s="12" t="s">
        <v>105</v>
      </c>
      <c r="D786" s="12" t="s">
        <v>657</v>
      </c>
      <c r="E786" s="12">
        <v>327.64999999999998</v>
      </c>
      <c r="F786" s="14" t="str">
        <f t="shared" si="48"/>
        <v>2025-02-12Journal Entry52535 Payroll - WCB327.65</v>
      </c>
      <c r="G786" s="15">
        <f t="shared" si="49"/>
        <v>45700</v>
      </c>
      <c r="H786" s="16" t="str">
        <f>IF((IFERROR((VLOOKUP(D786,'Automation (QBO)'!A:B,2,FALSE)),"0"))=0,"Suspense",(IFERROR((VLOOKUP(D786,'Automation (QBO)'!A:B,2,FALSE)),"Suspense")))</f>
        <v>Payroll - WCB</v>
      </c>
      <c r="I786" s="17">
        <f t="shared" si="50"/>
        <v>327.64999999999998</v>
      </c>
      <c r="J786" s="12" t="str">
        <f t="shared" si="51"/>
        <v>Payroll - WCB</v>
      </c>
    </row>
    <row r="787" spans="1:10" ht="16" hidden="1">
      <c r="A787" s="13" t="s">
        <v>693</v>
      </c>
      <c r="B787" s="12" t="s">
        <v>105</v>
      </c>
      <c r="D787" s="12" t="s">
        <v>221</v>
      </c>
      <c r="E787" s="12">
        <v>757.49</v>
      </c>
      <c r="F787" s="14" t="str">
        <f t="shared" si="48"/>
        <v>2025-02-12Journal Entry52525 Payroll - CPP757.49</v>
      </c>
      <c r="G787" s="15">
        <f t="shared" si="49"/>
        <v>45700</v>
      </c>
      <c r="H787" s="16" t="str">
        <f>IF((IFERROR((VLOOKUP(D787,'Automation (QBO)'!A:B,2,FALSE)),"0"))=0,"Suspense",(IFERROR((VLOOKUP(D787,'Automation (QBO)'!A:B,2,FALSE)),"Suspense")))</f>
        <v>Payroll - CPP + EI</v>
      </c>
      <c r="I787" s="17">
        <f t="shared" si="50"/>
        <v>757.49</v>
      </c>
      <c r="J787" s="12" t="str">
        <f t="shared" si="51"/>
        <v>Payroll - CPP + EI</v>
      </c>
    </row>
    <row r="788" spans="1:10" ht="16" hidden="1">
      <c r="A788" s="13" t="s">
        <v>693</v>
      </c>
      <c r="B788" s="12" t="s">
        <v>105</v>
      </c>
      <c r="D788" s="12" t="s">
        <v>222</v>
      </c>
      <c r="E788" s="12">
        <v>127.94</v>
      </c>
      <c r="F788" s="14" t="str">
        <f t="shared" si="48"/>
        <v>2025-02-12Journal Entry52520 Payroll - EI127.94</v>
      </c>
      <c r="G788" s="15">
        <f t="shared" si="49"/>
        <v>45700</v>
      </c>
      <c r="H788" s="16" t="str">
        <f>IF((IFERROR((VLOOKUP(D788,'Automation (QBO)'!A:B,2,FALSE)),"0"))=0,"Suspense",(IFERROR((VLOOKUP(D788,'Automation (QBO)'!A:B,2,FALSE)),"Suspense")))</f>
        <v>Payroll - CPP + EI</v>
      </c>
      <c r="I788" s="17">
        <f t="shared" si="50"/>
        <v>127.94</v>
      </c>
      <c r="J788" s="12" t="str">
        <f t="shared" si="51"/>
        <v>Payroll - CPP + EI</v>
      </c>
    </row>
    <row r="789" spans="1:10" ht="16" hidden="1">
      <c r="A789" s="13" t="s">
        <v>693</v>
      </c>
      <c r="B789" s="12" t="s">
        <v>105</v>
      </c>
      <c r="D789" s="12" t="s">
        <v>888</v>
      </c>
      <c r="E789" s="12">
        <v>0</v>
      </c>
      <c r="F789" s="14" t="str">
        <f t="shared" si="48"/>
        <v>2025-02-12Journal Entry52515 Payroll - Fees0</v>
      </c>
      <c r="G789" s="15">
        <f t="shared" si="49"/>
        <v>45700</v>
      </c>
      <c r="H789" s="16" t="str">
        <f>IF((IFERROR((VLOOKUP(D789,'Automation (QBO)'!A:B,2,FALSE)),"0"))=0,"Suspense",(IFERROR((VLOOKUP(D789,'Automation (QBO)'!A:B,2,FALSE)),"Suspense")))</f>
        <v>Payroll - Fees</v>
      </c>
      <c r="I789" s="17">
        <f t="shared" si="50"/>
        <v>0</v>
      </c>
      <c r="J789" s="12" t="str">
        <f t="shared" si="51"/>
        <v>Payroll - Fees</v>
      </c>
    </row>
    <row r="790" spans="1:10" ht="16" hidden="1">
      <c r="A790" s="13" t="s">
        <v>693</v>
      </c>
      <c r="B790" s="12" t="s">
        <v>105</v>
      </c>
      <c r="D790" s="12" t="s">
        <v>223</v>
      </c>
      <c r="E790" s="12">
        <v>0</v>
      </c>
      <c r="F790" s="14" t="str">
        <f t="shared" si="48"/>
        <v>2025-02-12Journal Entry21031 GST/HST Suspense0</v>
      </c>
      <c r="G790" s="15">
        <f t="shared" si="49"/>
        <v>45700</v>
      </c>
      <c r="H790" s="16" t="str">
        <f>IF((IFERROR((VLOOKUP(D790,'Automation (QBO)'!A:B,2,FALSE)),"0"))=0,"Suspense",(IFERROR((VLOOKUP(D790,'Automation (QBO)'!A:B,2,FALSE)),"Suspense")))</f>
        <v>GST/HST Suspense</v>
      </c>
      <c r="I790" s="17">
        <f t="shared" si="50"/>
        <v>0</v>
      </c>
      <c r="J790" s="12" t="str">
        <f t="shared" si="51"/>
        <v>GST/HST Suspense</v>
      </c>
    </row>
    <row r="791" spans="1:10" ht="16" hidden="1">
      <c r="A791" s="13" t="s">
        <v>693</v>
      </c>
      <c r="B791" s="12" t="s">
        <v>105</v>
      </c>
      <c r="D791" s="12" t="s">
        <v>201</v>
      </c>
      <c r="E791" s="12">
        <v>-14413.02</v>
      </c>
      <c r="F791" s="14" t="str">
        <f t="shared" si="48"/>
        <v>2025-02-12Journal Entry11005 Chequing (CIBC)-14413.02</v>
      </c>
      <c r="G791" s="15">
        <f t="shared" si="49"/>
        <v>45700</v>
      </c>
      <c r="H791" s="16" t="str">
        <f>IF((IFERROR((VLOOKUP(D791,'Automation (QBO)'!A:B,2,FALSE)),"0"))=0,"Suspense",(IFERROR((VLOOKUP(D791,'Automation (QBO)'!A:B,2,FALSE)),"Suspense")))</f>
        <v>Chequing (CIBC)</v>
      </c>
      <c r="I791" s="17">
        <f t="shared" si="50"/>
        <v>-14413.02</v>
      </c>
      <c r="J791" s="12" t="str">
        <f t="shared" si="51"/>
        <v>Chequing (CIBC)</v>
      </c>
    </row>
    <row r="792" spans="1:10" ht="16" hidden="1">
      <c r="A792" s="13" t="s">
        <v>693</v>
      </c>
      <c r="B792" s="12" t="s">
        <v>105</v>
      </c>
      <c r="D792" s="12" t="s">
        <v>658</v>
      </c>
      <c r="E792" s="12">
        <v>163.25</v>
      </c>
      <c r="F792" s="14" t="str">
        <f t="shared" si="48"/>
        <v>2025-02-12Journal Entry21001 Payroll - Employee Benefits (Collected)163.25</v>
      </c>
      <c r="G792" s="15">
        <f t="shared" si="49"/>
        <v>45700</v>
      </c>
      <c r="H792" s="16" t="str">
        <f>IF((IFERROR((VLOOKUP(D792,'Automation (QBO)'!A:B,2,FALSE)),"0"))=0,"Suspense",(IFERROR((VLOOKUP(D792,'Automation (QBO)'!A:B,2,FALSE)),"Suspense")))</f>
        <v>Payroll - Employee Benefits (Collected)</v>
      </c>
      <c r="I792" s="17">
        <f t="shared" si="50"/>
        <v>163.25</v>
      </c>
      <c r="J792" s="12" t="str">
        <f t="shared" si="51"/>
        <v>Payroll - Employee Benefits (Collected)</v>
      </c>
    </row>
    <row r="793" spans="1:10" ht="16" hidden="1">
      <c r="A793" s="13" t="s">
        <v>693</v>
      </c>
      <c r="B793" s="12" t="s">
        <v>78</v>
      </c>
      <c r="C793" s="12" t="s">
        <v>141</v>
      </c>
      <c r="D793" s="12" t="s">
        <v>660</v>
      </c>
      <c r="E793" s="12">
        <v>10</v>
      </c>
      <c r="F793" s="14" t="str">
        <f t="shared" si="48"/>
        <v>2025-02-12ExpenseDSPC Parking Vancouver51335 Project Expense - Materials10</v>
      </c>
      <c r="G793" s="15">
        <f t="shared" si="49"/>
        <v>45700</v>
      </c>
      <c r="H793" s="16" t="str">
        <f>IF((IFERROR((VLOOKUP(D793,'Automation (QBO)'!A:B,2,FALSE)),"0"))=0,"Suspense",(IFERROR((VLOOKUP(D793,'Automation (QBO)'!A:B,2,FALSE)),"Suspense")))</f>
        <v>Project Expense - Materials</v>
      </c>
      <c r="I793" s="17">
        <f t="shared" si="50"/>
        <v>10</v>
      </c>
      <c r="J793" s="12" t="str">
        <f t="shared" si="51"/>
        <v>Project Expense - Materials</v>
      </c>
    </row>
    <row r="794" spans="1:10" ht="16" hidden="1">
      <c r="A794" s="13" t="s">
        <v>693</v>
      </c>
      <c r="B794" s="12" t="s">
        <v>78</v>
      </c>
      <c r="C794" s="12" t="s">
        <v>141</v>
      </c>
      <c r="D794" s="12" t="s">
        <v>660</v>
      </c>
      <c r="E794" s="12">
        <v>10</v>
      </c>
      <c r="F794" s="14" t="str">
        <f t="shared" si="48"/>
        <v>2025-02-12ExpenseDSPC Parking Vancouver51335 Project Expense - Materials10</v>
      </c>
      <c r="G794" s="15">
        <f t="shared" si="49"/>
        <v>45700</v>
      </c>
      <c r="H794" s="16" t="str">
        <f>IF((IFERROR((VLOOKUP(D794,'Automation (QBO)'!A:B,2,FALSE)),"0"))=0,"Suspense",(IFERROR((VLOOKUP(D794,'Automation (QBO)'!A:B,2,FALSE)),"Suspense")))</f>
        <v>Project Expense - Materials</v>
      </c>
      <c r="I794" s="17">
        <f t="shared" si="50"/>
        <v>10</v>
      </c>
      <c r="J794" s="12" t="str">
        <f t="shared" si="51"/>
        <v>Project Expense - Materials</v>
      </c>
    </row>
    <row r="795" spans="1:10" ht="16" hidden="1">
      <c r="A795" s="13" t="s">
        <v>694</v>
      </c>
      <c r="B795" s="12" t="s">
        <v>78</v>
      </c>
      <c r="C795" s="12" t="s">
        <v>306</v>
      </c>
      <c r="D795" s="12" t="s">
        <v>660</v>
      </c>
      <c r="E795" s="12">
        <v>650.11</v>
      </c>
      <c r="F795" s="14" t="str">
        <f t="shared" si="48"/>
        <v>2025-02-13ExpenseUline51335 Project Expense - Materials650.11</v>
      </c>
      <c r="G795" s="15">
        <f t="shared" si="49"/>
        <v>45701</v>
      </c>
      <c r="H795" s="16" t="str">
        <f>IF((IFERROR((VLOOKUP(D795,'Automation (QBO)'!A:B,2,FALSE)),"0"))=0,"Suspense",(IFERROR((VLOOKUP(D795,'Automation (QBO)'!A:B,2,FALSE)),"Suspense")))</f>
        <v>Project Expense - Materials</v>
      </c>
      <c r="I795" s="17">
        <f t="shared" si="50"/>
        <v>650.11</v>
      </c>
      <c r="J795" s="12" t="str">
        <f t="shared" si="51"/>
        <v>Project Expense - Materials</v>
      </c>
    </row>
    <row r="796" spans="1:10" ht="16" hidden="1">
      <c r="A796" s="13" t="s">
        <v>694</v>
      </c>
      <c r="B796" s="12" t="s">
        <v>78</v>
      </c>
      <c r="C796" s="12" t="s">
        <v>306</v>
      </c>
      <c r="D796" s="12" t="s">
        <v>199</v>
      </c>
      <c r="E796" s="12">
        <v>-32.51</v>
      </c>
      <c r="F796" s="14" t="str">
        <f t="shared" si="48"/>
        <v>2025-02-13ExpenseUline21020 GST/HST Payable-32.51</v>
      </c>
      <c r="G796" s="15">
        <f t="shared" si="49"/>
        <v>45701</v>
      </c>
      <c r="H796" s="16" t="str">
        <f>IF((IFERROR((VLOOKUP(D796,'Automation (QBO)'!A:B,2,FALSE)),"0"))=0,"Suspense",(IFERROR((VLOOKUP(D796,'Automation (QBO)'!A:B,2,FALSE)),"Suspense")))</f>
        <v>GST/HST Payable</v>
      </c>
      <c r="I796" s="17">
        <f t="shared" si="50"/>
        <v>-32.51</v>
      </c>
      <c r="J796" s="12" t="str">
        <f t="shared" si="51"/>
        <v>GST/HST Payable</v>
      </c>
    </row>
    <row r="797" spans="1:10" ht="16" hidden="1">
      <c r="A797" s="13" t="s">
        <v>694</v>
      </c>
      <c r="B797" s="12" t="s">
        <v>78</v>
      </c>
      <c r="C797" s="12" t="s">
        <v>286</v>
      </c>
      <c r="D797" s="12" t="s">
        <v>660</v>
      </c>
      <c r="E797" s="12">
        <v>430.14</v>
      </c>
      <c r="F797" s="14" t="str">
        <f t="shared" si="48"/>
        <v>2025-02-13ExpenseMetal Supermarkets51335 Project Expense - Materials430.14</v>
      </c>
      <c r="G797" s="15">
        <f t="shared" si="49"/>
        <v>45701</v>
      </c>
      <c r="H797" s="16" t="str">
        <f>IF((IFERROR((VLOOKUP(D797,'Automation (QBO)'!A:B,2,FALSE)),"0"))=0,"Suspense",(IFERROR((VLOOKUP(D797,'Automation (QBO)'!A:B,2,FALSE)),"Suspense")))</f>
        <v>Project Expense - Materials</v>
      </c>
      <c r="I797" s="17">
        <f t="shared" si="50"/>
        <v>430.14</v>
      </c>
      <c r="J797" s="12" t="str">
        <f t="shared" si="51"/>
        <v>Project Expense - Materials</v>
      </c>
    </row>
    <row r="798" spans="1:10" ht="16" hidden="1">
      <c r="A798" s="13" t="s">
        <v>694</v>
      </c>
      <c r="B798" s="12" t="s">
        <v>78</v>
      </c>
      <c r="C798" s="12" t="s">
        <v>286</v>
      </c>
      <c r="D798" s="12" t="s">
        <v>199</v>
      </c>
      <c r="E798" s="12">
        <v>-20.100000000000001</v>
      </c>
      <c r="F798" s="14" t="str">
        <f t="shared" si="48"/>
        <v>2025-02-13ExpenseMetal Supermarkets21020 GST/HST Payable-20.1</v>
      </c>
      <c r="G798" s="15">
        <f t="shared" si="49"/>
        <v>45701</v>
      </c>
      <c r="H798" s="16" t="str">
        <f>IF((IFERROR((VLOOKUP(D798,'Automation (QBO)'!A:B,2,FALSE)),"0"))=0,"Suspense",(IFERROR((VLOOKUP(D798,'Automation (QBO)'!A:B,2,FALSE)),"Suspense")))</f>
        <v>GST/HST Payable</v>
      </c>
      <c r="I798" s="17">
        <f t="shared" si="50"/>
        <v>-20.100000000000001</v>
      </c>
      <c r="J798" s="12" t="str">
        <f t="shared" si="51"/>
        <v>GST/HST Payable</v>
      </c>
    </row>
    <row r="799" spans="1:10" ht="16" hidden="1">
      <c r="A799" s="13" t="s">
        <v>694</v>
      </c>
      <c r="B799" s="12" t="s">
        <v>78</v>
      </c>
      <c r="C799" s="12" t="s">
        <v>103</v>
      </c>
      <c r="D799" s="12" t="s">
        <v>660</v>
      </c>
      <c r="E799" s="12">
        <v>50.58</v>
      </c>
      <c r="F799" s="14" t="str">
        <f t="shared" si="48"/>
        <v>2025-02-13ExpenseRona51335 Project Expense - Materials50.58</v>
      </c>
      <c r="G799" s="15">
        <f t="shared" si="49"/>
        <v>45701</v>
      </c>
      <c r="H799" s="16" t="str">
        <f>IF((IFERROR((VLOOKUP(D799,'Automation (QBO)'!A:B,2,FALSE)),"0"))=0,"Suspense",(IFERROR((VLOOKUP(D799,'Automation (QBO)'!A:B,2,FALSE)),"Suspense")))</f>
        <v>Project Expense - Materials</v>
      </c>
      <c r="I799" s="17">
        <f t="shared" si="50"/>
        <v>50.58</v>
      </c>
      <c r="J799" s="12" t="str">
        <f t="shared" si="51"/>
        <v>Project Expense - Materials</v>
      </c>
    </row>
    <row r="800" spans="1:10" ht="16" hidden="1">
      <c r="A800" s="13" t="s">
        <v>694</v>
      </c>
      <c r="B800" s="12" t="s">
        <v>78</v>
      </c>
      <c r="C800" s="12" t="s">
        <v>103</v>
      </c>
      <c r="D800" s="12" t="s">
        <v>199</v>
      </c>
      <c r="E800" s="12">
        <v>-2.36</v>
      </c>
      <c r="F800" s="14" t="str">
        <f t="shared" si="48"/>
        <v>2025-02-13ExpenseRona21020 GST/HST Payable-2.36</v>
      </c>
      <c r="G800" s="15">
        <f t="shared" si="49"/>
        <v>45701</v>
      </c>
      <c r="H800" s="16" t="str">
        <f>IF((IFERROR((VLOOKUP(D800,'Automation (QBO)'!A:B,2,FALSE)),"0"))=0,"Suspense",(IFERROR((VLOOKUP(D800,'Automation (QBO)'!A:B,2,FALSE)),"Suspense")))</f>
        <v>GST/HST Payable</v>
      </c>
      <c r="I800" s="17">
        <f t="shared" si="50"/>
        <v>-2.36</v>
      </c>
      <c r="J800" s="12" t="str">
        <f t="shared" si="51"/>
        <v>GST/HST Payable</v>
      </c>
    </row>
    <row r="801" spans="1:10" ht="16" hidden="1">
      <c r="A801" s="13" t="s">
        <v>694</v>
      </c>
      <c r="B801" s="12" t="s">
        <v>78</v>
      </c>
      <c r="C801" s="12" t="s">
        <v>103</v>
      </c>
      <c r="D801" s="12" t="s">
        <v>660</v>
      </c>
      <c r="E801" s="12">
        <v>53.35</v>
      </c>
      <c r="F801" s="14" t="str">
        <f t="shared" si="48"/>
        <v>2025-02-13ExpenseRona51335 Project Expense - Materials53.35</v>
      </c>
      <c r="G801" s="15">
        <f t="shared" si="49"/>
        <v>45701</v>
      </c>
      <c r="H801" s="16" t="str">
        <f>IF((IFERROR((VLOOKUP(D801,'Automation (QBO)'!A:B,2,FALSE)),"0"))=0,"Suspense",(IFERROR((VLOOKUP(D801,'Automation (QBO)'!A:B,2,FALSE)),"Suspense")))</f>
        <v>Project Expense - Materials</v>
      </c>
      <c r="I801" s="17">
        <f t="shared" si="50"/>
        <v>53.35</v>
      </c>
      <c r="J801" s="12" t="str">
        <f t="shared" si="51"/>
        <v>Project Expense - Materials</v>
      </c>
    </row>
    <row r="802" spans="1:10" ht="16" hidden="1">
      <c r="A802" s="13" t="s">
        <v>694</v>
      </c>
      <c r="B802" s="12" t="s">
        <v>78</v>
      </c>
      <c r="C802" s="12" t="s">
        <v>103</v>
      </c>
      <c r="D802" s="12" t="s">
        <v>199</v>
      </c>
      <c r="E802" s="12">
        <v>-2.4900000000000002</v>
      </c>
      <c r="F802" s="14" t="str">
        <f t="shared" si="48"/>
        <v>2025-02-13ExpenseRona21020 GST/HST Payable-2.49</v>
      </c>
      <c r="G802" s="15">
        <f t="shared" si="49"/>
        <v>45701</v>
      </c>
      <c r="H802" s="16" t="str">
        <f>IF((IFERROR((VLOOKUP(D802,'Automation (QBO)'!A:B,2,FALSE)),"0"))=0,"Suspense",(IFERROR((VLOOKUP(D802,'Automation (QBO)'!A:B,2,FALSE)),"Suspense")))</f>
        <v>GST/HST Payable</v>
      </c>
      <c r="I802" s="17">
        <f t="shared" si="50"/>
        <v>-2.4900000000000002</v>
      </c>
      <c r="J802" s="12" t="str">
        <f t="shared" si="51"/>
        <v>GST/HST Payable</v>
      </c>
    </row>
    <row r="803" spans="1:10" ht="16" hidden="1">
      <c r="A803" s="13" t="s">
        <v>694</v>
      </c>
      <c r="B803" s="12" t="s">
        <v>78</v>
      </c>
      <c r="C803" s="12" t="s">
        <v>141</v>
      </c>
      <c r="D803" s="12" t="s">
        <v>199</v>
      </c>
      <c r="E803" s="12">
        <v>0</v>
      </c>
      <c r="F803" s="14" t="str">
        <f t="shared" si="48"/>
        <v>2025-02-13ExpenseDSPC Parking Vancouver21020 GST/HST Payable0</v>
      </c>
      <c r="G803" s="15">
        <f t="shared" si="49"/>
        <v>45701</v>
      </c>
      <c r="H803" s="16" t="str">
        <f>IF((IFERROR((VLOOKUP(D803,'Automation (QBO)'!A:B,2,FALSE)),"0"))=0,"Suspense",(IFERROR((VLOOKUP(D803,'Automation (QBO)'!A:B,2,FALSE)),"Suspense")))</f>
        <v>GST/HST Payable</v>
      </c>
      <c r="I803" s="17">
        <f t="shared" si="50"/>
        <v>0</v>
      </c>
      <c r="J803" s="12" t="str">
        <f t="shared" si="51"/>
        <v>GST/HST Payable</v>
      </c>
    </row>
    <row r="804" spans="1:10" ht="16" hidden="1">
      <c r="A804" s="13" t="s">
        <v>694</v>
      </c>
      <c r="B804" s="12" t="s">
        <v>78</v>
      </c>
      <c r="C804" s="12" t="s">
        <v>141</v>
      </c>
      <c r="D804" s="12" t="s">
        <v>199</v>
      </c>
      <c r="E804" s="12">
        <v>0</v>
      </c>
      <c r="F804" s="14" t="str">
        <f t="shared" si="48"/>
        <v>2025-02-13ExpenseDSPC Parking Vancouver21020 GST/HST Payable0</v>
      </c>
      <c r="G804" s="15">
        <f t="shared" si="49"/>
        <v>45701</v>
      </c>
      <c r="H804" s="16" t="str">
        <f>IF((IFERROR((VLOOKUP(D804,'Automation (QBO)'!A:B,2,FALSE)),"0"))=0,"Suspense",(IFERROR((VLOOKUP(D804,'Automation (QBO)'!A:B,2,FALSE)),"Suspense")))</f>
        <v>GST/HST Payable</v>
      </c>
      <c r="I804" s="17">
        <f t="shared" si="50"/>
        <v>0</v>
      </c>
      <c r="J804" s="12" t="str">
        <f t="shared" si="51"/>
        <v>GST/HST Payable</v>
      </c>
    </row>
    <row r="805" spans="1:10" ht="16" hidden="1">
      <c r="A805" s="13" t="s">
        <v>694</v>
      </c>
      <c r="B805" s="12" t="s">
        <v>78</v>
      </c>
      <c r="C805" s="12" t="s">
        <v>141</v>
      </c>
      <c r="D805" s="12" t="s">
        <v>199</v>
      </c>
      <c r="E805" s="12">
        <v>0</v>
      </c>
      <c r="F805" s="14" t="str">
        <f t="shared" si="48"/>
        <v>2025-02-13ExpenseDSPC Parking Vancouver21020 GST/HST Payable0</v>
      </c>
      <c r="G805" s="15">
        <f t="shared" si="49"/>
        <v>45701</v>
      </c>
      <c r="H805" s="16" t="str">
        <f>IF((IFERROR((VLOOKUP(D805,'Automation (QBO)'!A:B,2,FALSE)),"0"))=0,"Suspense",(IFERROR((VLOOKUP(D805,'Automation (QBO)'!A:B,2,FALSE)),"Suspense")))</f>
        <v>GST/HST Payable</v>
      </c>
      <c r="I805" s="17">
        <f t="shared" si="50"/>
        <v>0</v>
      </c>
      <c r="J805" s="12" t="str">
        <f t="shared" si="51"/>
        <v>GST/HST Payable</v>
      </c>
    </row>
    <row r="806" spans="1:10" ht="16" hidden="1">
      <c r="A806" s="13" t="s">
        <v>694</v>
      </c>
      <c r="B806" s="12" t="s">
        <v>78</v>
      </c>
      <c r="C806" s="12" t="s">
        <v>157</v>
      </c>
      <c r="D806" s="12" t="s">
        <v>660</v>
      </c>
      <c r="E806" s="12">
        <v>62.72</v>
      </c>
      <c r="F806" s="14" t="str">
        <f t="shared" si="48"/>
        <v>2025-02-13ExpenseIkea51335 Project Expense - Materials62.72</v>
      </c>
      <c r="G806" s="15">
        <f t="shared" si="49"/>
        <v>45701</v>
      </c>
      <c r="H806" s="16" t="str">
        <f>IF((IFERROR((VLOOKUP(D806,'Automation (QBO)'!A:B,2,FALSE)),"0"))=0,"Suspense",(IFERROR((VLOOKUP(D806,'Automation (QBO)'!A:B,2,FALSE)),"Suspense")))</f>
        <v>Project Expense - Materials</v>
      </c>
      <c r="I806" s="17">
        <f t="shared" si="50"/>
        <v>62.72</v>
      </c>
      <c r="J806" s="12" t="str">
        <f t="shared" si="51"/>
        <v>Project Expense - Materials</v>
      </c>
    </row>
    <row r="807" spans="1:10" ht="16" hidden="1">
      <c r="A807" s="13" t="s">
        <v>694</v>
      </c>
      <c r="B807" s="12" t="s">
        <v>78</v>
      </c>
      <c r="C807" s="12" t="s">
        <v>157</v>
      </c>
      <c r="D807" s="12" t="s">
        <v>199</v>
      </c>
      <c r="E807" s="12">
        <v>0</v>
      </c>
      <c r="F807" s="14" t="str">
        <f t="shared" si="48"/>
        <v>2025-02-13ExpenseIkea21020 GST/HST Payable0</v>
      </c>
      <c r="G807" s="15">
        <f t="shared" si="49"/>
        <v>45701</v>
      </c>
      <c r="H807" s="16" t="str">
        <f>IF((IFERROR((VLOOKUP(D807,'Automation (QBO)'!A:B,2,FALSE)),"0"))=0,"Suspense",(IFERROR((VLOOKUP(D807,'Automation (QBO)'!A:B,2,FALSE)),"Suspense")))</f>
        <v>GST/HST Payable</v>
      </c>
      <c r="I807" s="17">
        <f t="shared" si="50"/>
        <v>0</v>
      </c>
      <c r="J807" s="12" t="str">
        <f t="shared" si="51"/>
        <v>GST/HST Payable</v>
      </c>
    </row>
    <row r="808" spans="1:10" ht="16" hidden="1">
      <c r="A808" s="13" t="s">
        <v>694</v>
      </c>
      <c r="B808" s="12" t="s">
        <v>78</v>
      </c>
      <c r="C808" s="12" t="s">
        <v>140</v>
      </c>
      <c r="D808" s="12" t="s">
        <v>660</v>
      </c>
      <c r="E808" s="12">
        <v>1686.79</v>
      </c>
      <c r="F808" s="14" t="str">
        <f t="shared" si="48"/>
        <v>2025-02-13ExpenseWindsor Plywood51335 Project Expense - Materials1686.79</v>
      </c>
      <c r="G808" s="15">
        <f t="shared" si="49"/>
        <v>45701</v>
      </c>
      <c r="H808" s="16" t="str">
        <f>IF((IFERROR((VLOOKUP(D808,'Automation (QBO)'!A:B,2,FALSE)),"0"))=0,"Suspense",(IFERROR((VLOOKUP(D808,'Automation (QBO)'!A:B,2,FALSE)),"Suspense")))</f>
        <v>Project Expense - Materials</v>
      </c>
      <c r="I808" s="17">
        <f t="shared" si="50"/>
        <v>1686.79</v>
      </c>
      <c r="J808" s="12" t="str">
        <f t="shared" si="51"/>
        <v>Project Expense - Materials</v>
      </c>
    </row>
    <row r="809" spans="1:10" ht="16" hidden="1">
      <c r="A809" s="13" t="s">
        <v>694</v>
      </c>
      <c r="B809" s="12" t="s">
        <v>78</v>
      </c>
      <c r="C809" s="12" t="s">
        <v>140</v>
      </c>
      <c r="D809" s="12" t="s">
        <v>199</v>
      </c>
      <c r="E809" s="12">
        <v>-78.819999999999993</v>
      </c>
      <c r="F809" s="14" t="str">
        <f t="shared" si="48"/>
        <v>2025-02-13ExpenseWindsor Plywood21020 GST/HST Payable-78.82</v>
      </c>
      <c r="G809" s="15">
        <f t="shared" si="49"/>
        <v>45701</v>
      </c>
      <c r="H809" s="16" t="str">
        <f>IF((IFERROR((VLOOKUP(D809,'Automation (QBO)'!A:B,2,FALSE)),"0"))=0,"Suspense",(IFERROR((VLOOKUP(D809,'Automation (QBO)'!A:B,2,FALSE)),"Suspense")))</f>
        <v>GST/HST Payable</v>
      </c>
      <c r="I809" s="17">
        <f t="shared" si="50"/>
        <v>-78.819999999999993</v>
      </c>
      <c r="J809" s="12" t="str">
        <f t="shared" si="51"/>
        <v>GST/HST Payable</v>
      </c>
    </row>
    <row r="810" spans="1:10" ht="16" hidden="1">
      <c r="A810" s="13" t="s">
        <v>694</v>
      </c>
      <c r="B810" s="12" t="s">
        <v>78</v>
      </c>
      <c r="C810" s="12" t="s">
        <v>286</v>
      </c>
      <c r="D810" s="12" t="s">
        <v>505</v>
      </c>
      <c r="E810" s="12">
        <v>450.24</v>
      </c>
      <c r="F810" s="14" t="str">
        <f t="shared" si="48"/>
        <v>2025-02-13ExpenseMetal Supermarkets21010 Credit Card (CIBC Visa)450.24</v>
      </c>
      <c r="G810" s="15">
        <f t="shared" si="49"/>
        <v>45701</v>
      </c>
      <c r="H810" s="16" t="str">
        <f>IF((IFERROR((VLOOKUP(D810,'Automation (QBO)'!A:B,2,FALSE)),"0"))=0,"Suspense",(IFERROR((VLOOKUP(D810,'Automation (QBO)'!A:B,2,FALSE)),"Suspense")))</f>
        <v>Credit Card (CIBC Visa)</v>
      </c>
      <c r="I810" s="17">
        <f t="shared" si="50"/>
        <v>450.24</v>
      </c>
      <c r="J810" s="12" t="str">
        <f t="shared" si="51"/>
        <v>Credit Card (CIBC Visa)</v>
      </c>
    </row>
    <row r="811" spans="1:10" ht="16" hidden="1">
      <c r="A811" s="13" t="s">
        <v>694</v>
      </c>
      <c r="B811" s="12" t="s">
        <v>78</v>
      </c>
      <c r="C811" s="12" t="s">
        <v>140</v>
      </c>
      <c r="D811" s="12" t="s">
        <v>505</v>
      </c>
      <c r="E811" s="12">
        <v>1765.61</v>
      </c>
      <c r="F811" s="14" t="str">
        <f t="shared" si="48"/>
        <v>2025-02-13ExpenseWindsor Plywood21010 Credit Card (CIBC Visa)1765.61</v>
      </c>
      <c r="G811" s="15">
        <f t="shared" si="49"/>
        <v>45701</v>
      </c>
      <c r="H811" s="16" t="str">
        <f>IF((IFERROR((VLOOKUP(D811,'Automation (QBO)'!A:B,2,FALSE)),"0"))=0,"Suspense",(IFERROR((VLOOKUP(D811,'Automation (QBO)'!A:B,2,FALSE)),"Suspense")))</f>
        <v>Credit Card (CIBC Visa)</v>
      </c>
      <c r="I811" s="17">
        <f t="shared" si="50"/>
        <v>1765.61</v>
      </c>
      <c r="J811" s="12" t="str">
        <f t="shared" si="51"/>
        <v>Credit Card (CIBC Visa)</v>
      </c>
    </row>
    <row r="812" spans="1:10" ht="16" hidden="1">
      <c r="A812" s="13" t="s">
        <v>694</v>
      </c>
      <c r="B812" s="12" t="s">
        <v>78</v>
      </c>
      <c r="C812" s="12" t="s">
        <v>306</v>
      </c>
      <c r="D812" s="12" t="s">
        <v>505</v>
      </c>
      <c r="E812" s="12">
        <v>682.62</v>
      </c>
      <c r="F812" s="14" t="str">
        <f t="shared" si="48"/>
        <v>2025-02-13ExpenseUline21010 Credit Card (CIBC Visa)682.62</v>
      </c>
      <c r="G812" s="15">
        <f t="shared" si="49"/>
        <v>45701</v>
      </c>
      <c r="H812" s="16" t="str">
        <f>IF((IFERROR((VLOOKUP(D812,'Automation (QBO)'!A:B,2,FALSE)),"0"))=0,"Suspense",(IFERROR((VLOOKUP(D812,'Automation (QBO)'!A:B,2,FALSE)),"Suspense")))</f>
        <v>Credit Card (CIBC Visa)</v>
      </c>
      <c r="I812" s="17">
        <f t="shared" si="50"/>
        <v>682.62</v>
      </c>
      <c r="J812" s="12" t="str">
        <f t="shared" si="51"/>
        <v>Credit Card (CIBC Visa)</v>
      </c>
    </row>
    <row r="813" spans="1:10" ht="16" hidden="1">
      <c r="A813" s="13" t="s">
        <v>694</v>
      </c>
      <c r="B813" s="12" t="s">
        <v>78</v>
      </c>
      <c r="C813" s="12" t="s">
        <v>157</v>
      </c>
      <c r="D813" s="12" t="s">
        <v>505</v>
      </c>
      <c r="E813" s="12">
        <v>62.72</v>
      </c>
      <c r="F813" s="14" t="str">
        <f t="shared" si="48"/>
        <v>2025-02-13ExpenseIkea21010 Credit Card (CIBC Visa)62.72</v>
      </c>
      <c r="G813" s="15">
        <f t="shared" si="49"/>
        <v>45701</v>
      </c>
      <c r="H813" s="16" t="str">
        <f>IF((IFERROR((VLOOKUP(D813,'Automation (QBO)'!A:B,2,FALSE)),"0"))=0,"Suspense",(IFERROR((VLOOKUP(D813,'Automation (QBO)'!A:B,2,FALSE)),"Suspense")))</f>
        <v>Credit Card (CIBC Visa)</v>
      </c>
      <c r="I813" s="17">
        <f t="shared" si="50"/>
        <v>62.72</v>
      </c>
      <c r="J813" s="12" t="str">
        <f t="shared" si="51"/>
        <v>Credit Card (CIBC Visa)</v>
      </c>
    </row>
    <row r="814" spans="1:10" ht="16" hidden="1">
      <c r="A814" s="13" t="s">
        <v>694</v>
      </c>
      <c r="B814" s="12" t="s">
        <v>78</v>
      </c>
      <c r="C814" s="12" t="s">
        <v>103</v>
      </c>
      <c r="D814" s="12" t="s">
        <v>505</v>
      </c>
      <c r="E814" s="12">
        <v>55.84</v>
      </c>
      <c r="F814" s="14" t="str">
        <f t="shared" si="48"/>
        <v>2025-02-13ExpenseRona21010 Credit Card (CIBC Visa)55.84</v>
      </c>
      <c r="G814" s="15">
        <f t="shared" si="49"/>
        <v>45701</v>
      </c>
      <c r="H814" s="16" t="str">
        <f>IF((IFERROR((VLOOKUP(D814,'Automation (QBO)'!A:B,2,FALSE)),"0"))=0,"Suspense",(IFERROR((VLOOKUP(D814,'Automation (QBO)'!A:B,2,FALSE)),"Suspense")))</f>
        <v>Credit Card (CIBC Visa)</v>
      </c>
      <c r="I814" s="17">
        <f t="shared" si="50"/>
        <v>55.84</v>
      </c>
      <c r="J814" s="12" t="str">
        <f t="shared" si="51"/>
        <v>Credit Card (CIBC Visa)</v>
      </c>
    </row>
    <row r="815" spans="1:10" ht="16" hidden="1">
      <c r="A815" s="13" t="s">
        <v>694</v>
      </c>
      <c r="B815" s="12" t="s">
        <v>78</v>
      </c>
      <c r="C815" s="12" t="s">
        <v>103</v>
      </c>
      <c r="D815" s="12" t="s">
        <v>505</v>
      </c>
      <c r="E815" s="12">
        <v>52.94</v>
      </c>
      <c r="F815" s="14" t="str">
        <f t="shared" si="48"/>
        <v>2025-02-13ExpenseRona21010 Credit Card (CIBC Visa)52.94</v>
      </c>
      <c r="G815" s="15">
        <f t="shared" si="49"/>
        <v>45701</v>
      </c>
      <c r="H815" s="16" t="str">
        <f>IF((IFERROR((VLOOKUP(D815,'Automation (QBO)'!A:B,2,FALSE)),"0"))=0,"Suspense",(IFERROR((VLOOKUP(D815,'Automation (QBO)'!A:B,2,FALSE)),"Suspense")))</f>
        <v>Credit Card (CIBC Visa)</v>
      </c>
      <c r="I815" s="17">
        <f t="shared" si="50"/>
        <v>52.94</v>
      </c>
      <c r="J815" s="12" t="str">
        <f t="shared" si="51"/>
        <v>Credit Card (CIBC Visa)</v>
      </c>
    </row>
    <row r="816" spans="1:10" ht="16" hidden="1">
      <c r="A816" s="13" t="s">
        <v>694</v>
      </c>
      <c r="B816" s="12" t="s">
        <v>78</v>
      </c>
      <c r="C816" s="12" t="s">
        <v>141</v>
      </c>
      <c r="D816" s="12" t="s">
        <v>505</v>
      </c>
      <c r="E816" s="12">
        <v>5</v>
      </c>
      <c r="F816" s="14" t="str">
        <f t="shared" si="48"/>
        <v>2025-02-13ExpenseDSPC Parking Vancouver21010 Credit Card (CIBC Visa)5</v>
      </c>
      <c r="G816" s="15">
        <f t="shared" si="49"/>
        <v>45701</v>
      </c>
      <c r="H816" s="16" t="str">
        <f>IF((IFERROR((VLOOKUP(D816,'Automation (QBO)'!A:B,2,FALSE)),"0"))=0,"Suspense",(IFERROR((VLOOKUP(D816,'Automation (QBO)'!A:B,2,FALSE)),"Suspense")))</f>
        <v>Credit Card (CIBC Visa)</v>
      </c>
      <c r="I816" s="17">
        <f t="shared" si="50"/>
        <v>5</v>
      </c>
      <c r="J816" s="12" t="str">
        <f t="shared" si="51"/>
        <v>Credit Card (CIBC Visa)</v>
      </c>
    </row>
    <row r="817" spans="1:10" ht="16" hidden="1">
      <c r="A817" s="13" t="s">
        <v>694</v>
      </c>
      <c r="B817" s="12" t="s">
        <v>78</v>
      </c>
      <c r="C817" s="12" t="s">
        <v>141</v>
      </c>
      <c r="D817" s="12" t="s">
        <v>505</v>
      </c>
      <c r="E817" s="12">
        <v>10</v>
      </c>
      <c r="F817" s="14" t="str">
        <f t="shared" si="48"/>
        <v>2025-02-13ExpenseDSPC Parking Vancouver21010 Credit Card (CIBC Visa)10</v>
      </c>
      <c r="G817" s="15">
        <f t="shared" si="49"/>
        <v>45701</v>
      </c>
      <c r="H817" s="16" t="str">
        <f>IF((IFERROR((VLOOKUP(D817,'Automation (QBO)'!A:B,2,FALSE)),"0"))=0,"Suspense",(IFERROR((VLOOKUP(D817,'Automation (QBO)'!A:B,2,FALSE)),"Suspense")))</f>
        <v>Credit Card (CIBC Visa)</v>
      </c>
      <c r="I817" s="17">
        <f t="shared" si="50"/>
        <v>10</v>
      </c>
      <c r="J817" s="12" t="str">
        <f t="shared" si="51"/>
        <v>Credit Card (CIBC Visa)</v>
      </c>
    </row>
    <row r="818" spans="1:10" ht="16" hidden="1">
      <c r="A818" s="13" t="s">
        <v>694</v>
      </c>
      <c r="B818" s="12" t="s">
        <v>78</v>
      </c>
      <c r="C818" s="12" t="s">
        <v>141</v>
      </c>
      <c r="D818" s="12" t="s">
        <v>505</v>
      </c>
      <c r="E818" s="12">
        <v>8</v>
      </c>
      <c r="F818" s="14" t="str">
        <f t="shared" si="48"/>
        <v>2025-02-13ExpenseDSPC Parking Vancouver21010 Credit Card (CIBC Visa)8</v>
      </c>
      <c r="G818" s="15">
        <f t="shared" si="49"/>
        <v>45701</v>
      </c>
      <c r="H818" s="16" t="str">
        <f>IF((IFERROR((VLOOKUP(D818,'Automation (QBO)'!A:B,2,FALSE)),"0"))=0,"Suspense",(IFERROR((VLOOKUP(D818,'Automation (QBO)'!A:B,2,FALSE)),"Suspense")))</f>
        <v>Credit Card (CIBC Visa)</v>
      </c>
      <c r="I818" s="17">
        <f t="shared" si="50"/>
        <v>8</v>
      </c>
      <c r="J818" s="12" t="str">
        <f t="shared" si="51"/>
        <v>Credit Card (CIBC Visa)</v>
      </c>
    </row>
    <row r="819" spans="1:10" ht="16" hidden="1">
      <c r="A819" s="13" t="s">
        <v>694</v>
      </c>
      <c r="B819" s="12" t="s">
        <v>78</v>
      </c>
      <c r="C819" s="12" t="s">
        <v>141</v>
      </c>
      <c r="D819" s="12" t="s">
        <v>660</v>
      </c>
      <c r="E819" s="12">
        <v>5</v>
      </c>
      <c r="F819" s="14" t="str">
        <f t="shared" si="48"/>
        <v>2025-02-13ExpenseDSPC Parking Vancouver51335 Project Expense - Materials5</v>
      </c>
      <c r="G819" s="15">
        <f t="shared" si="49"/>
        <v>45701</v>
      </c>
      <c r="H819" s="16" t="str">
        <f>IF((IFERROR((VLOOKUP(D819,'Automation (QBO)'!A:B,2,FALSE)),"0"))=0,"Suspense",(IFERROR((VLOOKUP(D819,'Automation (QBO)'!A:B,2,FALSE)),"Suspense")))</f>
        <v>Project Expense - Materials</v>
      </c>
      <c r="I819" s="17">
        <f t="shared" si="50"/>
        <v>5</v>
      </c>
      <c r="J819" s="12" t="str">
        <f t="shared" si="51"/>
        <v>Project Expense - Materials</v>
      </c>
    </row>
    <row r="820" spans="1:10" ht="16" hidden="1">
      <c r="A820" s="13" t="s">
        <v>694</v>
      </c>
      <c r="B820" s="12" t="s">
        <v>78</v>
      </c>
      <c r="C820" s="12" t="s">
        <v>141</v>
      </c>
      <c r="D820" s="12" t="s">
        <v>660</v>
      </c>
      <c r="E820" s="12">
        <v>10</v>
      </c>
      <c r="F820" s="14" t="str">
        <f t="shared" si="48"/>
        <v>2025-02-13ExpenseDSPC Parking Vancouver51335 Project Expense - Materials10</v>
      </c>
      <c r="G820" s="15">
        <f t="shared" si="49"/>
        <v>45701</v>
      </c>
      <c r="H820" s="16" t="str">
        <f>IF((IFERROR((VLOOKUP(D820,'Automation (QBO)'!A:B,2,FALSE)),"0"))=0,"Suspense",(IFERROR((VLOOKUP(D820,'Automation (QBO)'!A:B,2,FALSE)),"Suspense")))</f>
        <v>Project Expense - Materials</v>
      </c>
      <c r="I820" s="17">
        <f t="shared" si="50"/>
        <v>10</v>
      </c>
      <c r="J820" s="12" t="str">
        <f t="shared" si="51"/>
        <v>Project Expense - Materials</v>
      </c>
    </row>
    <row r="821" spans="1:10" ht="16" hidden="1">
      <c r="A821" s="13" t="s">
        <v>694</v>
      </c>
      <c r="B821" s="12" t="s">
        <v>78</v>
      </c>
      <c r="C821" s="12" t="s">
        <v>141</v>
      </c>
      <c r="D821" s="12" t="s">
        <v>660</v>
      </c>
      <c r="E821" s="12">
        <v>8</v>
      </c>
      <c r="F821" s="14" t="str">
        <f t="shared" si="48"/>
        <v>2025-02-13ExpenseDSPC Parking Vancouver51335 Project Expense - Materials8</v>
      </c>
      <c r="G821" s="15">
        <f t="shared" si="49"/>
        <v>45701</v>
      </c>
      <c r="H821" s="16" t="str">
        <f>IF((IFERROR((VLOOKUP(D821,'Automation (QBO)'!A:B,2,FALSE)),"0"))=0,"Suspense",(IFERROR((VLOOKUP(D821,'Automation (QBO)'!A:B,2,FALSE)),"Suspense")))</f>
        <v>Project Expense - Materials</v>
      </c>
      <c r="I821" s="17">
        <f t="shared" si="50"/>
        <v>8</v>
      </c>
      <c r="J821" s="12" t="str">
        <f t="shared" si="51"/>
        <v>Project Expense - Materials</v>
      </c>
    </row>
    <row r="822" spans="1:10" ht="16" hidden="1">
      <c r="A822" s="13" t="s">
        <v>695</v>
      </c>
      <c r="B822" s="12" t="s">
        <v>78</v>
      </c>
      <c r="C822" s="12" t="s">
        <v>81</v>
      </c>
      <c r="D822" s="12" t="s">
        <v>660</v>
      </c>
      <c r="E822" s="12">
        <v>245.01</v>
      </c>
      <c r="F822" s="14" t="str">
        <f t="shared" si="48"/>
        <v>2025-02-14ExpenseHome Depot51335 Project Expense - Materials245.01</v>
      </c>
      <c r="G822" s="15">
        <f t="shared" si="49"/>
        <v>45702</v>
      </c>
      <c r="H822" s="16" t="str">
        <f>IF((IFERROR((VLOOKUP(D822,'Automation (QBO)'!A:B,2,FALSE)),"0"))=0,"Suspense",(IFERROR((VLOOKUP(D822,'Automation (QBO)'!A:B,2,FALSE)),"Suspense")))</f>
        <v>Project Expense - Materials</v>
      </c>
      <c r="I822" s="17">
        <f t="shared" si="50"/>
        <v>245.01</v>
      </c>
      <c r="J822" s="12" t="str">
        <f t="shared" si="51"/>
        <v>Project Expense - Materials</v>
      </c>
    </row>
    <row r="823" spans="1:10" ht="16" hidden="1">
      <c r="A823" s="13" t="s">
        <v>695</v>
      </c>
      <c r="B823" s="12" t="s">
        <v>78</v>
      </c>
      <c r="C823" s="12" t="s">
        <v>81</v>
      </c>
      <c r="D823" s="12" t="s">
        <v>199</v>
      </c>
      <c r="E823" s="12">
        <v>-11.45</v>
      </c>
      <c r="F823" s="14" t="str">
        <f t="shared" si="48"/>
        <v>2025-02-14ExpenseHome Depot21020 GST/HST Payable-11.45</v>
      </c>
      <c r="G823" s="15">
        <f t="shared" si="49"/>
        <v>45702</v>
      </c>
      <c r="H823" s="16" t="str">
        <f>IF((IFERROR((VLOOKUP(D823,'Automation (QBO)'!A:B,2,FALSE)),"0"))=0,"Suspense",(IFERROR((VLOOKUP(D823,'Automation (QBO)'!A:B,2,FALSE)),"Suspense")))</f>
        <v>GST/HST Payable</v>
      </c>
      <c r="I823" s="17">
        <f t="shared" si="50"/>
        <v>-11.45</v>
      </c>
      <c r="J823" s="12" t="str">
        <f t="shared" si="51"/>
        <v>GST/HST Payable</v>
      </c>
    </row>
    <row r="824" spans="1:10" ht="16" hidden="1">
      <c r="A824" s="13" t="s">
        <v>695</v>
      </c>
      <c r="B824" s="12" t="s">
        <v>78</v>
      </c>
      <c r="C824" s="12" t="s">
        <v>153</v>
      </c>
      <c r="D824" s="12" t="s">
        <v>660</v>
      </c>
      <c r="E824" s="12">
        <v>112.14</v>
      </c>
      <c r="F824" s="14" t="str">
        <f t="shared" si="48"/>
        <v>2025-02-14ExpenseLumenstar Led Lighting51335 Project Expense - Materials112.14</v>
      </c>
      <c r="G824" s="15">
        <f t="shared" si="49"/>
        <v>45702</v>
      </c>
      <c r="H824" s="16" t="str">
        <f>IF((IFERROR((VLOOKUP(D824,'Automation (QBO)'!A:B,2,FALSE)),"0"))=0,"Suspense",(IFERROR((VLOOKUP(D824,'Automation (QBO)'!A:B,2,FALSE)),"Suspense")))</f>
        <v>Project Expense - Materials</v>
      </c>
      <c r="I824" s="17">
        <f t="shared" si="50"/>
        <v>112.14</v>
      </c>
      <c r="J824" s="12" t="str">
        <f t="shared" si="51"/>
        <v>Project Expense - Materials</v>
      </c>
    </row>
    <row r="825" spans="1:10" ht="16" hidden="1">
      <c r="A825" s="13" t="s">
        <v>695</v>
      </c>
      <c r="B825" s="12" t="s">
        <v>78</v>
      </c>
      <c r="C825" s="12" t="s">
        <v>153</v>
      </c>
      <c r="D825" s="12" t="s">
        <v>199</v>
      </c>
      <c r="E825" s="12">
        <v>-5.24</v>
      </c>
      <c r="F825" s="14" t="str">
        <f t="shared" si="48"/>
        <v>2025-02-14ExpenseLumenstar Led Lighting21020 GST/HST Payable-5.24</v>
      </c>
      <c r="G825" s="15">
        <f t="shared" si="49"/>
        <v>45702</v>
      </c>
      <c r="H825" s="16" t="str">
        <f>IF((IFERROR((VLOOKUP(D825,'Automation (QBO)'!A:B,2,FALSE)),"0"))=0,"Suspense",(IFERROR((VLOOKUP(D825,'Automation (QBO)'!A:B,2,FALSE)),"Suspense")))</f>
        <v>GST/HST Payable</v>
      </c>
      <c r="I825" s="17">
        <f t="shared" si="50"/>
        <v>-5.24</v>
      </c>
      <c r="J825" s="12" t="str">
        <f t="shared" si="51"/>
        <v>GST/HST Payable</v>
      </c>
    </row>
    <row r="826" spans="1:10" ht="16" hidden="1">
      <c r="A826" s="13" t="s">
        <v>695</v>
      </c>
      <c r="B826" s="12" t="s">
        <v>78</v>
      </c>
      <c r="C826" s="12" t="s">
        <v>140</v>
      </c>
      <c r="D826" s="12" t="s">
        <v>660</v>
      </c>
      <c r="E826" s="12">
        <v>50.93</v>
      </c>
      <c r="F826" s="14" t="str">
        <f t="shared" si="48"/>
        <v>2025-02-14ExpenseWindsor Plywood51335 Project Expense - Materials50.93</v>
      </c>
      <c r="G826" s="15">
        <f t="shared" si="49"/>
        <v>45702</v>
      </c>
      <c r="H826" s="16" t="str">
        <f>IF((IFERROR((VLOOKUP(D826,'Automation (QBO)'!A:B,2,FALSE)),"0"))=0,"Suspense",(IFERROR((VLOOKUP(D826,'Automation (QBO)'!A:B,2,FALSE)),"Suspense")))</f>
        <v>Project Expense - Materials</v>
      </c>
      <c r="I826" s="17">
        <f t="shared" si="50"/>
        <v>50.93</v>
      </c>
      <c r="J826" s="12" t="str">
        <f t="shared" si="51"/>
        <v>Project Expense - Materials</v>
      </c>
    </row>
    <row r="827" spans="1:10" ht="16" hidden="1">
      <c r="A827" s="13" t="s">
        <v>695</v>
      </c>
      <c r="B827" s="12" t="s">
        <v>78</v>
      </c>
      <c r="C827" s="12" t="s">
        <v>140</v>
      </c>
      <c r="D827" s="12" t="s">
        <v>199</v>
      </c>
      <c r="E827" s="12">
        <v>-2.38</v>
      </c>
      <c r="F827" s="14" t="str">
        <f t="shared" si="48"/>
        <v>2025-02-14ExpenseWindsor Plywood21020 GST/HST Payable-2.38</v>
      </c>
      <c r="G827" s="15">
        <f t="shared" si="49"/>
        <v>45702</v>
      </c>
      <c r="H827" s="16" t="str">
        <f>IF((IFERROR((VLOOKUP(D827,'Automation (QBO)'!A:B,2,FALSE)),"0"))=0,"Suspense",(IFERROR((VLOOKUP(D827,'Automation (QBO)'!A:B,2,FALSE)),"Suspense")))</f>
        <v>GST/HST Payable</v>
      </c>
      <c r="I827" s="17">
        <f t="shared" si="50"/>
        <v>-2.38</v>
      </c>
      <c r="J827" s="12" t="str">
        <f t="shared" si="51"/>
        <v>GST/HST Payable</v>
      </c>
    </row>
    <row r="828" spans="1:10" ht="16" hidden="1">
      <c r="A828" s="13" t="s">
        <v>695</v>
      </c>
      <c r="B828" s="12" t="s">
        <v>78</v>
      </c>
      <c r="C828" s="12" t="s">
        <v>94</v>
      </c>
      <c r="D828" s="12" t="s">
        <v>660</v>
      </c>
      <c r="E828" s="12">
        <v>211.38</v>
      </c>
      <c r="F828" s="14" t="str">
        <f t="shared" si="48"/>
        <v>2025-02-14ExpenseDicks Lumber51335 Project Expense - Materials211.38</v>
      </c>
      <c r="G828" s="15">
        <f t="shared" si="49"/>
        <v>45702</v>
      </c>
      <c r="H828" s="16" t="str">
        <f>IF((IFERROR((VLOOKUP(D828,'Automation (QBO)'!A:B,2,FALSE)),"0"))=0,"Suspense",(IFERROR((VLOOKUP(D828,'Automation (QBO)'!A:B,2,FALSE)),"Suspense")))</f>
        <v>Project Expense - Materials</v>
      </c>
      <c r="I828" s="17">
        <f t="shared" si="50"/>
        <v>211.38</v>
      </c>
      <c r="J828" s="12" t="str">
        <f t="shared" si="51"/>
        <v>Project Expense - Materials</v>
      </c>
    </row>
    <row r="829" spans="1:10" ht="16" hidden="1">
      <c r="A829" s="13" t="s">
        <v>695</v>
      </c>
      <c r="B829" s="12" t="s">
        <v>78</v>
      </c>
      <c r="C829" s="12" t="s">
        <v>94</v>
      </c>
      <c r="D829" s="12" t="s">
        <v>199</v>
      </c>
      <c r="E829" s="12">
        <v>-9.93</v>
      </c>
      <c r="F829" s="14" t="str">
        <f t="shared" si="48"/>
        <v>2025-02-14ExpenseDicks Lumber21020 GST/HST Payable-9.93</v>
      </c>
      <c r="G829" s="15">
        <f t="shared" si="49"/>
        <v>45702</v>
      </c>
      <c r="H829" s="16" t="str">
        <f>IF((IFERROR((VLOOKUP(D829,'Automation (QBO)'!A:B,2,FALSE)),"0"))=0,"Suspense",(IFERROR((VLOOKUP(D829,'Automation (QBO)'!A:B,2,FALSE)),"Suspense")))</f>
        <v>GST/HST Payable</v>
      </c>
      <c r="I829" s="17">
        <f t="shared" si="50"/>
        <v>-9.93</v>
      </c>
      <c r="J829" s="12" t="str">
        <f t="shared" si="51"/>
        <v>GST/HST Payable</v>
      </c>
    </row>
    <row r="830" spans="1:10" ht="16" hidden="1">
      <c r="A830" s="13" t="s">
        <v>695</v>
      </c>
      <c r="B830" s="12" t="s">
        <v>99</v>
      </c>
      <c r="D830" s="12" t="s">
        <v>201</v>
      </c>
      <c r="E830" s="12">
        <v>-15000</v>
      </c>
      <c r="F830" s="14" t="str">
        <f t="shared" si="48"/>
        <v>2025-02-14Credit Card Payment11005 Chequing (CIBC)-15000</v>
      </c>
      <c r="G830" s="15">
        <f t="shared" si="49"/>
        <v>45702</v>
      </c>
      <c r="H830" s="16" t="str">
        <f>IF((IFERROR((VLOOKUP(D830,'Automation (QBO)'!A:B,2,FALSE)),"0"))=0,"Suspense",(IFERROR((VLOOKUP(D830,'Automation (QBO)'!A:B,2,FALSE)),"Suspense")))</f>
        <v>Chequing (CIBC)</v>
      </c>
      <c r="I830" s="17">
        <f t="shared" si="50"/>
        <v>-15000</v>
      </c>
      <c r="J830" s="12" t="str">
        <f t="shared" si="51"/>
        <v>Chequing (CIBC)</v>
      </c>
    </row>
    <row r="831" spans="1:10" ht="16" hidden="1">
      <c r="A831" s="13" t="s">
        <v>695</v>
      </c>
      <c r="B831" s="12" t="s">
        <v>78</v>
      </c>
      <c r="C831" s="12" t="s">
        <v>81</v>
      </c>
      <c r="D831" s="12" t="s">
        <v>505</v>
      </c>
      <c r="E831" s="12">
        <v>256.45999999999998</v>
      </c>
      <c r="F831" s="14" t="str">
        <f t="shared" si="48"/>
        <v>2025-02-14ExpenseHome Depot21010 Credit Card (CIBC Visa)256.46</v>
      </c>
      <c r="G831" s="15">
        <f t="shared" si="49"/>
        <v>45702</v>
      </c>
      <c r="H831" s="16" t="str">
        <f>IF((IFERROR((VLOOKUP(D831,'Automation (QBO)'!A:B,2,FALSE)),"0"))=0,"Suspense",(IFERROR((VLOOKUP(D831,'Automation (QBO)'!A:B,2,FALSE)),"Suspense")))</f>
        <v>Credit Card (CIBC Visa)</v>
      </c>
      <c r="I831" s="17">
        <f t="shared" si="50"/>
        <v>256.45999999999998</v>
      </c>
      <c r="J831" s="12" t="str">
        <f t="shared" si="51"/>
        <v>Credit Card (CIBC Visa)</v>
      </c>
    </row>
    <row r="832" spans="1:10" ht="16" hidden="1">
      <c r="A832" s="13" t="s">
        <v>695</v>
      </c>
      <c r="B832" s="12" t="s">
        <v>78</v>
      </c>
      <c r="C832" s="12" t="s">
        <v>94</v>
      </c>
      <c r="D832" s="12" t="s">
        <v>505</v>
      </c>
      <c r="E832" s="12">
        <v>221.31</v>
      </c>
      <c r="F832" s="14" t="str">
        <f t="shared" si="48"/>
        <v>2025-02-14ExpenseDicks Lumber21010 Credit Card (CIBC Visa)221.31</v>
      </c>
      <c r="G832" s="15">
        <f t="shared" si="49"/>
        <v>45702</v>
      </c>
      <c r="H832" s="16" t="str">
        <f>IF((IFERROR((VLOOKUP(D832,'Automation (QBO)'!A:B,2,FALSE)),"0"))=0,"Suspense",(IFERROR((VLOOKUP(D832,'Automation (QBO)'!A:B,2,FALSE)),"Suspense")))</f>
        <v>Credit Card (CIBC Visa)</v>
      </c>
      <c r="I832" s="17">
        <f t="shared" si="50"/>
        <v>221.31</v>
      </c>
      <c r="J832" s="12" t="str">
        <f t="shared" si="51"/>
        <v>Credit Card (CIBC Visa)</v>
      </c>
    </row>
    <row r="833" spans="1:10" ht="16" hidden="1">
      <c r="A833" s="13" t="s">
        <v>695</v>
      </c>
      <c r="B833" s="12" t="s">
        <v>78</v>
      </c>
      <c r="C833" s="12" t="s">
        <v>153</v>
      </c>
      <c r="D833" s="12" t="s">
        <v>505</v>
      </c>
      <c r="E833" s="12">
        <v>117.38</v>
      </c>
      <c r="F833" s="14" t="str">
        <f t="shared" si="48"/>
        <v>2025-02-14ExpenseLumenstar Led Lighting21010 Credit Card (CIBC Visa)117.38</v>
      </c>
      <c r="G833" s="15">
        <f t="shared" si="49"/>
        <v>45702</v>
      </c>
      <c r="H833" s="16" t="str">
        <f>IF((IFERROR((VLOOKUP(D833,'Automation (QBO)'!A:B,2,FALSE)),"0"))=0,"Suspense",(IFERROR((VLOOKUP(D833,'Automation (QBO)'!A:B,2,FALSE)),"Suspense")))</f>
        <v>Credit Card (CIBC Visa)</v>
      </c>
      <c r="I833" s="17">
        <f t="shared" si="50"/>
        <v>117.38</v>
      </c>
      <c r="J833" s="12" t="str">
        <f t="shared" si="51"/>
        <v>Credit Card (CIBC Visa)</v>
      </c>
    </row>
    <row r="834" spans="1:10" ht="16" hidden="1">
      <c r="A834" s="13" t="s">
        <v>695</v>
      </c>
      <c r="B834" s="12" t="s">
        <v>78</v>
      </c>
      <c r="C834" s="12" t="s">
        <v>140</v>
      </c>
      <c r="D834" s="12" t="s">
        <v>505</v>
      </c>
      <c r="E834" s="12">
        <v>53.31</v>
      </c>
      <c r="F834" s="14" t="str">
        <f t="shared" ref="F834:F897" si="52">A834&amp;B834&amp;C834&amp;D834&amp;E834</f>
        <v>2025-02-14ExpenseWindsor Plywood21010 Credit Card (CIBC Visa)53.31</v>
      </c>
      <c r="G834" s="15">
        <f t="shared" ref="G834:G897" si="53">IFERROR((DATEVALUE(A834)),A834)</f>
        <v>45702</v>
      </c>
      <c r="H834" s="16" t="str">
        <f>IF((IFERROR((VLOOKUP(D834,'Automation (QBO)'!A:B,2,FALSE)),"0"))=0,"Suspense",(IFERROR((VLOOKUP(D834,'Automation (QBO)'!A:B,2,FALSE)),"Suspense")))</f>
        <v>Credit Card (CIBC Visa)</v>
      </c>
      <c r="I834" s="17">
        <f t="shared" ref="I834:I897" si="54">E834</f>
        <v>53.31</v>
      </c>
      <c r="J834" s="12" t="str">
        <f t="shared" ref="J834:J897" si="55">H834</f>
        <v>Credit Card (CIBC Visa)</v>
      </c>
    </row>
    <row r="835" spans="1:10" ht="16" hidden="1">
      <c r="A835" s="13" t="s">
        <v>695</v>
      </c>
      <c r="B835" s="12" t="s">
        <v>99</v>
      </c>
      <c r="D835" s="12" t="s">
        <v>505</v>
      </c>
      <c r="E835" s="12">
        <v>-15000</v>
      </c>
      <c r="F835" s="14" t="str">
        <f t="shared" si="52"/>
        <v>2025-02-14Credit Card Payment21010 Credit Card (CIBC Visa)-15000</v>
      </c>
      <c r="G835" s="15">
        <f t="shared" si="53"/>
        <v>45702</v>
      </c>
      <c r="H835" s="16" t="str">
        <f>IF((IFERROR((VLOOKUP(D835,'Automation (QBO)'!A:B,2,FALSE)),"0"))=0,"Suspense",(IFERROR((VLOOKUP(D835,'Automation (QBO)'!A:B,2,FALSE)),"Suspense")))</f>
        <v>Credit Card (CIBC Visa)</v>
      </c>
      <c r="I835" s="17">
        <f t="shared" si="54"/>
        <v>-15000</v>
      </c>
      <c r="J835" s="12" t="str">
        <f t="shared" si="55"/>
        <v>Credit Card (CIBC Visa)</v>
      </c>
    </row>
    <row r="836" spans="1:10" ht="16" hidden="1">
      <c r="A836" s="13" t="s">
        <v>696</v>
      </c>
      <c r="B836" s="12" t="s">
        <v>78</v>
      </c>
      <c r="C836" s="12" t="s">
        <v>134</v>
      </c>
      <c r="D836" s="12" t="s">
        <v>654</v>
      </c>
      <c r="E836" s="12">
        <v>9523.81</v>
      </c>
      <c r="F836" s="14" t="str">
        <f t="shared" si="52"/>
        <v>2025-02-16ExpenseWestern Canada Coatings Ltd.51320 Project Expense - Subcontractors9523.81</v>
      </c>
      <c r="G836" s="15">
        <f t="shared" si="53"/>
        <v>45704</v>
      </c>
      <c r="H836" s="16" t="str">
        <f>IF((IFERROR((VLOOKUP(D836,'Automation (QBO)'!A:B,2,FALSE)),"0"))=0,"Suspense",(IFERROR((VLOOKUP(D836,'Automation (QBO)'!A:B,2,FALSE)),"Suspense")))</f>
        <v>Project Expense - Subcontractors</v>
      </c>
      <c r="I836" s="17">
        <f t="shared" si="54"/>
        <v>9523.81</v>
      </c>
      <c r="J836" s="12" t="str">
        <f t="shared" si="55"/>
        <v>Project Expense - Subcontractors</v>
      </c>
    </row>
    <row r="837" spans="1:10" ht="16" hidden="1">
      <c r="A837" s="13" t="s">
        <v>696</v>
      </c>
      <c r="B837" s="12" t="s">
        <v>78</v>
      </c>
      <c r="C837" s="12" t="s">
        <v>134</v>
      </c>
      <c r="D837" s="12" t="s">
        <v>199</v>
      </c>
      <c r="E837" s="12">
        <v>-476.19</v>
      </c>
      <c r="F837" s="14" t="str">
        <f t="shared" si="52"/>
        <v>2025-02-16ExpenseWestern Canada Coatings Ltd.21020 GST/HST Payable-476.19</v>
      </c>
      <c r="G837" s="15">
        <f t="shared" si="53"/>
        <v>45704</v>
      </c>
      <c r="H837" s="16" t="str">
        <f>IF((IFERROR((VLOOKUP(D837,'Automation (QBO)'!A:B,2,FALSE)),"0"))=0,"Suspense",(IFERROR((VLOOKUP(D837,'Automation (QBO)'!A:B,2,FALSE)),"Suspense")))</f>
        <v>GST/HST Payable</v>
      </c>
      <c r="I837" s="17">
        <f t="shared" si="54"/>
        <v>-476.19</v>
      </c>
      <c r="J837" s="12" t="str">
        <f t="shared" si="55"/>
        <v>GST/HST Payable</v>
      </c>
    </row>
    <row r="838" spans="1:10" ht="16" hidden="1">
      <c r="A838" s="13" t="s">
        <v>696</v>
      </c>
      <c r="B838" s="12" t="s">
        <v>78</v>
      </c>
      <c r="C838" s="12" t="s">
        <v>134</v>
      </c>
      <c r="D838" s="12" t="s">
        <v>201</v>
      </c>
      <c r="E838" s="12">
        <v>-10000</v>
      </c>
      <c r="F838" s="14" t="str">
        <f t="shared" si="52"/>
        <v>2025-02-16ExpenseWestern Canada Coatings Ltd.11005 Chequing (CIBC)-10000</v>
      </c>
      <c r="G838" s="15">
        <f t="shared" si="53"/>
        <v>45704</v>
      </c>
      <c r="H838" s="16" t="str">
        <f>IF((IFERROR((VLOOKUP(D838,'Automation (QBO)'!A:B,2,FALSE)),"0"))=0,"Suspense",(IFERROR((VLOOKUP(D838,'Automation (QBO)'!A:B,2,FALSE)),"Suspense")))</f>
        <v>Chequing (CIBC)</v>
      </c>
      <c r="I838" s="17">
        <f t="shared" si="54"/>
        <v>-10000</v>
      </c>
      <c r="J838" s="12" t="str">
        <f t="shared" si="55"/>
        <v>Chequing (CIBC)</v>
      </c>
    </row>
    <row r="839" spans="1:10" ht="16" hidden="1">
      <c r="A839" s="13" t="s">
        <v>696</v>
      </c>
      <c r="B839" s="12" t="s">
        <v>78</v>
      </c>
      <c r="C839" s="12" t="s">
        <v>120</v>
      </c>
      <c r="D839" s="12" t="s">
        <v>659</v>
      </c>
      <c r="E839" s="12">
        <v>33.590000000000003</v>
      </c>
      <c r="F839" s="14" t="str">
        <f t="shared" si="52"/>
        <v>2025-02-16ExpenseGoDaddy52152 Technology &amp; Website33.59</v>
      </c>
      <c r="G839" s="15">
        <f t="shared" si="53"/>
        <v>45704</v>
      </c>
      <c r="H839" s="16" t="str">
        <f>IF((IFERROR((VLOOKUP(D839,'Automation (QBO)'!A:B,2,FALSE)),"0"))=0,"Suspense",(IFERROR((VLOOKUP(D839,'Automation (QBO)'!A:B,2,FALSE)),"Suspense")))</f>
        <v>Technology &amp; Website</v>
      </c>
      <c r="I839" s="17">
        <f t="shared" si="54"/>
        <v>33.590000000000003</v>
      </c>
      <c r="J839" s="12" t="str">
        <f t="shared" si="55"/>
        <v>Technology &amp; Website</v>
      </c>
    </row>
    <row r="840" spans="1:10" ht="16" hidden="1">
      <c r="A840" s="13" t="s">
        <v>696</v>
      </c>
      <c r="B840" s="12" t="s">
        <v>78</v>
      </c>
      <c r="C840" s="12" t="s">
        <v>120</v>
      </c>
      <c r="D840" s="12" t="s">
        <v>505</v>
      </c>
      <c r="E840" s="12">
        <v>33.590000000000003</v>
      </c>
      <c r="F840" s="14" t="str">
        <f t="shared" si="52"/>
        <v>2025-02-16ExpenseGoDaddy21010 Credit Card (CIBC Visa)33.59</v>
      </c>
      <c r="G840" s="15">
        <f t="shared" si="53"/>
        <v>45704</v>
      </c>
      <c r="H840" s="16" t="str">
        <f>IF((IFERROR((VLOOKUP(D840,'Automation (QBO)'!A:B,2,FALSE)),"0"))=0,"Suspense",(IFERROR((VLOOKUP(D840,'Automation (QBO)'!A:B,2,FALSE)),"Suspense")))</f>
        <v>Credit Card (CIBC Visa)</v>
      </c>
      <c r="I840" s="17">
        <f t="shared" si="54"/>
        <v>33.590000000000003</v>
      </c>
      <c r="J840" s="12" t="str">
        <f t="shared" si="55"/>
        <v>Credit Card (CIBC Visa)</v>
      </c>
    </row>
    <row r="841" spans="1:10" ht="16" hidden="1">
      <c r="A841" s="13" t="s">
        <v>697</v>
      </c>
      <c r="B841" s="12" t="s">
        <v>78</v>
      </c>
      <c r="C841" s="12" t="s">
        <v>122</v>
      </c>
      <c r="D841" s="12" t="s">
        <v>654</v>
      </c>
      <c r="E841" s="12">
        <v>1012.5</v>
      </c>
      <c r="F841" s="14" t="str">
        <f t="shared" si="52"/>
        <v>2025-02-17ExpenseCrestlynn Contracting51320 Project Expense - Subcontractors1012.5</v>
      </c>
      <c r="G841" s="15">
        <f t="shared" si="53"/>
        <v>45705</v>
      </c>
      <c r="H841" s="16" t="str">
        <f>IF((IFERROR((VLOOKUP(D841,'Automation (QBO)'!A:B,2,FALSE)),"0"))=0,"Suspense",(IFERROR((VLOOKUP(D841,'Automation (QBO)'!A:B,2,FALSE)),"Suspense")))</f>
        <v>Project Expense - Subcontractors</v>
      </c>
      <c r="I841" s="17">
        <f t="shared" si="54"/>
        <v>1012.5</v>
      </c>
      <c r="J841" s="12" t="str">
        <f t="shared" si="55"/>
        <v>Project Expense - Subcontractors</v>
      </c>
    </row>
    <row r="842" spans="1:10" ht="16" hidden="1">
      <c r="A842" s="13" t="s">
        <v>697</v>
      </c>
      <c r="B842" s="12" t="s">
        <v>78</v>
      </c>
      <c r="C842" s="12" t="s">
        <v>122</v>
      </c>
      <c r="D842" s="12" t="s">
        <v>199</v>
      </c>
      <c r="E842" s="12">
        <v>-50.63</v>
      </c>
      <c r="F842" s="14" t="str">
        <f t="shared" si="52"/>
        <v>2025-02-17ExpenseCrestlynn Contracting21020 GST/HST Payable-50.63</v>
      </c>
      <c r="G842" s="15">
        <f t="shared" si="53"/>
        <v>45705</v>
      </c>
      <c r="H842" s="16" t="str">
        <f>IF((IFERROR((VLOOKUP(D842,'Automation (QBO)'!A:B,2,FALSE)),"0"))=0,"Suspense",(IFERROR((VLOOKUP(D842,'Automation (QBO)'!A:B,2,FALSE)),"Suspense")))</f>
        <v>GST/HST Payable</v>
      </c>
      <c r="I842" s="17">
        <f t="shared" si="54"/>
        <v>-50.63</v>
      </c>
      <c r="J842" s="12" t="str">
        <f t="shared" si="55"/>
        <v>GST/HST Payable</v>
      </c>
    </row>
    <row r="843" spans="1:10" ht="16" hidden="1">
      <c r="A843" s="13" t="s">
        <v>697</v>
      </c>
      <c r="B843" s="12" t="s">
        <v>78</v>
      </c>
      <c r="C843" s="12" t="s">
        <v>122</v>
      </c>
      <c r="D843" s="12" t="s">
        <v>654</v>
      </c>
      <c r="E843" s="12">
        <v>975</v>
      </c>
      <c r="F843" s="14" t="str">
        <f t="shared" si="52"/>
        <v>2025-02-17ExpenseCrestlynn Contracting51320 Project Expense - Subcontractors975</v>
      </c>
      <c r="G843" s="15">
        <f t="shared" si="53"/>
        <v>45705</v>
      </c>
      <c r="H843" s="16" t="str">
        <f>IF((IFERROR((VLOOKUP(D843,'Automation (QBO)'!A:B,2,FALSE)),"0"))=0,"Suspense",(IFERROR((VLOOKUP(D843,'Automation (QBO)'!A:B,2,FALSE)),"Suspense")))</f>
        <v>Project Expense - Subcontractors</v>
      </c>
      <c r="I843" s="17">
        <f t="shared" si="54"/>
        <v>975</v>
      </c>
      <c r="J843" s="12" t="str">
        <f t="shared" si="55"/>
        <v>Project Expense - Subcontractors</v>
      </c>
    </row>
    <row r="844" spans="1:10" ht="16" hidden="1">
      <c r="A844" s="13" t="s">
        <v>697</v>
      </c>
      <c r="B844" s="12" t="s">
        <v>78</v>
      </c>
      <c r="C844" s="12" t="s">
        <v>122</v>
      </c>
      <c r="D844" s="12" t="s">
        <v>199</v>
      </c>
      <c r="E844" s="12">
        <v>-48.76</v>
      </c>
      <c r="F844" s="14" t="str">
        <f t="shared" si="52"/>
        <v>2025-02-17ExpenseCrestlynn Contracting21020 GST/HST Payable-48.76</v>
      </c>
      <c r="G844" s="15">
        <f t="shared" si="53"/>
        <v>45705</v>
      </c>
      <c r="H844" s="16" t="str">
        <f>IF((IFERROR((VLOOKUP(D844,'Automation (QBO)'!A:B,2,FALSE)),"0"))=0,"Suspense",(IFERROR((VLOOKUP(D844,'Automation (QBO)'!A:B,2,FALSE)),"Suspense")))</f>
        <v>GST/HST Payable</v>
      </c>
      <c r="I844" s="17">
        <f t="shared" si="54"/>
        <v>-48.76</v>
      </c>
      <c r="J844" s="12" t="str">
        <f t="shared" si="55"/>
        <v>GST/HST Payable</v>
      </c>
    </row>
    <row r="845" spans="1:10" ht="16" hidden="1">
      <c r="A845" s="13" t="s">
        <v>697</v>
      </c>
      <c r="B845" s="12" t="s">
        <v>78</v>
      </c>
      <c r="C845" s="12" t="s">
        <v>134</v>
      </c>
      <c r="D845" s="12" t="s">
        <v>654</v>
      </c>
      <c r="E845" s="12">
        <v>3434.95</v>
      </c>
      <c r="F845" s="14" t="str">
        <f t="shared" si="52"/>
        <v>2025-02-17ExpenseWestern Canada Coatings Ltd.51320 Project Expense - Subcontractors3434.95</v>
      </c>
      <c r="G845" s="15">
        <f t="shared" si="53"/>
        <v>45705</v>
      </c>
      <c r="H845" s="16" t="str">
        <f>IF((IFERROR((VLOOKUP(D845,'Automation (QBO)'!A:B,2,FALSE)),"0"))=0,"Suspense",(IFERROR((VLOOKUP(D845,'Automation (QBO)'!A:B,2,FALSE)),"Suspense")))</f>
        <v>Project Expense - Subcontractors</v>
      </c>
      <c r="I845" s="17">
        <f t="shared" si="54"/>
        <v>3434.95</v>
      </c>
      <c r="J845" s="12" t="str">
        <f t="shared" si="55"/>
        <v>Project Expense - Subcontractors</v>
      </c>
    </row>
    <row r="846" spans="1:10" ht="16" hidden="1">
      <c r="A846" s="13" t="s">
        <v>697</v>
      </c>
      <c r="B846" s="12" t="s">
        <v>78</v>
      </c>
      <c r="C846" s="12" t="s">
        <v>134</v>
      </c>
      <c r="D846" s="12" t="s">
        <v>199</v>
      </c>
      <c r="E846" s="12">
        <v>-171.75</v>
      </c>
      <c r="F846" s="14" t="str">
        <f t="shared" si="52"/>
        <v>2025-02-17ExpenseWestern Canada Coatings Ltd.21020 GST/HST Payable-171.75</v>
      </c>
      <c r="G846" s="15">
        <f t="shared" si="53"/>
        <v>45705</v>
      </c>
      <c r="H846" s="16" t="str">
        <f>IF((IFERROR((VLOOKUP(D846,'Automation (QBO)'!A:B,2,FALSE)),"0"))=0,"Suspense",(IFERROR((VLOOKUP(D846,'Automation (QBO)'!A:B,2,FALSE)),"Suspense")))</f>
        <v>GST/HST Payable</v>
      </c>
      <c r="I846" s="17">
        <f t="shared" si="54"/>
        <v>-171.75</v>
      </c>
      <c r="J846" s="12" t="str">
        <f t="shared" si="55"/>
        <v>GST/HST Payable</v>
      </c>
    </row>
    <row r="847" spans="1:10" ht="16" hidden="1">
      <c r="A847" s="13" t="s">
        <v>697</v>
      </c>
      <c r="B847" s="12" t="s">
        <v>78</v>
      </c>
      <c r="C847" s="12" t="s">
        <v>93</v>
      </c>
      <c r="D847" s="12" t="s">
        <v>383</v>
      </c>
      <c r="E847" s="12">
        <v>24.92</v>
      </c>
      <c r="F847" s="14" t="str">
        <f t="shared" si="52"/>
        <v>2025-02-17ExpenseFullHost52165 Subscriptions (Annual)24.92</v>
      </c>
      <c r="G847" s="15">
        <f t="shared" si="53"/>
        <v>45705</v>
      </c>
      <c r="H847" s="16" t="str">
        <f>IF((IFERROR((VLOOKUP(D847,'Automation (QBO)'!A:B,2,FALSE)),"0"))=0,"Suspense",(IFERROR((VLOOKUP(D847,'Automation (QBO)'!A:B,2,FALSE)),"Suspense")))</f>
        <v>Subscriptions (Annual)</v>
      </c>
      <c r="I847" s="17">
        <f t="shared" si="54"/>
        <v>24.92</v>
      </c>
      <c r="J847" s="12" t="str">
        <f t="shared" si="55"/>
        <v>Subscriptions (Annual)</v>
      </c>
    </row>
    <row r="848" spans="1:10" ht="16" hidden="1">
      <c r="A848" s="13" t="s">
        <v>697</v>
      </c>
      <c r="B848" s="12" t="s">
        <v>78</v>
      </c>
      <c r="C848" s="12" t="s">
        <v>93</v>
      </c>
      <c r="D848" s="12" t="s">
        <v>199</v>
      </c>
      <c r="E848" s="12">
        <v>0</v>
      </c>
      <c r="F848" s="14" t="str">
        <f t="shared" si="52"/>
        <v>2025-02-17ExpenseFullHost21020 GST/HST Payable0</v>
      </c>
      <c r="G848" s="15">
        <f t="shared" si="53"/>
        <v>45705</v>
      </c>
      <c r="H848" s="16" t="str">
        <f>IF((IFERROR((VLOOKUP(D848,'Automation (QBO)'!A:B,2,FALSE)),"0"))=0,"Suspense",(IFERROR((VLOOKUP(D848,'Automation (QBO)'!A:B,2,FALSE)),"Suspense")))</f>
        <v>GST/HST Payable</v>
      </c>
      <c r="I848" s="17">
        <f t="shared" si="54"/>
        <v>0</v>
      </c>
      <c r="J848" s="12" t="str">
        <f t="shared" si="55"/>
        <v>GST/HST Payable</v>
      </c>
    </row>
    <row r="849" spans="1:10" ht="16" hidden="1">
      <c r="A849" s="13" t="s">
        <v>697</v>
      </c>
      <c r="B849" s="12" t="s">
        <v>78</v>
      </c>
      <c r="C849" s="12" t="s">
        <v>134</v>
      </c>
      <c r="D849" s="12" t="s">
        <v>201</v>
      </c>
      <c r="E849" s="12">
        <v>-3606.7</v>
      </c>
      <c r="F849" s="14" t="str">
        <f t="shared" si="52"/>
        <v>2025-02-17ExpenseWestern Canada Coatings Ltd.11005 Chequing (CIBC)-3606.7</v>
      </c>
      <c r="G849" s="15">
        <f t="shared" si="53"/>
        <v>45705</v>
      </c>
      <c r="H849" s="16" t="str">
        <f>IF((IFERROR((VLOOKUP(D849,'Automation (QBO)'!A:B,2,FALSE)),"0"))=0,"Suspense",(IFERROR((VLOOKUP(D849,'Automation (QBO)'!A:B,2,FALSE)),"Suspense")))</f>
        <v>Chequing (CIBC)</v>
      </c>
      <c r="I849" s="17">
        <f t="shared" si="54"/>
        <v>-3606.7</v>
      </c>
      <c r="J849" s="12" t="str">
        <f t="shared" si="55"/>
        <v>Chequing (CIBC)</v>
      </c>
    </row>
    <row r="850" spans="1:10" ht="16" hidden="1">
      <c r="A850" s="13" t="s">
        <v>697</v>
      </c>
      <c r="B850" s="12" t="s">
        <v>78</v>
      </c>
      <c r="C850" s="12" t="s">
        <v>122</v>
      </c>
      <c r="D850" s="12" t="s">
        <v>201</v>
      </c>
      <c r="E850" s="12">
        <v>-1063.1300000000001</v>
      </c>
      <c r="F850" s="14" t="str">
        <f t="shared" si="52"/>
        <v>2025-02-17ExpenseCrestlynn Contracting11005 Chequing (CIBC)-1063.13</v>
      </c>
      <c r="G850" s="15">
        <f t="shared" si="53"/>
        <v>45705</v>
      </c>
      <c r="H850" s="16" t="str">
        <f>IF((IFERROR((VLOOKUP(D850,'Automation (QBO)'!A:B,2,FALSE)),"0"))=0,"Suspense",(IFERROR((VLOOKUP(D850,'Automation (QBO)'!A:B,2,FALSE)),"Suspense")))</f>
        <v>Chequing (CIBC)</v>
      </c>
      <c r="I850" s="17">
        <f t="shared" si="54"/>
        <v>-1063.1300000000001</v>
      </c>
      <c r="J850" s="12" t="str">
        <f t="shared" si="55"/>
        <v>Chequing (CIBC)</v>
      </c>
    </row>
    <row r="851" spans="1:10" ht="16" hidden="1">
      <c r="A851" s="13" t="s">
        <v>697</v>
      </c>
      <c r="B851" s="12" t="s">
        <v>78</v>
      </c>
      <c r="C851" s="12" t="s">
        <v>122</v>
      </c>
      <c r="D851" s="12" t="s">
        <v>201</v>
      </c>
      <c r="E851" s="12">
        <v>-1023.76</v>
      </c>
      <c r="F851" s="14" t="str">
        <f t="shared" si="52"/>
        <v>2025-02-17ExpenseCrestlynn Contracting11005 Chequing (CIBC)-1023.76</v>
      </c>
      <c r="G851" s="15">
        <f t="shared" si="53"/>
        <v>45705</v>
      </c>
      <c r="H851" s="16" t="str">
        <f>IF((IFERROR((VLOOKUP(D851,'Automation (QBO)'!A:B,2,FALSE)),"0"))=0,"Suspense",(IFERROR((VLOOKUP(D851,'Automation (QBO)'!A:B,2,FALSE)),"Suspense")))</f>
        <v>Chequing (CIBC)</v>
      </c>
      <c r="I851" s="17">
        <f t="shared" si="54"/>
        <v>-1023.76</v>
      </c>
      <c r="J851" s="12" t="str">
        <f t="shared" si="55"/>
        <v>Chequing (CIBC)</v>
      </c>
    </row>
    <row r="852" spans="1:10" ht="16" hidden="1">
      <c r="A852" s="13" t="s">
        <v>697</v>
      </c>
      <c r="B852" s="12" t="s">
        <v>78</v>
      </c>
      <c r="C852" s="12" t="s">
        <v>93</v>
      </c>
      <c r="D852" s="12" t="s">
        <v>505</v>
      </c>
      <c r="E852" s="12">
        <v>24.92</v>
      </c>
      <c r="F852" s="14" t="str">
        <f t="shared" si="52"/>
        <v>2025-02-17ExpenseFullHost21010 Credit Card (CIBC Visa)24.92</v>
      </c>
      <c r="G852" s="15">
        <f t="shared" si="53"/>
        <v>45705</v>
      </c>
      <c r="H852" s="16" t="str">
        <f>IF((IFERROR((VLOOKUP(D852,'Automation (QBO)'!A:B,2,FALSE)),"0"))=0,"Suspense",(IFERROR((VLOOKUP(D852,'Automation (QBO)'!A:B,2,FALSE)),"Suspense")))</f>
        <v>Credit Card (CIBC Visa)</v>
      </c>
      <c r="I852" s="17">
        <f t="shared" si="54"/>
        <v>24.92</v>
      </c>
      <c r="J852" s="12" t="str">
        <f t="shared" si="55"/>
        <v>Credit Card (CIBC Visa)</v>
      </c>
    </row>
    <row r="853" spans="1:10" ht="16" hidden="1">
      <c r="A853" s="13" t="s">
        <v>698</v>
      </c>
      <c r="B853" s="12" t="s">
        <v>78</v>
      </c>
      <c r="C853" s="12" t="s">
        <v>102</v>
      </c>
      <c r="D853" s="12" t="s">
        <v>212</v>
      </c>
      <c r="E853" s="12">
        <v>189.15</v>
      </c>
      <c r="F853" s="14" t="str">
        <f t="shared" si="52"/>
        <v>2025-02-18ExpenseInsurance Corporation of British Columbia52185 Insurance - Vehicles189.15</v>
      </c>
      <c r="G853" s="15">
        <f t="shared" si="53"/>
        <v>45706</v>
      </c>
      <c r="H853" s="16" t="str">
        <f>IF((IFERROR((VLOOKUP(D853,'Automation (QBO)'!A:B,2,FALSE)),"0"))=0,"Suspense",(IFERROR((VLOOKUP(D853,'Automation (QBO)'!A:B,2,FALSE)),"Suspense")))</f>
        <v>Insurance - Vehicles</v>
      </c>
      <c r="I853" s="17">
        <f t="shared" si="54"/>
        <v>189.15</v>
      </c>
      <c r="J853" s="12" t="str">
        <f t="shared" si="55"/>
        <v>Insurance - Vehicles</v>
      </c>
    </row>
    <row r="854" spans="1:10" ht="16" hidden="1">
      <c r="A854" s="13" t="s">
        <v>698</v>
      </c>
      <c r="B854" s="12" t="s">
        <v>78</v>
      </c>
      <c r="C854" s="12" t="s">
        <v>102</v>
      </c>
      <c r="D854" s="12" t="s">
        <v>199</v>
      </c>
      <c r="E854" s="12">
        <v>0</v>
      </c>
      <c r="F854" s="14" t="str">
        <f t="shared" si="52"/>
        <v>2025-02-18ExpenseInsurance Corporation of British Columbia21020 GST/HST Payable0</v>
      </c>
      <c r="G854" s="15">
        <f t="shared" si="53"/>
        <v>45706</v>
      </c>
      <c r="H854" s="16" t="str">
        <f>IF((IFERROR((VLOOKUP(D854,'Automation (QBO)'!A:B,2,FALSE)),"0"))=0,"Suspense",(IFERROR((VLOOKUP(D854,'Automation (QBO)'!A:B,2,FALSE)),"Suspense")))</f>
        <v>GST/HST Payable</v>
      </c>
      <c r="I854" s="17">
        <f t="shared" si="54"/>
        <v>0</v>
      </c>
      <c r="J854" s="12" t="str">
        <f t="shared" si="55"/>
        <v>GST/HST Payable</v>
      </c>
    </row>
    <row r="855" spans="1:10" ht="16" hidden="1">
      <c r="A855" s="13" t="s">
        <v>698</v>
      </c>
      <c r="B855" s="12" t="s">
        <v>78</v>
      </c>
      <c r="C855" s="12" t="s">
        <v>92</v>
      </c>
      <c r="D855" s="12" t="s">
        <v>201</v>
      </c>
      <c r="E855" s="12">
        <v>-1092.3599999999999</v>
      </c>
      <c r="F855" s="14" t="str">
        <f t="shared" si="52"/>
        <v>2025-02-18ExpenseBDC11005 Chequing (CIBC)-1092.36</v>
      </c>
      <c r="G855" s="15">
        <f t="shared" si="53"/>
        <v>45706</v>
      </c>
      <c r="H855" s="16" t="str">
        <f>IF((IFERROR((VLOOKUP(D855,'Automation (QBO)'!A:B,2,FALSE)),"0"))=0,"Suspense",(IFERROR((VLOOKUP(D855,'Automation (QBO)'!A:B,2,FALSE)),"Suspense")))</f>
        <v>Chequing (CIBC)</v>
      </c>
      <c r="I855" s="17">
        <f t="shared" si="54"/>
        <v>-1092.3599999999999</v>
      </c>
      <c r="J855" s="12" t="str">
        <f t="shared" si="55"/>
        <v>Chequing (CIBC)</v>
      </c>
    </row>
    <row r="856" spans="1:10" ht="16" hidden="1">
      <c r="A856" s="13" t="s">
        <v>698</v>
      </c>
      <c r="B856" s="12" t="s">
        <v>78</v>
      </c>
      <c r="C856" s="12" t="s">
        <v>92</v>
      </c>
      <c r="D856" s="12" t="s">
        <v>680</v>
      </c>
      <c r="E856" s="12">
        <v>-1092.3599999999999</v>
      </c>
      <c r="F856" s="14" t="str">
        <f t="shared" si="52"/>
        <v>2025-02-18ExpenseBDC22010 Bank Loan - BDC (002)-1092.36</v>
      </c>
      <c r="G856" s="15">
        <f t="shared" si="53"/>
        <v>45706</v>
      </c>
      <c r="H856" s="16" t="str">
        <f>IF((IFERROR((VLOOKUP(D856,'Automation (QBO)'!A:B,2,FALSE)),"0"))=0,"Suspense",(IFERROR((VLOOKUP(D856,'Automation (QBO)'!A:B,2,FALSE)),"Suspense")))</f>
        <v>Bank Loan 2 (BDC)</v>
      </c>
      <c r="I856" s="17">
        <f t="shared" si="54"/>
        <v>-1092.3599999999999</v>
      </c>
      <c r="J856" s="12" t="str">
        <f t="shared" si="55"/>
        <v>Bank Loan 2 (BDC)</v>
      </c>
    </row>
    <row r="857" spans="1:10" ht="16" hidden="1">
      <c r="A857" s="13" t="s">
        <v>698</v>
      </c>
      <c r="B857" s="12" t="s">
        <v>78</v>
      </c>
      <c r="C857" s="12" t="s">
        <v>92</v>
      </c>
      <c r="D857" s="12" t="s">
        <v>199</v>
      </c>
      <c r="E857" s="12">
        <v>0</v>
      </c>
      <c r="F857" s="14" t="str">
        <f t="shared" si="52"/>
        <v>2025-02-18ExpenseBDC21020 GST/HST Payable0</v>
      </c>
      <c r="G857" s="15">
        <f t="shared" si="53"/>
        <v>45706</v>
      </c>
      <c r="H857" s="16" t="str">
        <f>IF((IFERROR((VLOOKUP(D857,'Automation (QBO)'!A:B,2,FALSE)),"0"))=0,"Suspense",(IFERROR((VLOOKUP(D857,'Automation (QBO)'!A:B,2,FALSE)),"Suspense")))</f>
        <v>GST/HST Payable</v>
      </c>
      <c r="I857" s="17">
        <f t="shared" si="54"/>
        <v>0</v>
      </c>
      <c r="J857" s="12" t="str">
        <f t="shared" si="55"/>
        <v>GST/HST Payable</v>
      </c>
    </row>
    <row r="858" spans="1:10" ht="16" hidden="1">
      <c r="A858" s="13" t="s">
        <v>698</v>
      </c>
      <c r="B858" s="12" t="s">
        <v>78</v>
      </c>
      <c r="C858" s="12" t="s">
        <v>141</v>
      </c>
      <c r="D858" s="12" t="s">
        <v>199</v>
      </c>
      <c r="E858" s="12">
        <v>0</v>
      </c>
      <c r="F858" s="14" t="str">
        <f t="shared" si="52"/>
        <v>2025-02-18ExpenseDSPC Parking Vancouver21020 GST/HST Payable0</v>
      </c>
      <c r="G858" s="15">
        <f t="shared" si="53"/>
        <v>45706</v>
      </c>
      <c r="H858" s="16" t="str">
        <f>IF((IFERROR((VLOOKUP(D858,'Automation (QBO)'!A:B,2,FALSE)),"0"))=0,"Suspense",(IFERROR((VLOOKUP(D858,'Automation (QBO)'!A:B,2,FALSE)),"Suspense")))</f>
        <v>GST/HST Payable</v>
      </c>
      <c r="I858" s="17">
        <f t="shared" si="54"/>
        <v>0</v>
      </c>
      <c r="J858" s="12" t="str">
        <f t="shared" si="55"/>
        <v>GST/HST Payable</v>
      </c>
    </row>
    <row r="859" spans="1:10" ht="16" hidden="1">
      <c r="A859" s="13" t="s">
        <v>698</v>
      </c>
      <c r="B859" s="12" t="s">
        <v>78</v>
      </c>
      <c r="C859" s="12" t="s">
        <v>102</v>
      </c>
      <c r="D859" s="12" t="s">
        <v>201</v>
      </c>
      <c r="E859" s="12">
        <v>-189.15</v>
      </c>
      <c r="F859" s="14" t="str">
        <f t="shared" si="52"/>
        <v>2025-02-18ExpenseInsurance Corporation of British Columbia11005 Chequing (CIBC)-189.15</v>
      </c>
      <c r="G859" s="15">
        <f t="shared" si="53"/>
        <v>45706</v>
      </c>
      <c r="H859" s="16" t="str">
        <f>IF((IFERROR((VLOOKUP(D859,'Automation (QBO)'!A:B,2,FALSE)),"0"))=0,"Suspense",(IFERROR((VLOOKUP(D859,'Automation (QBO)'!A:B,2,FALSE)),"Suspense")))</f>
        <v>Chequing (CIBC)</v>
      </c>
      <c r="I859" s="17">
        <f t="shared" si="54"/>
        <v>-189.15</v>
      </c>
      <c r="J859" s="12" t="str">
        <f t="shared" si="55"/>
        <v>Chequing (CIBC)</v>
      </c>
    </row>
    <row r="860" spans="1:10" ht="16" hidden="1">
      <c r="A860" s="13" t="s">
        <v>698</v>
      </c>
      <c r="B860" s="12" t="s">
        <v>78</v>
      </c>
      <c r="C860" s="12" t="s">
        <v>103</v>
      </c>
      <c r="D860" s="12" t="s">
        <v>660</v>
      </c>
      <c r="E860" s="12">
        <v>121.93</v>
      </c>
      <c r="F860" s="14" t="str">
        <f t="shared" si="52"/>
        <v>2025-02-18ExpenseRona51335 Project Expense - Materials121.93</v>
      </c>
      <c r="G860" s="15">
        <f t="shared" si="53"/>
        <v>45706</v>
      </c>
      <c r="H860" s="16" t="str">
        <f>IF((IFERROR((VLOOKUP(D860,'Automation (QBO)'!A:B,2,FALSE)),"0"))=0,"Suspense",(IFERROR((VLOOKUP(D860,'Automation (QBO)'!A:B,2,FALSE)),"Suspense")))</f>
        <v>Project Expense - Materials</v>
      </c>
      <c r="I860" s="17">
        <f t="shared" si="54"/>
        <v>121.93</v>
      </c>
      <c r="J860" s="12" t="str">
        <f t="shared" si="55"/>
        <v>Project Expense - Materials</v>
      </c>
    </row>
    <row r="861" spans="1:10" ht="16" hidden="1">
      <c r="A861" s="13" t="s">
        <v>698</v>
      </c>
      <c r="B861" s="12" t="s">
        <v>78</v>
      </c>
      <c r="C861" s="12" t="s">
        <v>103</v>
      </c>
      <c r="D861" s="12" t="s">
        <v>199</v>
      </c>
      <c r="E861" s="12">
        <v>-5.7</v>
      </c>
      <c r="F861" s="14" t="str">
        <f t="shared" si="52"/>
        <v>2025-02-18ExpenseRona21020 GST/HST Payable-5.7</v>
      </c>
      <c r="G861" s="15">
        <f t="shared" si="53"/>
        <v>45706</v>
      </c>
      <c r="H861" s="16" t="str">
        <f>IF((IFERROR((VLOOKUP(D861,'Automation (QBO)'!A:B,2,FALSE)),"0"))=0,"Suspense",(IFERROR((VLOOKUP(D861,'Automation (QBO)'!A:B,2,FALSE)),"Suspense")))</f>
        <v>GST/HST Payable</v>
      </c>
      <c r="I861" s="17">
        <f t="shared" si="54"/>
        <v>-5.7</v>
      </c>
      <c r="J861" s="12" t="str">
        <f t="shared" si="55"/>
        <v>GST/HST Payable</v>
      </c>
    </row>
    <row r="862" spans="1:10" ht="16" hidden="1">
      <c r="A862" s="13" t="s">
        <v>698</v>
      </c>
      <c r="B862" s="12" t="s">
        <v>78</v>
      </c>
      <c r="C862" s="12" t="s">
        <v>141</v>
      </c>
      <c r="D862" s="12" t="s">
        <v>199</v>
      </c>
      <c r="E862" s="12">
        <v>0</v>
      </c>
      <c r="F862" s="14" t="str">
        <f t="shared" si="52"/>
        <v>2025-02-18ExpenseDSPC Parking Vancouver21020 GST/HST Payable0</v>
      </c>
      <c r="G862" s="15">
        <f t="shared" si="53"/>
        <v>45706</v>
      </c>
      <c r="H862" s="16" t="str">
        <f>IF((IFERROR((VLOOKUP(D862,'Automation (QBO)'!A:B,2,FALSE)),"0"))=0,"Suspense",(IFERROR((VLOOKUP(D862,'Automation (QBO)'!A:B,2,FALSE)),"Suspense")))</f>
        <v>GST/HST Payable</v>
      </c>
      <c r="I862" s="17">
        <f t="shared" si="54"/>
        <v>0</v>
      </c>
      <c r="J862" s="12" t="str">
        <f t="shared" si="55"/>
        <v>GST/HST Payable</v>
      </c>
    </row>
    <row r="863" spans="1:10" ht="16" hidden="1">
      <c r="A863" s="13" t="s">
        <v>698</v>
      </c>
      <c r="B863" s="12" t="s">
        <v>78</v>
      </c>
      <c r="C863" s="12" t="s">
        <v>141</v>
      </c>
      <c r="D863" s="12" t="s">
        <v>660</v>
      </c>
      <c r="E863" s="12">
        <v>10</v>
      </c>
      <c r="F863" s="14" t="str">
        <f t="shared" si="52"/>
        <v>2025-02-18ExpenseDSPC Parking Vancouver51335 Project Expense - Materials10</v>
      </c>
      <c r="G863" s="15">
        <f t="shared" si="53"/>
        <v>45706</v>
      </c>
      <c r="H863" s="16" t="str">
        <f>IF((IFERROR((VLOOKUP(D863,'Automation (QBO)'!A:B,2,FALSE)),"0"))=0,"Suspense",(IFERROR((VLOOKUP(D863,'Automation (QBO)'!A:B,2,FALSE)),"Suspense")))</f>
        <v>Project Expense - Materials</v>
      </c>
      <c r="I863" s="17">
        <f t="shared" si="54"/>
        <v>10</v>
      </c>
      <c r="J863" s="12" t="str">
        <f t="shared" si="55"/>
        <v>Project Expense - Materials</v>
      </c>
    </row>
    <row r="864" spans="1:10" ht="16" hidden="1">
      <c r="A864" s="13" t="s">
        <v>698</v>
      </c>
      <c r="B864" s="12" t="s">
        <v>78</v>
      </c>
      <c r="C864" s="12" t="s">
        <v>141</v>
      </c>
      <c r="D864" s="12" t="s">
        <v>505</v>
      </c>
      <c r="E864" s="12">
        <v>10</v>
      </c>
      <c r="F864" s="14" t="str">
        <f t="shared" si="52"/>
        <v>2025-02-18ExpenseDSPC Parking Vancouver21010 Credit Card (CIBC Visa)10</v>
      </c>
      <c r="G864" s="15">
        <f t="shared" si="53"/>
        <v>45706</v>
      </c>
      <c r="H864" s="16" t="str">
        <f>IF((IFERROR((VLOOKUP(D864,'Automation (QBO)'!A:B,2,FALSE)),"0"))=0,"Suspense",(IFERROR((VLOOKUP(D864,'Automation (QBO)'!A:B,2,FALSE)),"Suspense")))</f>
        <v>Credit Card (CIBC Visa)</v>
      </c>
      <c r="I864" s="17">
        <f t="shared" si="54"/>
        <v>10</v>
      </c>
      <c r="J864" s="12" t="str">
        <f t="shared" si="55"/>
        <v>Credit Card (CIBC Visa)</v>
      </c>
    </row>
    <row r="865" spans="1:10" ht="16" hidden="1">
      <c r="A865" s="13" t="s">
        <v>698</v>
      </c>
      <c r="B865" s="12" t="s">
        <v>78</v>
      </c>
      <c r="C865" s="12" t="s">
        <v>141</v>
      </c>
      <c r="D865" s="12" t="s">
        <v>505</v>
      </c>
      <c r="E865" s="12">
        <v>10</v>
      </c>
      <c r="F865" s="14" t="str">
        <f t="shared" si="52"/>
        <v>2025-02-18ExpenseDSPC Parking Vancouver21010 Credit Card (CIBC Visa)10</v>
      </c>
      <c r="G865" s="15">
        <f t="shared" si="53"/>
        <v>45706</v>
      </c>
      <c r="H865" s="16" t="str">
        <f>IF((IFERROR((VLOOKUP(D865,'Automation (QBO)'!A:B,2,FALSE)),"0"))=0,"Suspense",(IFERROR((VLOOKUP(D865,'Automation (QBO)'!A:B,2,FALSE)),"Suspense")))</f>
        <v>Credit Card (CIBC Visa)</v>
      </c>
      <c r="I865" s="17">
        <f t="shared" si="54"/>
        <v>10</v>
      </c>
      <c r="J865" s="12" t="str">
        <f t="shared" si="55"/>
        <v>Credit Card (CIBC Visa)</v>
      </c>
    </row>
    <row r="866" spans="1:10" ht="16" hidden="1">
      <c r="A866" s="13" t="s">
        <v>698</v>
      </c>
      <c r="B866" s="12" t="s">
        <v>78</v>
      </c>
      <c r="C866" s="12" t="s">
        <v>103</v>
      </c>
      <c r="D866" s="12" t="s">
        <v>505</v>
      </c>
      <c r="E866" s="12">
        <v>127.63</v>
      </c>
      <c r="F866" s="14" t="str">
        <f t="shared" si="52"/>
        <v>2025-02-18ExpenseRona21010 Credit Card (CIBC Visa)127.63</v>
      </c>
      <c r="G866" s="15">
        <f t="shared" si="53"/>
        <v>45706</v>
      </c>
      <c r="H866" s="16" t="str">
        <f>IF((IFERROR((VLOOKUP(D866,'Automation (QBO)'!A:B,2,FALSE)),"0"))=0,"Suspense",(IFERROR((VLOOKUP(D866,'Automation (QBO)'!A:B,2,FALSE)),"Suspense")))</f>
        <v>Credit Card (CIBC Visa)</v>
      </c>
      <c r="I866" s="17">
        <f t="shared" si="54"/>
        <v>127.63</v>
      </c>
      <c r="J866" s="12" t="str">
        <f t="shared" si="55"/>
        <v>Credit Card (CIBC Visa)</v>
      </c>
    </row>
    <row r="867" spans="1:10" ht="16" hidden="1">
      <c r="A867" s="13" t="s">
        <v>698</v>
      </c>
      <c r="B867" s="12" t="s">
        <v>78</v>
      </c>
      <c r="C867" s="12" t="s">
        <v>141</v>
      </c>
      <c r="D867" s="12" t="s">
        <v>660</v>
      </c>
      <c r="E867" s="12">
        <v>10</v>
      </c>
      <c r="F867" s="14" t="str">
        <f t="shared" si="52"/>
        <v>2025-02-18ExpenseDSPC Parking Vancouver51335 Project Expense - Materials10</v>
      </c>
      <c r="G867" s="15">
        <f t="shared" si="53"/>
        <v>45706</v>
      </c>
      <c r="H867" s="16" t="str">
        <f>IF((IFERROR((VLOOKUP(D867,'Automation (QBO)'!A:B,2,FALSE)),"0"))=0,"Suspense",(IFERROR((VLOOKUP(D867,'Automation (QBO)'!A:B,2,FALSE)),"Suspense")))</f>
        <v>Project Expense - Materials</v>
      </c>
      <c r="I867" s="17">
        <f t="shared" si="54"/>
        <v>10</v>
      </c>
      <c r="J867" s="12" t="str">
        <f t="shared" si="55"/>
        <v>Project Expense - Materials</v>
      </c>
    </row>
    <row r="868" spans="1:10" ht="16" hidden="1">
      <c r="A868" s="13" t="s">
        <v>699</v>
      </c>
      <c r="B868" s="12" t="s">
        <v>78</v>
      </c>
      <c r="C868" s="12" t="s">
        <v>323</v>
      </c>
      <c r="D868" s="12" t="s">
        <v>654</v>
      </c>
      <c r="E868" s="12">
        <v>1742.5</v>
      </c>
      <c r="F868" s="14" t="str">
        <f t="shared" si="52"/>
        <v>2025-02-19ExpenseDion Custom Metal Fabrication &amp; Design Ltd.51320 Project Expense - Subcontractors1742.5</v>
      </c>
      <c r="G868" s="15">
        <f t="shared" si="53"/>
        <v>45707</v>
      </c>
      <c r="H868" s="16" t="str">
        <f>IF((IFERROR((VLOOKUP(D868,'Automation (QBO)'!A:B,2,FALSE)),"0"))=0,"Suspense",(IFERROR((VLOOKUP(D868,'Automation (QBO)'!A:B,2,FALSE)),"Suspense")))</f>
        <v>Project Expense - Subcontractors</v>
      </c>
      <c r="I868" s="17">
        <f t="shared" si="54"/>
        <v>1742.5</v>
      </c>
      <c r="J868" s="12" t="str">
        <f t="shared" si="55"/>
        <v>Project Expense - Subcontractors</v>
      </c>
    </row>
    <row r="869" spans="1:10" ht="16" hidden="1">
      <c r="A869" s="13" t="s">
        <v>699</v>
      </c>
      <c r="B869" s="12" t="s">
        <v>78</v>
      </c>
      <c r="C869" s="12" t="s">
        <v>323</v>
      </c>
      <c r="D869" s="12" t="s">
        <v>199</v>
      </c>
      <c r="E869" s="12">
        <v>-87.13</v>
      </c>
      <c r="F869" s="14" t="str">
        <f t="shared" si="52"/>
        <v>2025-02-19ExpenseDion Custom Metal Fabrication &amp; Design Ltd.21020 GST/HST Payable-87.13</v>
      </c>
      <c r="G869" s="15">
        <f t="shared" si="53"/>
        <v>45707</v>
      </c>
      <c r="H869" s="16" t="str">
        <f>IF((IFERROR((VLOOKUP(D869,'Automation (QBO)'!A:B,2,FALSE)),"0"))=0,"Suspense",(IFERROR((VLOOKUP(D869,'Automation (QBO)'!A:B,2,FALSE)),"Suspense")))</f>
        <v>GST/HST Payable</v>
      </c>
      <c r="I869" s="17">
        <f t="shared" si="54"/>
        <v>-87.13</v>
      </c>
      <c r="J869" s="12" t="str">
        <f t="shared" si="55"/>
        <v>GST/HST Payable</v>
      </c>
    </row>
    <row r="870" spans="1:10" ht="16" hidden="1">
      <c r="A870" s="13" t="s">
        <v>699</v>
      </c>
      <c r="B870" s="12" t="s">
        <v>78</v>
      </c>
      <c r="C870" s="12" t="s">
        <v>303</v>
      </c>
      <c r="D870" s="12" t="s">
        <v>660</v>
      </c>
      <c r="E870" s="12">
        <v>24.82</v>
      </c>
      <c r="F870" s="14" t="str">
        <f t="shared" si="52"/>
        <v>2025-02-19Expense848 Emco North Vancouver51335 Project Expense - Materials24.82</v>
      </c>
      <c r="G870" s="15">
        <f t="shared" si="53"/>
        <v>45707</v>
      </c>
      <c r="H870" s="16" t="str">
        <f>IF((IFERROR((VLOOKUP(D870,'Automation (QBO)'!A:B,2,FALSE)),"0"))=0,"Suspense",(IFERROR((VLOOKUP(D870,'Automation (QBO)'!A:B,2,FALSE)),"Suspense")))</f>
        <v>Project Expense - Materials</v>
      </c>
      <c r="I870" s="17">
        <f t="shared" si="54"/>
        <v>24.82</v>
      </c>
      <c r="J870" s="12" t="str">
        <f t="shared" si="55"/>
        <v>Project Expense - Materials</v>
      </c>
    </row>
    <row r="871" spans="1:10" ht="16" hidden="1">
      <c r="A871" s="13" t="s">
        <v>699</v>
      </c>
      <c r="B871" s="12" t="s">
        <v>78</v>
      </c>
      <c r="C871" s="12" t="s">
        <v>303</v>
      </c>
      <c r="D871" s="12" t="s">
        <v>199</v>
      </c>
      <c r="E871" s="12">
        <v>-1.1599999999999999</v>
      </c>
      <c r="F871" s="14" t="str">
        <f t="shared" si="52"/>
        <v>2025-02-19Expense848 Emco North Vancouver21020 GST/HST Payable-1.16</v>
      </c>
      <c r="G871" s="15">
        <f t="shared" si="53"/>
        <v>45707</v>
      </c>
      <c r="H871" s="16" t="str">
        <f>IF((IFERROR((VLOOKUP(D871,'Automation (QBO)'!A:B,2,FALSE)),"0"))=0,"Suspense",(IFERROR((VLOOKUP(D871,'Automation (QBO)'!A:B,2,FALSE)),"Suspense")))</f>
        <v>GST/HST Payable</v>
      </c>
      <c r="I871" s="17">
        <f t="shared" si="54"/>
        <v>-1.1599999999999999</v>
      </c>
      <c r="J871" s="12" t="str">
        <f t="shared" si="55"/>
        <v>GST/HST Payable</v>
      </c>
    </row>
    <row r="872" spans="1:10" ht="16" hidden="1">
      <c r="A872" s="13" t="s">
        <v>699</v>
      </c>
      <c r="B872" s="12" t="s">
        <v>78</v>
      </c>
      <c r="C872" s="12" t="s">
        <v>94</v>
      </c>
      <c r="D872" s="12" t="s">
        <v>660</v>
      </c>
      <c r="E872" s="12">
        <v>162.99</v>
      </c>
      <c r="F872" s="14" t="str">
        <f t="shared" si="52"/>
        <v>2025-02-19ExpenseDicks Lumber51335 Project Expense - Materials162.99</v>
      </c>
      <c r="G872" s="15">
        <f t="shared" si="53"/>
        <v>45707</v>
      </c>
      <c r="H872" s="16" t="str">
        <f>IF((IFERROR((VLOOKUP(D872,'Automation (QBO)'!A:B,2,FALSE)),"0"))=0,"Suspense",(IFERROR((VLOOKUP(D872,'Automation (QBO)'!A:B,2,FALSE)),"Suspense")))</f>
        <v>Project Expense - Materials</v>
      </c>
      <c r="I872" s="17">
        <f t="shared" si="54"/>
        <v>162.99</v>
      </c>
      <c r="J872" s="12" t="str">
        <f t="shared" si="55"/>
        <v>Project Expense - Materials</v>
      </c>
    </row>
    <row r="873" spans="1:10" ht="16" hidden="1">
      <c r="A873" s="13" t="s">
        <v>699</v>
      </c>
      <c r="B873" s="12" t="s">
        <v>78</v>
      </c>
      <c r="C873" s="12" t="s">
        <v>94</v>
      </c>
      <c r="D873" s="12" t="s">
        <v>199</v>
      </c>
      <c r="E873" s="12">
        <v>-7.64</v>
      </c>
      <c r="F873" s="14" t="str">
        <f t="shared" si="52"/>
        <v>2025-02-19ExpenseDicks Lumber21020 GST/HST Payable-7.64</v>
      </c>
      <c r="G873" s="15">
        <f t="shared" si="53"/>
        <v>45707</v>
      </c>
      <c r="H873" s="16" t="str">
        <f>IF((IFERROR((VLOOKUP(D873,'Automation (QBO)'!A:B,2,FALSE)),"0"))=0,"Suspense",(IFERROR((VLOOKUP(D873,'Automation (QBO)'!A:B,2,FALSE)),"Suspense")))</f>
        <v>GST/HST Payable</v>
      </c>
      <c r="I873" s="17">
        <f t="shared" si="54"/>
        <v>-7.64</v>
      </c>
      <c r="J873" s="12" t="str">
        <f t="shared" si="55"/>
        <v>GST/HST Payable</v>
      </c>
    </row>
    <row r="874" spans="1:10" ht="16" hidden="1">
      <c r="A874" s="13" t="s">
        <v>699</v>
      </c>
      <c r="B874" s="12" t="s">
        <v>78</v>
      </c>
      <c r="C874" s="12" t="s">
        <v>141</v>
      </c>
      <c r="D874" s="12" t="s">
        <v>199</v>
      </c>
      <c r="E874" s="12">
        <v>0</v>
      </c>
      <c r="F874" s="14" t="str">
        <f t="shared" si="52"/>
        <v>2025-02-19ExpenseDSPC Parking Vancouver21020 GST/HST Payable0</v>
      </c>
      <c r="G874" s="15">
        <f t="shared" si="53"/>
        <v>45707</v>
      </c>
      <c r="H874" s="16" t="str">
        <f>IF((IFERROR((VLOOKUP(D874,'Automation (QBO)'!A:B,2,FALSE)),"0"))=0,"Suspense",(IFERROR((VLOOKUP(D874,'Automation (QBO)'!A:B,2,FALSE)),"Suspense")))</f>
        <v>GST/HST Payable</v>
      </c>
      <c r="I874" s="17">
        <f t="shared" si="54"/>
        <v>0</v>
      </c>
      <c r="J874" s="12" t="str">
        <f t="shared" si="55"/>
        <v>GST/HST Payable</v>
      </c>
    </row>
    <row r="875" spans="1:10" ht="16" hidden="1">
      <c r="A875" s="13" t="s">
        <v>699</v>
      </c>
      <c r="B875" s="12" t="s">
        <v>78</v>
      </c>
      <c r="C875" s="12" t="s">
        <v>103</v>
      </c>
      <c r="D875" s="12" t="s">
        <v>660</v>
      </c>
      <c r="E875" s="12">
        <v>122.73</v>
      </c>
      <c r="F875" s="14" t="str">
        <f t="shared" si="52"/>
        <v>2025-02-19ExpenseRona51335 Project Expense - Materials122.73</v>
      </c>
      <c r="G875" s="15">
        <f t="shared" si="53"/>
        <v>45707</v>
      </c>
      <c r="H875" s="16" t="str">
        <f>IF((IFERROR((VLOOKUP(D875,'Automation (QBO)'!A:B,2,FALSE)),"0"))=0,"Suspense",(IFERROR((VLOOKUP(D875,'Automation (QBO)'!A:B,2,FALSE)),"Suspense")))</f>
        <v>Project Expense - Materials</v>
      </c>
      <c r="I875" s="17">
        <f t="shared" si="54"/>
        <v>122.73</v>
      </c>
      <c r="J875" s="12" t="str">
        <f t="shared" si="55"/>
        <v>Project Expense - Materials</v>
      </c>
    </row>
    <row r="876" spans="1:10" ht="16" hidden="1">
      <c r="A876" s="13" t="s">
        <v>699</v>
      </c>
      <c r="B876" s="12" t="s">
        <v>78</v>
      </c>
      <c r="C876" s="12" t="s">
        <v>103</v>
      </c>
      <c r="D876" s="12" t="s">
        <v>199</v>
      </c>
      <c r="E876" s="12">
        <v>-5.74</v>
      </c>
      <c r="F876" s="14" t="str">
        <f t="shared" si="52"/>
        <v>2025-02-19ExpenseRona21020 GST/HST Payable-5.74</v>
      </c>
      <c r="G876" s="15">
        <f t="shared" si="53"/>
        <v>45707</v>
      </c>
      <c r="H876" s="16" t="str">
        <f>IF((IFERROR((VLOOKUP(D876,'Automation (QBO)'!A:B,2,FALSE)),"0"))=0,"Suspense",(IFERROR((VLOOKUP(D876,'Automation (QBO)'!A:B,2,FALSE)),"Suspense")))</f>
        <v>GST/HST Payable</v>
      </c>
      <c r="I876" s="17">
        <f t="shared" si="54"/>
        <v>-5.74</v>
      </c>
      <c r="J876" s="12" t="str">
        <f t="shared" si="55"/>
        <v>GST/HST Payable</v>
      </c>
    </row>
    <row r="877" spans="1:10" ht="16" hidden="1">
      <c r="A877" s="13" t="s">
        <v>699</v>
      </c>
      <c r="B877" s="12" t="s">
        <v>78</v>
      </c>
      <c r="C877" s="12" t="s">
        <v>103</v>
      </c>
      <c r="D877" s="12" t="s">
        <v>660</v>
      </c>
      <c r="E877" s="12">
        <v>245.47</v>
      </c>
      <c r="F877" s="14" t="str">
        <f t="shared" si="52"/>
        <v>2025-02-19ExpenseRona51335 Project Expense - Materials245.47</v>
      </c>
      <c r="G877" s="15">
        <f t="shared" si="53"/>
        <v>45707</v>
      </c>
      <c r="H877" s="16" t="str">
        <f>IF((IFERROR((VLOOKUP(D877,'Automation (QBO)'!A:B,2,FALSE)),"0"))=0,"Suspense",(IFERROR((VLOOKUP(D877,'Automation (QBO)'!A:B,2,FALSE)),"Suspense")))</f>
        <v>Project Expense - Materials</v>
      </c>
      <c r="I877" s="17">
        <f t="shared" si="54"/>
        <v>245.47</v>
      </c>
      <c r="J877" s="12" t="str">
        <f t="shared" si="55"/>
        <v>Project Expense - Materials</v>
      </c>
    </row>
    <row r="878" spans="1:10" ht="16" hidden="1">
      <c r="A878" s="13" t="s">
        <v>699</v>
      </c>
      <c r="B878" s="12" t="s">
        <v>78</v>
      </c>
      <c r="C878" s="12" t="s">
        <v>103</v>
      </c>
      <c r="D878" s="12" t="s">
        <v>199</v>
      </c>
      <c r="E878" s="12">
        <v>-11.47</v>
      </c>
      <c r="F878" s="14" t="str">
        <f t="shared" si="52"/>
        <v>2025-02-19ExpenseRona21020 GST/HST Payable-11.47</v>
      </c>
      <c r="G878" s="15">
        <f t="shared" si="53"/>
        <v>45707</v>
      </c>
      <c r="H878" s="16" t="str">
        <f>IF((IFERROR((VLOOKUP(D878,'Automation (QBO)'!A:B,2,FALSE)),"0"))=0,"Suspense",(IFERROR((VLOOKUP(D878,'Automation (QBO)'!A:B,2,FALSE)),"Suspense")))</f>
        <v>GST/HST Payable</v>
      </c>
      <c r="I878" s="17">
        <f t="shared" si="54"/>
        <v>-11.47</v>
      </c>
      <c r="J878" s="12" t="str">
        <f t="shared" si="55"/>
        <v>GST/HST Payable</v>
      </c>
    </row>
    <row r="879" spans="1:10" ht="16" hidden="1">
      <c r="A879" s="13" t="s">
        <v>699</v>
      </c>
      <c r="B879" s="12" t="s">
        <v>78</v>
      </c>
      <c r="D879" s="12" t="s">
        <v>201</v>
      </c>
      <c r="E879" s="12">
        <v>-5000</v>
      </c>
      <c r="F879" s="14" t="str">
        <f t="shared" si="52"/>
        <v>2025-02-19Expense11005 Chequing (CIBC)-5000</v>
      </c>
      <c r="G879" s="15">
        <f t="shared" si="53"/>
        <v>45707</v>
      </c>
      <c r="H879" s="16" t="str">
        <f>IF((IFERROR((VLOOKUP(D879,'Automation (QBO)'!A:B,2,FALSE)),"0"))=0,"Suspense",(IFERROR((VLOOKUP(D879,'Automation (QBO)'!A:B,2,FALSE)),"Suspense")))</f>
        <v>Chequing (CIBC)</v>
      </c>
      <c r="I879" s="17">
        <f t="shared" si="54"/>
        <v>-5000</v>
      </c>
      <c r="J879" s="12" t="str">
        <f t="shared" si="55"/>
        <v>Chequing (CIBC)</v>
      </c>
    </row>
    <row r="880" spans="1:10" ht="16" hidden="1">
      <c r="A880" s="13" t="s">
        <v>699</v>
      </c>
      <c r="B880" s="12" t="s">
        <v>78</v>
      </c>
      <c r="D880" s="12" t="s">
        <v>656</v>
      </c>
      <c r="E880" s="12">
        <v>5000</v>
      </c>
      <c r="F880" s="14" t="str">
        <f t="shared" si="52"/>
        <v>2025-02-19Expense13007 Due to/from Saltire Rentals5000</v>
      </c>
      <c r="G880" s="15">
        <f t="shared" si="53"/>
        <v>45707</v>
      </c>
      <c r="H880" s="16" t="str">
        <f>IF((IFERROR((VLOOKUP(D880,'Automation (QBO)'!A:B,2,FALSE)),"0"))=0,"Suspense",(IFERROR((VLOOKUP(D880,'Automation (QBO)'!A:B,2,FALSE)),"Suspense")))</f>
        <v>Due to/from Saltire Rentals</v>
      </c>
      <c r="I880" s="17">
        <f t="shared" si="54"/>
        <v>5000</v>
      </c>
      <c r="J880" s="12" t="str">
        <f t="shared" si="55"/>
        <v>Due to/from Saltire Rentals</v>
      </c>
    </row>
    <row r="881" spans="1:10" ht="16" hidden="1">
      <c r="A881" s="13" t="s">
        <v>699</v>
      </c>
      <c r="B881" s="12" t="s">
        <v>78</v>
      </c>
      <c r="D881" s="12" t="s">
        <v>199</v>
      </c>
      <c r="E881" s="12">
        <v>0</v>
      </c>
      <c r="F881" s="14" t="str">
        <f t="shared" si="52"/>
        <v>2025-02-19Expense21020 GST/HST Payable0</v>
      </c>
      <c r="G881" s="15">
        <f t="shared" si="53"/>
        <v>45707</v>
      </c>
      <c r="H881" s="16" t="str">
        <f>IF((IFERROR((VLOOKUP(D881,'Automation (QBO)'!A:B,2,FALSE)),"0"))=0,"Suspense",(IFERROR((VLOOKUP(D881,'Automation (QBO)'!A:B,2,FALSE)),"Suspense")))</f>
        <v>GST/HST Payable</v>
      </c>
      <c r="I881" s="17">
        <f t="shared" si="54"/>
        <v>0</v>
      </c>
      <c r="J881" s="12" t="str">
        <f t="shared" si="55"/>
        <v>GST/HST Payable</v>
      </c>
    </row>
    <row r="882" spans="1:10" ht="16" hidden="1">
      <c r="A882" s="13" t="s">
        <v>699</v>
      </c>
      <c r="B882" s="12" t="s">
        <v>78</v>
      </c>
      <c r="C882" s="12" t="s">
        <v>94</v>
      </c>
      <c r="D882" s="12" t="s">
        <v>505</v>
      </c>
      <c r="E882" s="12">
        <v>170.63</v>
      </c>
      <c r="F882" s="14" t="str">
        <f t="shared" si="52"/>
        <v>2025-02-19ExpenseDicks Lumber21010 Credit Card (CIBC Visa)170.63</v>
      </c>
      <c r="G882" s="15">
        <f t="shared" si="53"/>
        <v>45707</v>
      </c>
      <c r="H882" s="16" t="str">
        <f>IF((IFERROR((VLOOKUP(D882,'Automation (QBO)'!A:B,2,FALSE)),"0"))=0,"Suspense",(IFERROR((VLOOKUP(D882,'Automation (QBO)'!A:B,2,FALSE)),"Suspense")))</f>
        <v>Credit Card (CIBC Visa)</v>
      </c>
      <c r="I882" s="17">
        <f t="shared" si="54"/>
        <v>170.63</v>
      </c>
      <c r="J882" s="12" t="str">
        <f t="shared" si="55"/>
        <v>Credit Card (CIBC Visa)</v>
      </c>
    </row>
    <row r="883" spans="1:10" ht="16" hidden="1">
      <c r="A883" s="13" t="s">
        <v>699</v>
      </c>
      <c r="B883" s="12" t="s">
        <v>78</v>
      </c>
      <c r="C883" s="12" t="s">
        <v>323</v>
      </c>
      <c r="D883" s="12" t="s">
        <v>505</v>
      </c>
      <c r="E883" s="12">
        <v>1829.63</v>
      </c>
      <c r="F883" s="14" t="str">
        <f t="shared" si="52"/>
        <v>2025-02-19ExpenseDion Custom Metal Fabrication &amp; Design Ltd.21010 Credit Card (CIBC Visa)1829.63</v>
      </c>
      <c r="G883" s="15">
        <f t="shared" si="53"/>
        <v>45707</v>
      </c>
      <c r="H883" s="16" t="str">
        <f>IF((IFERROR((VLOOKUP(D883,'Automation (QBO)'!A:B,2,FALSE)),"0"))=0,"Suspense",(IFERROR((VLOOKUP(D883,'Automation (QBO)'!A:B,2,FALSE)),"Suspense")))</f>
        <v>Credit Card (CIBC Visa)</v>
      </c>
      <c r="I883" s="17">
        <f t="shared" si="54"/>
        <v>1829.63</v>
      </c>
      <c r="J883" s="12" t="str">
        <f t="shared" si="55"/>
        <v>Credit Card (CIBC Visa)</v>
      </c>
    </row>
    <row r="884" spans="1:10" ht="16" hidden="1">
      <c r="A884" s="13" t="s">
        <v>699</v>
      </c>
      <c r="B884" s="12" t="s">
        <v>78</v>
      </c>
      <c r="C884" s="12" t="s">
        <v>103</v>
      </c>
      <c r="D884" s="12" t="s">
        <v>505</v>
      </c>
      <c r="E884" s="12">
        <v>256.94</v>
      </c>
      <c r="F884" s="14" t="str">
        <f t="shared" si="52"/>
        <v>2025-02-19ExpenseRona21010 Credit Card (CIBC Visa)256.94</v>
      </c>
      <c r="G884" s="15">
        <f t="shared" si="53"/>
        <v>45707</v>
      </c>
      <c r="H884" s="16" t="str">
        <f>IF((IFERROR((VLOOKUP(D884,'Automation (QBO)'!A:B,2,FALSE)),"0"))=0,"Suspense",(IFERROR((VLOOKUP(D884,'Automation (QBO)'!A:B,2,FALSE)),"Suspense")))</f>
        <v>Credit Card (CIBC Visa)</v>
      </c>
      <c r="I884" s="17">
        <f t="shared" si="54"/>
        <v>256.94</v>
      </c>
      <c r="J884" s="12" t="str">
        <f t="shared" si="55"/>
        <v>Credit Card (CIBC Visa)</v>
      </c>
    </row>
    <row r="885" spans="1:10" ht="16" hidden="1">
      <c r="A885" s="13" t="s">
        <v>699</v>
      </c>
      <c r="B885" s="12" t="s">
        <v>78</v>
      </c>
      <c r="C885" s="12" t="s">
        <v>103</v>
      </c>
      <c r="D885" s="12" t="s">
        <v>505</v>
      </c>
      <c r="E885" s="12">
        <v>128.47</v>
      </c>
      <c r="F885" s="14" t="str">
        <f t="shared" si="52"/>
        <v>2025-02-19ExpenseRona21010 Credit Card (CIBC Visa)128.47</v>
      </c>
      <c r="G885" s="15">
        <f t="shared" si="53"/>
        <v>45707</v>
      </c>
      <c r="H885" s="16" t="str">
        <f>IF((IFERROR((VLOOKUP(D885,'Automation (QBO)'!A:B,2,FALSE)),"0"))=0,"Suspense",(IFERROR((VLOOKUP(D885,'Automation (QBO)'!A:B,2,FALSE)),"Suspense")))</f>
        <v>Credit Card (CIBC Visa)</v>
      </c>
      <c r="I885" s="17">
        <f t="shared" si="54"/>
        <v>128.47</v>
      </c>
      <c r="J885" s="12" t="str">
        <f t="shared" si="55"/>
        <v>Credit Card (CIBC Visa)</v>
      </c>
    </row>
    <row r="886" spans="1:10" ht="16" hidden="1">
      <c r="A886" s="13" t="s">
        <v>699</v>
      </c>
      <c r="B886" s="12" t="s">
        <v>78</v>
      </c>
      <c r="C886" s="12" t="s">
        <v>303</v>
      </c>
      <c r="D886" s="12" t="s">
        <v>505</v>
      </c>
      <c r="E886" s="12">
        <v>25.98</v>
      </c>
      <c r="F886" s="14" t="str">
        <f t="shared" si="52"/>
        <v>2025-02-19Expense848 Emco North Vancouver21010 Credit Card (CIBC Visa)25.98</v>
      </c>
      <c r="G886" s="15">
        <f t="shared" si="53"/>
        <v>45707</v>
      </c>
      <c r="H886" s="16" t="str">
        <f>IF((IFERROR((VLOOKUP(D886,'Automation (QBO)'!A:B,2,FALSE)),"0"))=0,"Suspense",(IFERROR((VLOOKUP(D886,'Automation (QBO)'!A:B,2,FALSE)),"Suspense")))</f>
        <v>Credit Card (CIBC Visa)</v>
      </c>
      <c r="I886" s="17">
        <f t="shared" si="54"/>
        <v>25.98</v>
      </c>
      <c r="J886" s="12" t="str">
        <f t="shared" si="55"/>
        <v>Credit Card (CIBC Visa)</v>
      </c>
    </row>
    <row r="887" spans="1:10" ht="16" hidden="1">
      <c r="A887" s="13" t="s">
        <v>699</v>
      </c>
      <c r="B887" s="12" t="s">
        <v>78</v>
      </c>
      <c r="C887" s="12" t="s">
        <v>141</v>
      </c>
      <c r="D887" s="12" t="s">
        <v>505</v>
      </c>
      <c r="E887" s="12">
        <v>10</v>
      </c>
      <c r="F887" s="14" t="str">
        <f t="shared" si="52"/>
        <v>2025-02-19ExpenseDSPC Parking Vancouver21010 Credit Card (CIBC Visa)10</v>
      </c>
      <c r="G887" s="15">
        <f t="shared" si="53"/>
        <v>45707</v>
      </c>
      <c r="H887" s="16" t="str">
        <f>IF((IFERROR((VLOOKUP(D887,'Automation (QBO)'!A:B,2,FALSE)),"0"))=0,"Suspense",(IFERROR((VLOOKUP(D887,'Automation (QBO)'!A:B,2,FALSE)),"Suspense")))</f>
        <v>Credit Card (CIBC Visa)</v>
      </c>
      <c r="I887" s="17">
        <f t="shared" si="54"/>
        <v>10</v>
      </c>
      <c r="J887" s="12" t="str">
        <f t="shared" si="55"/>
        <v>Credit Card (CIBC Visa)</v>
      </c>
    </row>
    <row r="888" spans="1:10" ht="16" hidden="1">
      <c r="A888" s="13" t="s">
        <v>699</v>
      </c>
      <c r="B888" s="12" t="s">
        <v>78</v>
      </c>
      <c r="C888" s="12" t="s">
        <v>141</v>
      </c>
      <c r="D888" s="12" t="s">
        <v>660</v>
      </c>
      <c r="E888" s="12">
        <v>10</v>
      </c>
      <c r="F888" s="14" t="str">
        <f t="shared" si="52"/>
        <v>2025-02-19ExpenseDSPC Parking Vancouver51335 Project Expense - Materials10</v>
      </c>
      <c r="G888" s="15">
        <f t="shared" si="53"/>
        <v>45707</v>
      </c>
      <c r="H888" s="16" t="str">
        <f>IF((IFERROR((VLOOKUP(D888,'Automation (QBO)'!A:B,2,FALSE)),"0"))=0,"Suspense",(IFERROR((VLOOKUP(D888,'Automation (QBO)'!A:B,2,FALSE)),"Suspense")))</f>
        <v>Project Expense - Materials</v>
      </c>
      <c r="I888" s="17">
        <f t="shared" si="54"/>
        <v>10</v>
      </c>
      <c r="J888" s="12" t="str">
        <f t="shared" si="55"/>
        <v>Project Expense - Materials</v>
      </c>
    </row>
    <row r="889" spans="1:10" ht="16" hidden="1">
      <c r="A889" s="13" t="s">
        <v>395</v>
      </c>
      <c r="B889" s="12" t="s">
        <v>84</v>
      </c>
      <c r="C889" s="12" t="s">
        <v>114</v>
      </c>
      <c r="D889" s="12" t="s">
        <v>218</v>
      </c>
      <c r="E889" s="12">
        <v>50000</v>
      </c>
      <c r="F889" s="14" t="str">
        <f t="shared" si="52"/>
        <v>2025-02-20InvoiceGarden of Granite Winery:Garden of Granite Project21045 Deposit Received50000</v>
      </c>
      <c r="G889" s="15">
        <f t="shared" si="53"/>
        <v>45708</v>
      </c>
      <c r="H889" s="16" t="str">
        <f>IF((IFERROR((VLOOKUP(D889,'Automation (QBO)'!A:B,2,FALSE)),"0"))=0,"Suspense",(IFERROR((VLOOKUP(D889,'Automation (QBO)'!A:B,2,FALSE)),"Suspense")))</f>
        <v>Liability - Depostis Received</v>
      </c>
      <c r="I889" s="17">
        <f t="shared" si="54"/>
        <v>50000</v>
      </c>
      <c r="J889" s="12" t="str">
        <f t="shared" si="55"/>
        <v>Liability - Depostis Received</v>
      </c>
    </row>
    <row r="890" spans="1:10" ht="16" hidden="1">
      <c r="A890" s="13" t="s">
        <v>395</v>
      </c>
      <c r="B890" s="12" t="s">
        <v>84</v>
      </c>
      <c r="C890" s="12" t="s">
        <v>114</v>
      </c>
      <c r="D890" s="12" t="s">
        <v>199</v>
      </c>
      <c r="E890" s="12">
        <v>0</v>
      </c>
      <c r="F890" s="14" t="str">
        <f t="shared" si="52"/>
        <v>2025-02-20InvoiceGarden of Granite Winery:Garden of Granite Project21020 GST/HST Payable0</v>
      </c>
      <c r="G890" s="15">
        <f t="shared" si="53"/>
        <v>45708</v>
      </c>
      <c r="H890" s="16" t="str">
        <f>IF((IFERROR((VLOOKUP(D890,'Automation (QBO)'!A:B,2,FALSE)),"0"))=0,"Suspense",(IFERROR((VLOOKUP(D890,'Automation (QBO)'!A:B,2,FALSE)),"Suspense")))</f>
        <v>GST/HST Payable</v>
      </c>
      <c r="I890" s="17">
        <f t="shared" si="54"/>
        <v>0</v>
      </c>
      <c r="J890" s="12" t="str">
        <f t="shared" si="55"/>
        <v>GST/HST Payable</v>
      </c>
    </row>
    <row r="891" spans="1:10" ht="16" hidden="1">
      <c r="A891" s="13" t="s">
        <v>395</v>
      </c>
      <c r="B891" s="12" t="s">
        <v>84</v>
      </c>
      <c r="C891" s="12" t="s">
        <v>114</v>
      </c>
      <c r="D891" s="12" t="s">
        <v>665</v>
      </c>
      <c r="E891" s="12">
        <v>50000</v>
      </c>
      <c r="F891" s="14" t="str">
        <f t="shared" si="52"/>
        <v>2025-02-20InvoiceGarden of Granite Winery:Garden of Granite Project12000 [Accounts Receivable]50000</v>
      </c>
      <c r="G891" s="15">
        <f t="shared" si="53"/>
        <v>45708</v>
      </c>
      <c r="H891" s="16" t="str">
        <f>IF((IFERROR((VLOOKUP(D891,'Automation (QBO)'!A:B,2,FALSE)),"0"))=0,"Suspense",(IFERROR((VLOOKUP(D891,'Automation (QBO)'!A:B,2,FALSE)),"Suspense")))</f>
        <v>Accounts Recievable - Suspense</v>
      </c>
      <c r="I891" s="17">
        <f t="shared" si="54"/>
        <v>50000</v>
      </c>
      <c r="J891" s="12" t="str">
        <f t="shared" si="55"/>
        <v>Accounts Recievable - Suspense</v>
      </c>
    </row>
    <row r="892" spans="1:10" ht="16" hidden="1">
      <c r="A892" s="13" t="s">
        <v>395</v>
      </c>
      <c r="B892" s="12" t="s">
        <v>78</v>
      </c>
      <c r="C892" s="12" t="s">
        <v>141</v>
      </c>
      <c r="D892" s="12" t="s">
        <v>199</v>
      </c>
      <c r="E892" s="12">
        <v>0</v>
      </c>
      <c r="F892" s="14" t="str">
        <f t="shared" si="52"/>
        <v>2025-02-20ExpenseDSPC Parking Vancouver21020 GST/HST Payable0</v>
      </c>
      <c r="G892" s="15">
        <f t="shared" si="53"/>
        <v>45708</v>
      </c>
      <c r="H892" s="16" t="str">
        <f>IF((IFERROR((VLOOKUP(D892,'Automation (QBO)'!A:B,2,FALSE)),"0"))=0,"Suspense",(IFERROR((VLOOKUP(D892,'Automation (QBO)'!A:B,2,FALSE)),"Suspense")))</f>
        <v>GST/HST Payable</v>
      </c>
      <c r="I892" s="17">
        <f t="shared" si="54"/>
        <v>0</v>
      </c>
      <c r="J892" s="12" t="str">
        <f t="shared" si="55"/>
        <v>GST/HST Payable</v>
      </c>
    </row>
    <row r="893" spans="1:10" ht="16" hidden="1">
      <c r="A893" s="13" t="s">
        <v>395</v>
      </c>
      <c r="B893" s="12" t="s">
        <v>78</v>
      </c>
      <c r="C893" s="12" t="s">
        <v>141</v>
      </c>
      <c r="D893" s="12" t="s">
        <v>505</v>
      </c>
      <c r="E893" s="12">
        <v>10</v>
      </c>
      <c r="F893" s="14" t="str">
        <f t="shared" si="52"/>
        <v>2025-02-20ExpenseDSPC Parking Vancouver21010 Credit Card (CIBC Visa)10</v>
      </c>
      <c r="G893" s="15">
        <f t="shared" si="53"/>
        <v>45708</v>
      </c>
      <c r="H893" s="16" t="str">
        <f>IF((IFERROR((VLOOKUP(D893,'Automation (QBO)'!A:B,2,FALSE)),"0"))=0,"Suspense",(IFERROR((VLOOKUP(D893,'Automation (QBO)'!A:B,2,FALSE)),"Suspense")))</f>
        <v>Credit Card (CIBC Visa)</v>
      </c>
      <c r="I893" s="17">
        <f t="shared" si="54"/>
        <v>10</v>
      </c>
      <c r="J893" s="12" t="str">
        <f t="shared" si="55"/>
        <v>Credit Card (CIBC Visa)</v>
      </c>
    </row>
    <row r="894" spans="1:10" ht="16" hidden="1">
      <c r="A894" s="13" t="s">
        <v>395</v>
      </c>
      <c r="B894" s="12" t="s">
        <v>78</v>
      </c>
      <c r="C894" s="12" t="s">
        <v>141</v>
      </c>
      <c r="D894" s="12" t="s">
        <v>660</v>
      </c>
      <c r="E894" s="12">
        <v>10</v>
      </c>
      <c r="F894" s="14" t="str">
        <f t="shared" si="52"/>
        <v>2025-02-20ExpenseDSPC Parking Vancouver51335 Project Expense - Materials10</v>
      </c>
      <c r="G894" s="15">
        <f t="shared" si="53"/>
        <v>45708</v>
      </c>
      <c r="H894" s="16" t="str">
        <f>IF((IFERROR((VLOOKUP(D894,'Automation (QBO)'!A:B,2,FALSE)),"0"))=0,"Suspense",(IFERROR((VLOOKUP(D894,'Automation (QBO)'!A:B,2,FALSE)),"Suspense")))</f>
        <v>Project Expense - Materials</v>
      </c>
      <c r="I894" s="17">
        <f t="shared" si="54"/>
        <v>10</v>
      </c>
      <c r="J894" s="12" t="str">
        <f t="shared" si="55"/>
        <v>Project Expense - Materials</v>
      </c>
    </row>
    <row r="895" spans="1:10" ht="16" hidden="1">
      <c r="A895" s="13" t="s">
        <v>396</v>
      </c>
      <c r="B895" s="12" t="s">
        <v>78</v>
      </c>
      <c r="C895" s="12" t="s">
        <v>94</v>
      </c>
      <c r="D895" s="12" t="s">
        <v>660</v>
      </c>
      <c r="E895" s="12">
        <v>84.48</v>
      </c>
      <c r="F895" s="14" t="str">
        <f t="shared" si="52"/>
        <v>2025-02-21ExpenseDicks Lumber51335 Project Expense - Materials84.48</v>
      </c>
      <c r="G895" s="15">
        <f t="shared" si="53"/>
        <v>45709</v>
      </c>
      <c r="H895" s="16" t="str">
        <f>IF((IFERROR((VLOOKUP(D895,'Automation (QBO)'!A:B,2,FALSE)),"0"))=0,"Suspense",(IFERROR((VLOOKUP(D895,'Automation (QBO)'!A:B,2,FALSE)),"Suspense")))</f>
        <v>Project Expense - Materials</v>
      </c>
      <c r="I895" s="17">
        <f t="shared" si="54"/>
        <v>84.48</v>
      </c>
      <c r="J895" s="12" t="str">
        <f t="shared" si="55"/>
        <v>Project Expense - Materials</v>
      </c>
    </row>
    <row r="896" spans="1:10" ht="16" hidden="1">
      <c r="A896" s="13" t="s">
        <v>396</v>
      </c>
      <c r="B896" s="12" t="s">
        <v>78</v>
      </c>
      <c r="C896" s="12" t="s">
        <v>94</v>
      </c>
      <c r="D896" s="12" t="s">
        <v>199</v>
      </c>
      <c r="E896" s="12">
        <v>-3.95</v>
      </c>
      <c r="F896" s="14" t="str">
        <f t="shared" si="52"/>
        <v>2025-02-21ExpenseDicks Lumber21020 GST/HST Payable-3.95</v>
      </c>
      <c r="G896" s="15">
        <f t="shared" si="53"/>
        <v>45709</v>
      </c>
      <c r="H896" s="16" t="str">
        <f>IF((IFERROR((VLOOKUP(D896,'Automation (QBO)'!A:B,2,FALSE)),"0"))=0,"Suspense",(IFERROR((VLOOKUP(D896,'Automation (QBO)'!A:B,2,FALSE)),"Suspense")))</f>
        <v>GST/HST Payable</v>
      </c>
      <c r="I896" s="17">
        <f t="shared" si="54"/>
        <v>-3.95</v>
      </c>
      <c r="J896" s="12" t="str">
        <f t="shared" si="55"/>
        <v>GST/HST Payable</v>
      </c>
    </row>
    <row r="897" spans="1:10" ht="16" hidden="1">
      <c r="A897" s="13" t="s">
        <v>396</v>
      </c>
      <c r="B897" s="12" t="s">
        <v>84</v>
      </c>
      <c r="C897" s="12" t="s">
        <v>114</v>
      </c>
      <c r="D897" s="12" t="s">
        <v>218</v>
      </c>
      <c r="E897" s="12">
        <v>-42999</v>
      </c>
      <c r="F897" s="14" t="str">
        <f t="shared" si="52"/>
        <v>2025-02-21InvoiceGarden of Granite Winery:Garden of Granite Project21045 Deposit Received-42999</v>
      </c>
      <c r="G897" s="15">
        <f t="shared" si="53"/>
        <v>45709</v>
      </c>
      <c r="H897" s="16" t="str">
        <f>IF((IFERROR((VLOOKUP(D897,'Automation (QBO)'!A:B,2,FALSE)),"0"))=0,"Suspense",(IFERROR((VLOOKUP(D897,'Automation (QBO)'!A:B,2,FALSE)),"Suspense")))</f>
        <v>Liability - Depostis Received</v>
      </c>
      <c r="I897" s="17">
        <f t="shared" si="54"/>
        <v>-42999</v>
      </c>
      <c r="J897" s="12" t="str">
        <f t="shared" si="55"/>
        <v>Liability - Depostis Received</v>
      </c>
    </row>
    <row r="898" spans="1:10" ht="16" hidden="1">
      <c r="A898" s="13" t="s">
        <v>396</v>
      </c>
      <c r="B898" s="12" t="s">
        <v>84</v>
      </c>
      <c r="C898" s="12" t="s">
        <v>114</v>
      </c>
      <c r="D898" s="12" t="s">
        <v>199</v>
      </c>
      <c r="E898" s="12">
        <v>0</v>
      </c>
      <c r="F898" s="14" t="str">
        <f t="shared" ref="F898:F961" si="56">A898&amp;B898&amp;C898&amp;D898&amp;E898</f>
        <v>2025-02-21InvoiceGarden of Granite Winery:Garden of Granite Project21020 GST/HST Payable0</v>
      </c>
      <c r="G898" s="15">
        <f t="shared" ref="G898:G961" si="57">IFERROR((DATEVALUE(A898)),A898)</f>
        <v>45709</v>
      </c>
      <c r="H898" s="16" t="str">
        <f>IF((IFERROR((VLOOKUP(D898,'Automation (QBO)'!A:B,2,FALSE)),"0"))=0,"Suspense",(IFERROR((VLOOKUP(D898,'Automation (QBO)'!A:B,2,FALSE)),"Suspense")))</f>
        <v>GST/HST Payable</v>
      </c>
      <c r="I898" s="17">
        <f t="shared" ref="I898:I961" si="58">E898</f>
        <v>0</v>
      </c>
      <c r="J898" s="12" t="str">
        <f t="shared" ref="J898:J961" si="59">H898</f>
        <v>GST/HST Payable</v>
      </c>
    </row>
    <row r="899" spans="1:10" ht="16" hidden="1">
      <c r="A899" s="13" t="s">
        <v>396</v>
      </c>
      <c r="B899" s="12" t="s">
        <v>84</v>
      </c>
      <c r="C899" s="12" t="s">
        <v>164</v>
      </c>
      <c r="D899" s="12" t="s">
        <v>665</v>
      </c>
      <c r="E899" s="12">
        <v>0</v>
      </c>
      <c r="F899" s="14" t="str">
        <f t="shared" si="56"/>
        <v>2025-02-21InvoiceBrowns Newport Village12000 [Accounts Receivable]0</v>
      </c>
      <c r="G899" s="15">
        <f t="shared" si="57"/>
        <v>45709</v>
      </c>
      <c r="H899" s="16" t="str">
        <f>IF((IFERROR((VLOOKUP(D899,'Automation (QBO)'!A:B,2,FALSE)),"0"))=0,"Suspense",(IFERROR((VLOOKUP(D899,'Automation (QBO)'!A:B,2,FALSE)),"Suspense")))</f>
        <v>Accounts Recievable - Suspense</v>
      </c>
      <c r="I899" s="17">
        <f t="shared" si="58"/>
        <v>0</v>
      </c>
      <c r="J899" s="12" t="str">
        <f t="shared" si="59"/>
        <v>Accounts Recievable - Suspense</v>
      </c>
    </row>
    <row r="900" spans="1:10" ht="16" hidden="1">
      <c r="A900" s="13" t="s">
        <v>396</v>
      </c>
      <c r="B900" s="12" t="s">
        <v>84</v>
      </c>
      <c r="C900" s="12" t="s">
        <v>164</v>
      </c>
      <c r="D900" s="12" t="s">
        <v>666</v>
      </c>
      <c r="E900" s="12">
        <v>97560</v>
      </c>
      <c r="F900" s="14" t="str">
        <f t="shared" si="56"/>
        <v>2025-02-21InvoiceBrowns Newport Village41005 Labour - Project Managment97560</v>
      </c>
      <c r="G900" s="15">
        <f t="shared" si="57"/>
        <v>45709</v>
      </c>
      <c r="H900" s="16" t="str">
        <f>IF((IFERROR((VLOOKUP(D900,'Automation (QBO)'!A:B,2,FALSE)),"0"))=0,"Suspense",(IFERROR((VLOOKUP(D900,'Automation (QBO)'!A:B,2,FALSE)),"Suspense")))</f>
        <v>Labour - Project Managment</v>
      </c>
      <c r="I900" s="17">
        <f t="shared" si="58"/>
        <v>97560</v>
      </c>
      <c r="J900" s="12" t="str">
        <f t="shared" si="59"/>
        <v>Labour - Project Managment</v>
      </c>
    </row>
    <row r="901" spans="1:10" ht="16" hidden="1">
      <c r="A901" s="13" t="s">
        <v>396</v>
      </c>
      <c r="B901" s="12" t="s">
        <v>84</v>
      </c>
      <c r="C901" s="12" t="s">
        <v>164</v>
      </c>
      <c r="D901" s="12" t="s">
        <v>666</v>
      </c>
      <c r="E901" s="12">
        <v>708</v>
      </c>
      <c r="F901" s="14" t="str">
        <f t="shared" si="56"/>
        <v>2025-02-21InvoiceBrowns Newport Village41005 Labour - Project Managment708</v>
      </c>
      <c r="G901" s="15">
        <f t="shared" si="57"/>
        <v>45709</v>
      </c>
      <c r="H901" s="16" t="str">
        <f>IF((IFERROR((VLOOKUP(D901,'Automation (QBO)'!A:B,2,FALSE)),"0"))=0,"Suspense",(IFERROR((VLOOKUP(D901,'Automation (QBO)'!A:B,2,FALSE)),"Suspense")))</f>
        <v>Labour - Project Managment</v>
      </c>
      <c r="I901" s="17">
        <f t="shared" si="58"/>
        <v>708</v>
      </c>
      <c r="J901" s="12" t="str">
        <f t="shared" si="59"/>
        <v>Labour - Project Managment</v>
      </c>
    </row>
    <row r="902" spans="1:10" ht="16" hidden="1">
      <c r="A902" s="13" t="s">
        <v>396</v>
      </c>
      <c r="B902" s="12" t="s">
        <v>84</v>
      </c>
      <c r="C902" s="12" t="s">
        <v>164</v>
      </c>
      <c r="D902" s="12" t="s">
        <v>844</v>
      </c>
      <c r="E902" s="12">
        <v>281.02</v>
      </c>
      <c r="F902" s="14" t="str">
        <f t="shared" si="56"/>
        <v>2025-02-21InvoiceBrowns Newport Village42035 Billable Expense Income281.02</v>
      </c>
      <c r="G902" s="15">
        <f t="shared" si="57"/>
        <v>45709</v>
      </c>
      <c r="H902" s="16" t="str">
        <f>IF((IFERROR((VLOOKUP(D902,'Automation (QBO)'!A:B,2,FALSE)),"0"))=0,"Suspense",(IFERROR((VLOOKUP(D902,'Automation (QBO)'!A:B,2,FALSE)),"Suspense")))</f>
        <v>Suspense</v>
      </c>
      <c r="I902" s="17">
        <f t="shared" si="58"/>
        <v>281.02</v>
      </c>
      <c r="J902" s="12" t="str">
        <f t="shared" si="59"/>
        <v>Suspense</v>
      </c>
    </row>
    <row r="903" spans="1:10" ht="16" hidden="1">
      <c r="A903" s="13" t="s">
        <v>396</v>
      </c>
      <c r="B903" s="12" t="s">
        <v>84</v>
      </c>
      <c r="C903" s="12" t="s">
        <v>164</v>
      </c>
      <c r="D903" s="12" t="s">
        <v>666</v>
      </c>
      <c r="E903" s="12">
        <v>6525</v>
      </c>
      <c r="F903" s="14" t="str">
        <f t="shared" si="56"/>
        <v>2025-02-21InvoiceBrowns Newport Village41005 Labour - Project Managment6525</v>
      </c>
      <c r="G903" s="15">
        <f t="shared" si="57"/>
        <v>45709</v>
      </c>
      <c r="H903" s="16" t="str">
        <f>IF((IFERROR((VLOOKUP(D903,'Automation (QBO)'!A:B,2,FALSE)),"0"))=0,"Suspense",(IFERROR((VLOOKUP(D903,'Automation (QBO)'!A:B,2,FALSE)),"Suspense")))</f>
        <v>Labour - Project Managment</v>
      </c>
      <c r="I903" s="17">
        <f t="shared" si="58"/>
        <v>6525</v>
      </c>
      <c r="J903" s="12" t="str">
        <f t="shared" si="59"/>
        <v>Labour - Project Managment</v>
      </c>
    </row>
    <row r="904" spans="1:10" ht="16" hidden="1">
      <c r="A904" s="13" t="s">
        <v>396</v>
      </c>
      <c r="B904" s="12" t="s">
        <v>84</v>
      </c>
      <c r="C904" s="12" t="s">
        <v>114</v>
      </c>
      <c r="D904" s="12" t="s">
        <v>665</v>
      </c>
      <c r="E904" s="12">
        <v>0</v>
      </c>
      <c r="F904" s="14" t="str">
        <f t="shared" si="56"/>
        <v>2025-02-21InvoiceGarden of Granite Winery:Garden of Granite Project12000 [Accounts Receivable]0</v>
      </c>
      <c r="G904" s="15">
        <f t="shared" si="57"/>
        <v>45709</v>
      </c>
      <c r="H904" s="16" t="str">
        <f>IF((IFERROR((VLOOKUP(D904,'Automation (QBO)'!A:B,2,FALSE)),"0"))=0,"Suspense",(IFERROR((VLOOKUP(D904,'Automation (QBO)'!A:B,2,FALSE)),"Suspense")))</f>
        <v>Accounts Recievable - Suspense</v>
      </c>
      <c r="I904" s="17">
        <f t="shared" si="58"/>
        <v>0</v>
      </c>
      <c r="J904" s="12" t="str">
        <f t="shared" si="59"/>
        <v>Accounts Recievable - Suspense</v>
      </c>
    </row>
    <row r="905" spans="1:10" ht="16" hidden="1">
      <c r="A905" s="13" t="s">
        <v>396</v>
      </c>
      <c r="B905" s="12" t="s">
        <v>84</v>
      </c>
      <c r="C905" s="12" t="s">
        <v>114</v>
      </c>
      <c r="D905" s="12" t="s">
        <v>199</v>
      </c>
      <c r="E905" s="12">
        <v>2047.57</v>
      </c>
      <c r="F905" s="14" t="str">
        <f t="shared" si="56"/>
        <v>2025-02-21InvoiceGarden of Granite Winery:Garden of Granite Project21020 GST/HST Payable2047.57</v>
      </c>
      <c r="G905" s="15">
        <f t="shared" si="57"/>
        <v>45709</v>
      </c>
      <c r="H905" s="16" t="str">
        <f>IF((IFERROR((VLOOKUP(D905,'Automation (QBO)'!A:B,2,FALSE)),"0"))=0,"Suspense",(IFERROR((VLOOKUP(D905,'Automation (QBO)'!A:B,2,FALSE)),"Suspense")))</f>
        <v>GST/HST Payable</v>
      </c>
      <c r="I905" s="17">
        <f t="shared" si="58"/>
        <v>2047.57</v>
      </c>
      <c r="J905" s="12" t="str">
        <f t="shared" si="59"/>
        <v>GST/HST Payable</v>
      </c>
    </row>
    <row r="906" spans="1:10" ht="16" hidden="1">
      <c r="A906" s="13" t="s">
        <v>396</v>
      </c>
      <c r="B906" s="12" t="s">
        <v>84</v>
      </c>
      <c r="C906" s="12" t="s">
        <v>114</v>
      </c>
      <c r="D906" s="12" t="s">
        <v>666</v>
      </c>
      <c r="E906" s="12">
        <v>20795.88</v>
      </c>
      <c r="F906" s="14" t="str">
        <f t="shared" si="56"/>
        <v>2025-02-21InvoiceGarden of Granite Winery:Garden of Granite Project41005 Labour - Project Managment20795.88</v>
      </c>
      <c r="G906" s="15">
        <f t="shared" si="57"/>
        <v>45709</v>
      </c>
      <c r="H906" s="16" t="str">
        <f>IF((IFERROR((VLOOKUP(D906,'Automation (QBO)'!A:B,2,FALSE)),"0"))=0,"Suspense",(IFERROR((VLOOKUP(D906,'Automation (QBO)'!A:B,2,FALSE)),"Suspense")))</f>
        <v>Labour - Project Managment</v>
      </c>
      <c r="I906" s="17">
        <f t="shared" si="58"/>
        <v>20795.88</v>
      </c>
      <c r="J906" s="12" t="str">
        <f t="shared" si="59"/>
        <v>Labour - Project Managment</v>
      </c>
    </row>
    <row r="907" spans="1:10" ht="16" hidden="1">
      <c r="A907" s="13" t="s">
        <v>396</v>
      </c>
      <c r="B907" s="12" t="s">
        <v>84</v>
      </c>
      <c r="C907" s="12" t="s">
        <v>114</v>
      </c>
      <c r="D907" s="12" t="s">
        <v>844</v>
      </c>
      <c r="E907" s="12">
        <v>4100.3100000000004</v>
      </c>
      <c r="F907" s="14" t="str">
        <f t="shared" si="56"/>
        <v>2025-02-21InvoiceGarden of Granite Winery:Garden of Granite Project42035 Billable Expense Income4100.31</v>
      </c>
      <c r="G907" s="15">
        <f t="shared" si="57"/>
        <v>45709</v>
      </c>
      <c r="H907" s="16" t="str">
        <f>IF((IFERROR((VLOOKUP(D907,'Automation (QBO)'!A:B,2,FALSE)),"0"))=0,"Suspense",(IFERROR((VLOOKUP(D907,'Automation (QBO)'!A:B,2,FALSE)),"Suspense")))</f>
        <v>Suspense</v>
      </c>
      <c r="I907" s="17">
        <f t="shared" si="58"/>
        <v>4100.3100000000004</v>
      </c>
      <c r="J907" s="12" t="str">
        <f t="shared" si="59"/>
        <v>Suspense</v>
      </c>
    </row>
    <row r="908" spans="1:10" ht="16" hidden="1">
      <c r="A908" s="13" t="s">
        <v>396</v>
      </c>
      <c r="B908" s="12" t="s">
        <v>84</v>
      </c>
      <c r="C908" s="12" t="s">
        <v>114</v>
      </c>
      <c r="D908" s="12" t="s">
        <v>666</v>
      </c>
      <c r="E908" s="12">
        <v>9230</v>
      </c>
      <c r="F908" s="14" t="str">
        <f t="shared" si="56"/>
        <v>2025-02-21InvoiceGarden of Granite Winery:Garden of Granite Project41005 Labour - Project Managment9230</v>
      </c>
      <c r="G908" s="15">
        <f t="shared" si="57"/>
        <v>45709</v>
      </c>
      <c r="H908" s="16" t="str">
        <f>IF((IFERROR((VLOOKUP(D908,'Automation (QBO)'!A:B,2,FALSE)),"0"))=0,"Suspense",(IFERROR((VLOOKUP(D908,'Automation (QBO)'!A:B,2,FALSE)),"Suspense")))</f>
        <v>Labour - Project Managment</v>
      </c>
      <c r="I908" s="17">
        <f t="shared" si="58"/>
        <v>9230</v>
      </c>
      <c r="J908" s="12" t="str">
        <f t="shared" si="59"/>
        <v>Labour - Project Managment</v>
      </c>
    </row>
    <row r="909" spans="1:10" ht="16" hidden="1">
      <c r="A909" s="13" t="s">
        <v>396</v>
      </c>
      <c r="B909" s="12" t="s">
        <v>84</v>
      </c>
      <c r="C909" s="12" t="s">
        <v>114</v>
      </c>
      <c r="D909" s="12" t="s">
        <v>666</v>
      </c>
      <c r="E909" s="12">
        <v>6825.24</v>
      </c>
      <c r="F909" s="14" t="str">
        <f t="shared" si="56"/>
        <v>2025-02-21InvoiceGarden of Granite Winery:Garden of Granite Project41005 Labour - Project Managment6825.24</v>
      </c>
      <c r="G909" s="15">
        <f t="shared" si="57"/>
        <v>45709</v>
      </c>
      <c r="H909" s="16" t="str">
        <f>IF((IFERROR((VLOOKUP(D909,'Automation (QBO)'!A:B,2,FALSE)),"0"))=0,"Suspense",(IFERROR((VLOOKUP(D909,'Automation (QBO)'!A:B,2,FALSE)),"Suspense")))</f>
        <v>Labour - Project Managment</v>
      </c>
      <c r="I909" s="17">
        <f t="shared" si="58"/>
        <v>6825.24</v>
      </c>
      <c r="J909" s="12" t="str">
        <f t="shared" si="59"/>
        <v>Labour - Project Managment</v>
      </c>
    </row>
    <row r="910" spans="1:10" ht="16" hidden="1">
      <c r="A910" s="13" t="s">
        <v>396</v>
      </c>
      <c r="B910" s="12" t="s">
        <v>84</v>
      </c>
      <c r="C910" s="12" t="s">
        <v>164</v>
      </c>
      <c r="D910" s="12" t="s">
        <v>666</v>
      </c>
      <c r="E910" s="12">
        <v>1430</v>
      </c>
      <c r="F910" s="14" t="str">
        <f t="shared" si="56"/>
        <v>2025-02-21InvoiceBrowns Newport Village41005 Labour - Project Managment1430</v>
      </c>
      <c r="G910" s="15">
        <f t="shared" si="57"/>
        <v>45709</v>
      </c>
      <c r="H910" s="16" t="str">
        <f>IF((IFERROR((VLOOKUP(D910,'Automation (QBO)'!A:B,2,FALSE)),"0"))=0,"Suspense",(IFERROR((VLOOKUP(D910,'Automation (QBO)'!A:B,2,FALSE)),"Suspense")))</f>
        <v>Labour - Project Managment</v>
      </c>
      <c r="I910" s="17">
        <f t="shared" si="58"/>
        <v>1430</v>
      </c>
      <c r="J910" s="12" t="str">
        <f t="shared" si="59"/>
        <v>Labour - Project Managment</v>
      </c>
    </row>
    <row r="911" spans="1:10" ht="16" hidden="1">
      <c r="A911" s="13" t="s">
        <v>396</v>
      </c>
      <c r="B911" s="12" t="s">
        <v>84</v>
      </c>
      <c r="C911" s="12" t="s">
        <v>164</v>
      </c>
      <c r="D911" s="12" t="s">
        <v>666</v>
      </c>
      <c r="E911" s="12">
        <v>21300.799999999999</v>
      </c>
      <c r="F911" s="14" t="str">
        <f t="shared" si="56"/>
        <v>2025-02-21InvoiceBrowns Newport Village41005 Labour - Project Managment21300.8</v>
      </c>
      <c r="G911" s="15">
        <f t="shared" si="57"/>
        <v>45709</v>
      </c>
      <c r="H911" s="16" t="str">
        <f>IF((IFERROR((VLOOKUP(D911,'Automation (QBO)'!A:B,2,FALSE)),"0"))=0,"Suspense",(IFERROR((VLOOKUP(D911,'Automation (QBO)'!A:B,2,FALSE)),"Suspense")))</f>
        <v>Labour - Project Managment</v>
      </c>
      <c r="I911" s="17">
        <f t="shared" si="58"/>
        <v>21300.799999999999</v>
      </c>
      <c r="J911" s="12" t="str">
        <f t="shared" si="59"/>
        <v>Labour - Project Managment</v>
      </c>
    </row>
    <row r="912" spans="1:10" ht="16" hidden="1">
      <c r="A912" s="13" t="s">
        <v>396</v>
      </c>
      <c r="B912" s="12" t="s">
        <v>84</v>
      </c>
      <c r="C912" s="12" t="s">
        <v>164</v>
      </c>
      <c r="D912" s="12" t="s">
        <v>218</v>
      </c>
      <c r="E912" s="12">
        <v>-134195.06</v>
      </c>
      <c r="F912" s="14" t="str">
        <f t="shared" si="56"/>
        <v>2025-02-21InvoiceBrowns Newport Village21045 Deposit Received-134195.06</v>
      </c>
      <c r="G912" s="15">
        <f t="shared" si="57"/>
        <v>45709</v>
      </c>
      <c r="H912" s="16" t="str">
        <f>IF((IFERROR((VLOOKUP(D912,'Automation (QBO)'!A:B,2,FALSE)),"0"))=0,"Suspense",(IFERROR((VLOOKUP(D912,'Automation (QBO)'!A:B,2,FALSE)),"Suspense")))</f>
        <v>Liability - Depostis Received</v>
      </c>
      <c r="I912" s="17">
        <f t="shared" si="58"/>
        <v>-134195.06</v>
      </c>
      <c r="J912" s="12" t="str">
        <f t="shared" si="59"/>
        <v>Liability - Depostis Received</v>
      </c>
    </row>
    <row r="913" spans="1:10" ht="16" hidden="1">
      <c r="A913" s="13" t="s">
        <v>396</v>
      </c>
      <c r="B913" s="12" t="s">
        <v>84</v>
      </c>
      <c r="C913" s="12" t="s">
        <v>164</v>
      </c>
      <c r="D913" s="12" t="s">
        <v>199</v>
      </c>
      <c r="E913" s="12">
        <v>6390.24</v>
      </c>
      <c r="F913" s="14" t="str">
        <f t="shared" si="56"/>
        <v>2025-02-21InvoiceBrowns Newport Village21020 GST/HST Payable6390.24</v>
      </c>
      <c r="G913" s="15">
        <f t="shared" si="57"/>
        <v>45709</v>
      </c>
      <c r="H913" s="16" t="str">
        <f>IF((IFERROR((VLOOKUP(D913,'Automation (QBO)'!A:B,2,FALSE)),"0"))=0,"Suspense",(IFERROR((VLOOKUP(D913,'Automation (QBO)'!A:B,2,FALSE)),"Suspense")))</f>
        <v>GST/HST Payable</v>
      </c>
      <c r="I913" s="17">
        <f t="shared" si="58"/>
        <v>6390.24</v>
      </c>
      <c r="J913" s="12" t="str">
        <f t="shared" si="59"/>
        <v>GST/HST Payable</v>
      </c>
    </row>
    <row r="914" spans="1:10" ht="16" hidden="1">
      <c r="A914" s="13" t="s">
        <v>396</v>
      </c>
      <c r="B914" s="12" t="s">
        <v>84</v>
      </c>
      <c r="C914" s="12" t="s">
        <v>164</v>
      </c>
      <c r="D914" s="12" t="s">
        <v>199</v>
      </c>
      <c r="E914" s="12">
        <v>0</v>
      </c>
      <c r="F914" s="14" t="str">
        <f t="shared" si="56"/>
        <v>2025-02-21InvoiceBrowns Newport Village21020 GST/HST Payable0</v>
      </c>
      <c r="G914" s="15">
        <f t="shared" si="57"/>
        <v>45709</v>
      </c>
      <c r="H914" s="16" t="str">
        <f>IF((IFERROR((VLOOKUP(D914,'Automation (QBO)'!A:B,2,FALSE)),"0"))=0,"Suspense",(IFERROR((VLOOKUP(D914,'Automation (QBO)'!A:B,2,FALSE)),"Suspense")))</f>
        <v>GST/HST Payable</v>
      </c>
      <c r="I914" s="17">
        <f t="shared" si="58"/>
        <v>0</v>
      </c>
      <c r="J914" s="12" t="str">
        <f t="shared" si="59"/>
        <v>GST/HST Payable</v>
      </c>
    </row>
    <row r="915" spans="1:10" ht="16" hidden="1">
      <c r="A915" s="13" t="s">
        <v>396</v>
      </c>
      <c r="B915" s="12" t="s">
        <v>84</v>
      </c>
      <c r="C915" s="12" t="s">
        <v>114</v>
      </c>
      <c r="D915" s="12" t="s">
        <v>665</v>
      </c>
      <c r="E915" s="12">
        <v>0</v>
      </c>
      <c r="F915" s="14" t="str">
        <f t="shared" si="56"/>
        <v>2025-02-21InvoiceGarden of Granite Winery:Garden of Granite Project12000 [Accounts Receivable]0</v>
      </c>
      <c r="G915" s="15">
        <f t="shared" si="57"/>
        <v>45709</v>
      </c>
      <c r="H915" s="16" t="str">
        <f>IF((IFERROR((VLOOKUP(D915,'Automation (QBO)'!A:B,2,FALSE)),"0"))=0,"Suspense",(IFERROR((VLOOKUP(D915,'Automation (QBO)'!A:B,2,FALSE)),"Suspense")))</f>
        <v>Accounts Recievable - Suspense</v>
      </c>
      <c r="I915" s="17">
        <f t="shared" si="58"/>
        <v>0</v>
      </c>
      <c r="J915" s="12" t="str">
        <f t="shared" si="59"/>
        <v>Accounts Recievable - Suspense</v>
      </c>
    </row>
    <row r="916" spans="1:10" ht="16" hidden="1">
      <c r="A916" s="13" t="s">
        <v>396</v>
      </c>
      <c r="B916" s="12" t="s">
        <v>84</v>
      </c>
      <c r="C916" s="12" t="s">
        <v>114</v>
      </c>
      <c r="D916" s="12" t="s">
        <v>666</v>
      </c>
      <c r="E916" s="12">
        <v>300</v>
      </c>
      <c r="F916" s="14" t="str">
        <f t="shared" si="56"/>
        <v>2025-02-21InvoiceGarden of Granite Winery:Garden of Granite Project41005 Labour - Project Managment300</v>
      </c>
      <c r="G916" s="15">
        <f t="shared" si="57"/>
        <v>45709</v>
      </c>
      <c r="H916" s="16" t="str">
        <f>IF((IFERROR((VLOOKUP(D916,'Automation (QBO)'!A:B,2,FALSE)),"0"))=0,"Suspense",(IFERROR((VLOOKUP(D916,'Automation (QBO)'!A:B,2,FALSE)),"Suspense")))</f>
        <v>Labour - Project Managment</v>
      </c>
      <c r="I916" s="17">
        <f t="shared" si="58"/>
        <v>300</v>
      </c>
      <c r="J916" s="12" t="str">
        <f t="shared" si="59"/>
        <v>Labour - Project Managment</v>
      </c>
    </row>
    <row r="917" spans="1:10" ht="16" hidden="1">
      <c r="A917" s="13" t="s">
        <v>396</v>
      </c>
      <c r="B917" s="12" t="s">
        <v>84</v>
      </c>
      <c r="C917" s="12" t="s">
        <v>114</v>
      </c>
      <c r="D917" s="12" t="s">
        <v>666</v>
      </c>
      <c r="E917" s="12">
        <v>32574.26</v>
      </c>
      <c r="F917" s="14" t="str">
        <f t="shared" si="56"/>
        <v>2025-02-21InvoiceGarden of Granite Winery:Garden of Granite Project41005 Labour - Project Managment32574.26</v>
      </c>
      <c r="G917" s="15">
        <f t="shared" si="57"/>
        <v>45709</v>
      </c>
      <c r="H917" s="16" t="str">
        <f>IF((IFERROR((VLOOKUP(D917,'Automation (QBO)'!A:B,2,FALSE)),"0"))=0,"Suspense",(IFERROR((VLOOKUP(D917,'Automation (QBO)'!A:B,2,FALSE)),"Suspense")))</f>
        <v>Labour - Project Managment</v>
      </c>
      <c r="I917" s="17">
        <f t="shared" si="58"/>
        <v>32574.26</v>
      </c>
      <c r="J917" s="12" t="str">
        <f t="shared" si="59"/>
        <v>Labour - Project Managment</v>
      </c>
    </row>
    <row r="918" spans="1:10" ht="16" hidden="1">
      <c r="A918" s="13" t="s">
        <v>396</v>
      </c>
      <c r="B918" s="12" t="s">
        <v>84</v>
      </c>
      <c r="C918" s="12" t="s">
        <v>114</v>
      </c>
      <c r="D918" s="12" t="s">
        <v>844</v>
      </c>
      <c r="E918" s="12">
        <v>1440.93</v>
      </c>
      <c r="F918" s="14" t="str">
        <f t="shared" si="56"/>
        <v>2025-02-21InvoiceGarden of Granite Winery:Garden of Granite Project42035 Billable Expense Income1440.93</v>
      </c>
      <c r="G918" s="15">
        <f t="shared" si="57"/>
        <v>45709</v>
      </c>
      <c r="H918" s="16" t="str">
        <f>IF((IFERROR((VLOOKUP(D918,'Automation (QBO)'!A:B,2,FALSE)),"0"))=0,"Suspense",(IFERROR((VLOOKUP(D918,'Automation (QBO)'!A:B,2,FALSE)),"Suspense")))</f>
        <v>Suspense</v>
      </c>
      <c r="I918" s="17">
        <f t="shared" si="58"/>
        <v>1440.93</v>
      </c>
      <c r="J918" s="12" t="str">
        <f t="shared" si="59"/>
        <v>Suspense</v>
      </c>
    </row>
    <row r="919" spans="1:10" ht="16" hidden="1">
      <c r="A919" s="13" t="s">
        <v>396</v>
      </c>
      <c r="B919" s="12" t="s">
        <v>84</v>
      </c>
      <c r="C919" s="12" t="s">
        <v>114</v>
      </c>
      <c r="D919" s="12" t="s">
        <v>666</v>
      </c>
      <c r="E919" s="12">
        <v>7800</v>
      </c>
      <c r="F919" s="14" t="str">
        <f t="shared" si="56"/>
        <v>2025-02-21InvoiceGarden of Granite Winery:Garden of Granite Project41005 Labour - Project Managment7800</v>
      </c>
      <c r="G919" s="15">
        <f t="shared" si="57"/>
        <v>45709</v>
      </c>
      <c r="H919" s="16" t="str">
        <f>IF((IFERROR((VLOOKUP(D919,'Automation (QBO)'!A:B,2,FALSE)),"0"))=0,"Suspense",(IFERROR((VLOOKUP(D919,'Automation (QBO)'!A:B,2,FALSE)),"Suspense")))</f>
        <v>Labour - Project Managment</v>
      </c>
      <c r="I919" s="17">
        <f t="shared" si="58"/>
        <v>7800</v>
      </c>
      <c r="J919" s="12" t="str">
        <f t="shared" si="59"/>
        <v>Labour - Project Managment</v>
      </c>
    </row>
    <row r="920" spans="1:10" ht="16" hidden="1">
      <c r="A920" s="13" t="s">
        <v>396</v>
      </c>
      <c r="B920" s="12" t="s">
        <v>84</v>
      </c>
      <c r="C920" s="12" t="s">
        <v>114</v>
      </c>
      <c r="D920" s="12" t="s">
        <v>666</v>
      </c>
      <c r="E920" s="12">
        <v>8423.0400000000009</v>
      </c>
      <c r="F920" s="14" t="str">
        <f t="shared" si="56"/>
        <v>2025-02-21InvoiceGarden of Granite Winery:Garden of Granite Project41005 Labour - Project Managment8423.04</v>
      </c>
      <c r="G920" s="15">
        <f t="shared" si="57"/>
        <v>45709</v>
      </c>
      <c r="H920" s="16" t="str">
        <f>IF((IFERROR((VLOOKUP(D920,'Automation (QBO)'!A:B,2,FALSE)),"0"))=0,"Suspense",(IFERROR((VLOOKUP(D920,'Automation (QBO)'!A:B,2,FALSE)),"Suspense")))</f>
        <v>Labour - Project Managment</v>
      </c>
      <c r="I920" s="17">
        <f t="shared" si="58"/>
        <v>8423.0400000000009</v>
      </c>
      <c r="J920" s="12" t="str">
        <f t="shared" si="59"/>
        <v>Labour - Project Managment</v>
      </c>
    </row>
    <row r="921" spans="1:10" ht="16" hidden="1">
      <c r="A921" s="13" t="s">
        <v>396</v>
      </c>
      <c r="B921" s="12" t="s">
        <v>78</v>
      </c>
      <c r="C921" s="12" t="s">
        <v>141</v>
      </c>
      <c r="D921" s="12" t="s">
        <v>199</v>
      </c>
      <c r="E921" s="12">
        <v>0</v>
      </c>
      <c r="F921" s="14" t="str">
        <f t="shared" si="56"/>
        <v>2025-02-21ExpenseDSPC Parking Vancouver21020 GST/HST Payable0</v>
      </c>
      <c r="G921" s="15">
        <f t="shared" si="57"/>
        <v>45709</v>
      </c>
      <c r="H921" s="16" t="str">
        <f>IF((IFERROR((VLOOKUP(D921,'Automation (QBO)'!A:B,2,FALSE)),"0"))=0,"Suspense",(IFERROR((VLOOKUP(D921,'Automation (QBO)'!A:B,2,FALSE)),"Suspense")))</f>
        <v>GST/HST Payable</v>
      </c>
      <c r="I921" s="17">
        <f t="shared" si="58"/>
        <v>0</v>
      </c>
      <c r="J921" s="12" t="str">
        <f t="shared" si="59"/>
        <v>GST/HST Payable</v>
      </c>
    </row>
    <row r="922" spans="1:10" ht="16" hidden="1">
      <c r="A922" s="13" t="s">
        <v>396</v>
      </c>
      <c r="B922" s="12" t="s">
        <v>84</v>
      </c>
      <c r="C922" s="12" t="s">
        <v>114</v>
      </c>
      <c r="D922" s="12" t="s">
        <v>218</v>
      </c>
      <c r="E922" s="12">
        <v>-53065.14</v>
      </c>
      <c r="F922" s="14" t="str">
        <f t="shared" si="56"/>
        <v>2025-02-21InvoiceGarden of Granite Winery:Garden of Granite Project21045 Deposit Received-53065.14</v>
      </c>
      <c r="G922" s="15">
        <f t="shared" si="57"/>
        <v>45709</v>
      </c>
      <c r="H922" s="16" t="str">
        <f>IF((IFERROR((VLOOKUP(D922,'Automation (QBO)'!A:B,2,FALSE)),"0"))=0,"Suspense",(IFERROR((VLOOKUP(D922,'Automation (QBO)'!A:B,2,FALSE)),"Suspense")))</f>
        <v>Liability - Depostis Received</v>
      </c>
      <c r="I922" s="17">
        <f t="shared" si="58"/>
        <v>-53065.14</v>
      </c>
      <c r="J922" s="12" t="str">
        <f t="shared" si="59"/>
        <v>Liability - Depostis Received</v>
      </c>
    </row>
    <row r="923" spans="1:10" ht="16" hidden="1">
      <c r="A923" s="13" t="s">
        <v>396</v>
      </c>
      <c r="B923" s="12" t="s">
        <v>84</v>
      </c>
      <c r="C923" s="12" t="s">
        <v>114</v>
      </c>
      <c r="D923" s="12" t="s">
        <v>199</v>
      </c>
      <c r="E923" s="12">
        <v>2526.91</v>
      </c>
      <c r="F923" s="14" t="str">
        <f t="shared" si="56"/>
        <v>2025-02-21InvoiceGarden of Granite Winery:Garden of Granite Project21020 GST/HST Payable2526.91</v>
      </c>
      <c r="G923" s="15">
        <f t="shared" si="57"/>
        <v>45709</v>
      </c>
      <c r="H923" s="16" t="str">
        <f>IF((IFERROR((VLOOKUP(D923,'Automation (QBO)'!A:B,2,FALSE)),"0"))=0,"Suspense",(IFERROR((VLOOKUP(D923,'Automation (QBO)'!A:B,2,FALSE)),"Suspense")))</f>
        <v>GST/HST Payable</v>
      </c>
      <c r="I923" s="17">
        <f t="shared" si="58"/>
        <v>2526.91</v>
      </c>
      <c r="J923" s="12" t="str">
        <f t="shared" si="59"/>
        <v>GST/HST Payable</v>
      </c>
    </row>
    <row r="924" spans="1:10" ht="16" hidden="1">
      <c r="A924" s="13" t="s">
        <v>396</v>
      </c>
      <c r="B924" s="12" t="s">
        <v>84</v>
      </c>
      <c r="C924" s="12" t="s">
        <v>114</v>
      </c>
      <c r="D924" s="12" t="s">
        <v>199</v>
      </c>
      <c r="E924" s="12">
        <v>0</v>
      </c>
      <c r="F924" s="14" t="str">
        <f t="shared" si="56"/>
        <v>2025-02-21InvoiceGarden of Granite Winery:Garden of Granite Project21020 GST/HST Payable0</v>
      </c>
      <c r="G924" s="15">
        <f t="shared" si="57"/>
        <v>45709</v>
      </c>
      <c r="H924" s="16" t="str">
        <f>IF((IFERROR((VLOOKUP(D924,'Automation (QBO)'!A:B,2,FALSE)),"0"))=0,"Suspense",(IFERROR((VLOOKUP(D924,'Automation (QBO)'!A:B,2,FALSE)),"Suspense")))</f>
        <v>GST/HST Payable</v>
      </c>
      <c r="I924" s="17">
        <f t="shared" si="58"/>
        <v>0</v>
      </c>
      <c r="J924" s="12" t="str">
        <f t="shared" si="59"/>
        <v>GST/HST Payable</v>
      </c>
    </row>
    <row r="925" spans="1:10" ht="16" hidden="1">
      <c r="A925" s="13" t="s">
        <v>396</v>
      </c>
      <c r="B925" s="12" t="s">
        <v>78</v>
      </c>
      <c r="C925" s="12" t="s">
        <v>700</v>
      </c>
      <c r="D925" s="12" t="s">
        <v>275</v>
      </c>
      <c r="E925" s="12">
        <v>817.52</v>
      </c>
      <c r="F925" s="14" t="str">
        <f t="shared" si="56"/>
        <v>2025-02-21ExpenseCIBC Visa52120 Bank Interest817.52</v>
      </c>
      <c r="G925" s="15">
        <f t="shared" si="57"/>
        <v>45709</v>
      </c>
      <c r="H925" s="16" t="str">
        <f>IF((IFERROR((VLOOKUP(D925,'Automation (QBO)'!A:B,2,FALSE)),"0"))=0,"Suspense",(IFERROR((VLOOKUP(D925,'Automation (QBO)'!A:B,2,FALSE)),"Suspense")))</f>
        <v>Bank Interest</v>
      </c>
      <c r="I925" s="17">
        <f t="shared" si="58"/>
        <v>817.52</v>
      </c>
      <c r="J925" s="12" t="str">
        <f t="shared" si="59"/>
        <v>Bank Interest</v>
      </c>
    </row>
    <row r="926" spans="1:10" ht="16" hidden="1">
      <c r="A926" s="13" t="s">
        <v>396</v>
      </c>
      <c r="B926" s="12" t="s">
        <v>78</v>
      </c>
      <c r="C926" s="12" t="s">
        <v>700</v>
      </c>
      <c r="D926" s="12" t="s">
        <v>199</v>
      </c>
      <c r="E926" s="12">
        <v>0</v>
      </c>
      <c r="F926" s="14" t="str">
        <f t="shared" si="56"/>
        <v>2025-02-21ExpenseCIBC Visa21020 GST/HST Payable0</v>
      </c>
      <c r="G926" s="15">
        <f t="shared" si="57"/>
        <v>45709</v>
      </c>
      <c r="H926" s="16" t="str">
        <f>IF((IFERROR((VLOOKUP(D926,'Automation (QBO)'!A:B,2,FALSE)),"0"))=0,"Suspense",(IFERROR((VLOOKUP(D926,'Automation (QBO)'!A:B,2,FALSE)),"Suspense")))</f>
        <v>GST/HST Payable</v>
      </c>
      <c r="I926" s="17">
        <f t="shared" si="58"/>
        <v>0</v>
      </c>
      <c r="J926" s="12" t="str">
        <f t="shared" si="59"/>
        <v>GST/HST Payable</v>
      </c>
    </row>
    <row r="927" spans="1:10" ht="16" hidden="1">
      <c r="A927" s="13" t="s">
        <v>396</v>
      </c>
      <c r="B927" s="12" t="s">
        <v>78</v>
      </c>
      <c r="C927" s="12" t="s">
        <v>141</v>
      </c>
      <c r="D927" s="12" t="s">
        <v>505</v>
      </c>
      <c r="E927" s="12">
        <v>10</v>
      </c>
      <c r="F927" s="14" t="str">
        <f t="shared" si="56"/>
        <v>2025-02-21ExpenseDSPC Parking Vancouver21010 Credit Card (CIBC Visa)10</v>
      </c>
      <c r="G927" s="15">
        <f t="shared" si="57"/>
        <v>45709</v>
      </c>
      <c r="H927" s="16" t="str">
        <f>IF((IFERROR((VLOOKUP(D927,'Automation (QBO)'!A:B,2,FALSE)),"0"))=0,"Suspense",(IFERROR((VLOOKUP(D927,'Automation (QBO)'!A:B,2,FALSE)),"Suspense")))</f>
        <v>Credit Card (CIBC Visa)</v>
      </c>
      <c r="I927" s="17">
        <f t="shared" si="58"/>
        <v>10</v>
      </c>
      <c r="J927" s="12" t="str">
        <f t="shared" si="59"/>
        <v>Credit Card (CIBC Visa)</v>
      </c>
    </row>
    <row r="928" spans="1:10" ht="16" hidden="1">
      <c r="A928" s="13" t="s">
        <v>396</v>
      </c>
      <c r="B928" s="12" t="s">
        <v>78</v>
      </c>
      <c r="C928" s="12" t="s">
        <v>94</v>
      </c>
      <c r="D928" s="12" t="s">
        <v>505</v>
      </c>
      <c r="E928" s="12">
        <v>88.43</v>
      </c>
      <c r="F928" s="14" t="str">
        <f t="shared" si="56"/>
        <v>2025-02-21ExpenseDicks Lumber21010 Credit Card (CIBC Visa)88.43</v>
      </c>
      <c r="G928" s="15">
        <f t="shared" si="57"/>
        <v>45709</v>
      </c>
      <c r="H928" s="16" t="str">
        <f>IF((IFERROR((VLOOKUP(D928,'Automation (QBO)'!A:B,2,FALSE)),"0"))=0,"Suspense",(IFERROR((VLOOKUP(D928,'Automation (QBO)'!A:B,2,FALSE)),"Suspense")))</f>
        <v>Credit Card (CIBC Visa)</v>
      </c>
      <c r="I928" s="17">
        <f t="shared" si="58"/>
        <v>88.43</v>
      </c>
      <c r="J928" s="12" t="str">
        <f t="shared" si="59"/>
        <v>Credit Card (CIBC Visa)</v>
      </c>
    </row>
    <row r="929" spans="1:10" ht="16" hidden="1">
      <c r="A929" s="13" t="s">
        <v>396</v>
      </c>
      <c r="B929" s="12" t="s">
        <v>78</v>
      </c>
      <c r="C929" s="12" t="s">
        <v>700</v>
      </c>
      <c r="D929" s="12" t="s">
        <v>505</v>
      </c>
      <c r="E929" s="12">
        <v>817.52</v>
      </c>
      <c r="F929" s="14" t="str">
        <f t="shared" si="56"/>
        <v>2025-02-21ExpenseCIBC Visa21010 Credit Card (CIBC Visa)817.52</v>
      </c>
      <c r="G929" s="15">
        <f t="shared" si="57"/>
        <v>45709</v>
      </c>
      <c r="H929" s="16" t="str">
        <f>IF((IFERROR((VLOOKUP(D929,'Automation (QBO)'!A:B,2,FALSE)),"0"))=0,"Suspense",(IFERROR((VLOOKUP(D929,'Automation (QBO)'!A:B,2,FALSE)),"Suspense")))</f>
        <v>Credit Card (CIBC Visa)</v>
      </c>
      <c r="I929" s="17">
        <f t="shared" si="58"/>
        <v>817.52</v>
      </c>
      <c r="J929" s="12" t="str">
        <f t="shared" si="59"/>
        <v>Credit Card (CIBC Visa)</v>
      </c>
    </row>
    <row r="930" spans="1:10" ht="16" hidden="1">
      <c r="A930" s="13" t="s">
        <v>396</v>
      </c>
      <c r="B930" s="12" t="s">
        <v>78</v>
      </c>
      <c r="C930" s="12" t="s">
        <v>141</v>
      </c>
      <c r="D930" s="12" t="s">
        <v>660</v>
      </c>
      <c r="E930" s="12">
        <v>10</v>
      </c>
      <c r="F930" s="14" t="str">
        <f t="shared" si="56"/>
        <v>2025-02-21ExpenseDSPC Parking Vancouver51335 Project Expense - Materials10</v>
      </c>
      <c r="G930" s="15">
        <f t="shared" si="57"/>
        <v>45709</v>
      </c>
      <c r="H930" s="16" t="str">
        <f>IF((IFERROR((VLOOKUP(D930,'Automation (QBO)'!A:B,2,FALSE)),"0"))=0,"Suspense",(IFERROR((VLOOKUP(D930,'Automation (QBO)'!A:B,2,FALSE)),"Suspense")))</f>
        <v>Project Expense - Materials</v>
      </c>
      <c r="I930" s="17">
        <f t="shared" si="58"/>
        <v>10</v>
      </c>
      <c r="J930" s="12" t="str">
        <f t="shared" si="59"/>
        <v>Project Expense - Materials</v>
      </c>
    </row>
    <row r="931" spans="1:10" ht="16" hidden="1">
      <c r="A931" s="13" t="s">
        <v>701</v>
      </c>
      <c r="B931" s="12" t="s">
        <v>78</v>
      </c>
      <c r="C931" s="12" t="s">
        <v>125</v>
      </c>
      <c r="D931" s="12" t="s">
        <v>202</v>
      </c>
      <c r="E931" s="12">
        <v>89.6</v>
      </c>
      <c r="F931" s="14" t="str">
        <f t="shared" si="56"/>
        <v>2025-02-22ExpenseInuit Quickbooks52110 Accounting89.6</v>
      </c>
      <c r="G931" s="15">
        <f t="shared" si="57"/>
        <v>45710</v>
      </c>
      <c r="H931" s="16" t="str">
        <f>IF((IFERROR((VLOOKUP(D931,'Automation (QBO)'!A:B,2,FALSE)),"0"))=0,"Suspense",(IFERROR((VLOOKUP(D931,'Automation (QBO)'!A:B,2,FALSE)),"Suspense")))</f>
        <v>Accounting</v>
      </c>
      <c r="I931" s="17">
        <f t="shared" si="58"/>
        <v>89.6</v>
      </c>
      <c r="J931" s="12" t="str">
        <f t="shared" si="59"/>
        <v>Accounting</v>
      </c>
    </row>
    <row r="932" spans="1:10" ht="16" hidden="1">
      <c r="A932" s="13" t="s">
        <v>701</v>
      </c>
      <c r="B932" s="12" t="s">
        <v>78</v>
      </c>
      <c r="C932" s="12" t="s">
        <v>125</v>
      </c>
      <c r="D932" s="12" t="s">
        <v>199</v>
      </c>
      <c r="E932" s="12">
        <v>0</v>
      </c>
      <c r="F932" s="14" t="str">
        <f t="shared" si="56"/>
        <v>2025-02-22ExpenseInuit Quickbooks21020 GST/HST Payable0</v>
      </c>
      <c r="G932" s="15">
        <f t="shared" si="57"/>
        <v>45710</v>
      </c>
      <c r="H932" s="16" t="str">
        <f>IF((IFERROR((VLOOKUP(D932,'Automation (QBO)'!A:B,2,FALSE)),"0"))=0,"Suspense",(IFERROR((VLOOKUP(D932,'Automation (QBO)'!A:B,2,FALSE)),"Suspense")))</f>
        <v>GST/HST Payable</v>
      </c>
      <c r="I932" s="17">
        <f t="shared" si="58"/>
        <v>0</v>
      </c>
      <c r="J932" s="12" t="str">
        <f t="shared" si="59"/>
        <v>GST/HST Payable</v>
      </c>
    </row>
    <row r="933" spans="1:10" ht="16" hidden="1">
      <c r="A933" s="13" t="s">
        <v>701</v>
      </c>
      <c r="B933" s="12" t="s">
        <v>78</v>
      </c>
      <c r="C933" s="12" t="s">
        <v>125</v>
      </c>
      <c r="D933" s="12" t="s">
        <v>505</v>
      </c>
      <c r="E933" s="12">
        <v>89.6</v>
      </c>
      <c r="F933" s="14" t="str">
        <f t="shared" si="56"/>
        <v>2025-02-22ExpenseInuit Quickbooks21010 Credit Card (CIBC Visa)89.6</v>
      </c>
      <c r="G933" s="15">
        <f t="shared" si="57"/>
        <v>45710</v>
      </c>
      <c r="H933" s="16" t="str">
        <f>IF((IFERROR((VLOOKUP(D933,'Automation (QBO)'!A:B,2,FALSE)),"0"))=0,"Suspense",(IFERROR((VLOOKUP(D933,'Automation (QBO)'!A:B,2,FALSE)),"Suspense")))</f>
        <v>Credit Card (CIBC Visa)</v>
      </c>
      <c r="I933" s="17">
        <f t="shared" si="58"/>
        <v>89.6</v>
      </c>
      <c r="J933" s="12" t="str">
        <f t="shared" si="59"/>
        <v>Credit Card (CIBC Visa)</v>
      </c>
    </row>
    <row r="934" spans="1:10" ht="16" hidden="1">
      <c r="A934" s="13" t="s">
        <v>397</v>
      </c>
      <c r="B934" s="12" t="s">
        <v>78</v>
      </c>
      <c r="C934" s="12" t="s">
        <v>702</v>
      </c>
      <c r="D934" s="12" t="s">
        <v>654</v>
      </c>
      <c r="E934" s="12">
        <v>96585</v>
      </c>
      <c r="F934" s="14" t="str">
        <f t="shared" si="56"/>
        <v>2025-02-24ExpenseSuncoast Enclosures51320 Project Expense - Subcontractors96585</v>
      </c>
      <c r="G934" s="15">
        <f t="shared" si="57"/>
        <v>45712</v>
      </c>
      <c r="H934" s="16" t="str">
        <f>IF((IFERROR((VLOOKUP(D934,'Automation (QBO)'!A:B,2,FALSE)),"0"))=0,"Suspense",(IFERROR((VLOOKUP(D934,'Automation (QBO)'!A:B,2,FALSE)),"Suspense")))</f>
        <v>Project Expense - Subcontractors</v>
      </c>
      <c r="I934" s="17">
        <f t="shared" si="58"/>
        <v>96585</v>
      </c>
      <c r="J934" s="12" t="str">
        <f t="shared" si="59"/>
        <v>Project Expense - Subcontractors</v>
      </c>
    </row>
    <row r="935" spans="1:10" ht="16" hidden="1">
      <c r="A935" s="13" t="s">
        <v>397</v>
      </c>
      <c r="B935" s="12" t="s">
        <v>78</v>
      </c>
      <c r="C935" s="12" t="s">
        <v>702</v>
      </c>
      <c r="D935" s="12" t="s">
        <v>199</v>
      </c>
      <c r="E935" s="12">
        <v>-4829.25</v>
      </c>
      <c r="F935" s="14" t="str">
        <f t="shared" si="56"/>
        <v>2025-02-24ExpenseSuncoast Enclosures21020 GST/HST Payable-4829.25</v>
      </c>
      <c r="G935" s="15">
        <f t="shared" si="57"/>
        <v>45712</v>
      </c>
      <c r="H935" s="16" t="str">
        <f>IF((IFERROR((VLOOKUP(D935,'Automation (QBO)'!A:B,2,FALSE)),"0"))=0,"Suspense",(IFERROR((VLOOKUP(D935,'Automation (QBO)'!A:B,2,FALSE)),"Suspense")))</f>
        <v>GST/HST Payable</v>
      </c>
      <c r="I935" s="17">
        <f t="shared" si="58"/>
        <v>-4829.25</v>
      </c>
      <c r="J935" s="12" t="str">
        <f t="shared" si="59"/>
        <v>GST/HST Payable</v>
      </c>
    </row>
    <row r="936" spans="1:10" ht="16" hidden="1">
      <c r="A936" s="13" t="s">
        <v>397</v>
      </c>
      <c r="B936" s="12" t="s">
        <v>78</v>
      </c>
      <c r="C936" s="12" t="s">
        <v>703</v>
      </c>
      <c r="D936" s="12" t="s">
        <v>660</v>
      </c>
      <c r="E936" s="12">
        <v>189.95</v>
      </c>
      <c r="F936" s="14" t="str">
        <f t="shared" si="56"/>
        <v>2025-02-24ExpenseMisterlamp51335 Project Expense - Materials189.95</v>
      </c>
      <c r="G936" s="15">
        <f t="shared" si="57"/>
        <v>45712</v>
      </c>
      <c r="H936" s="16" t="str">
        <f>IF((IFERROR((VLOOKUP(D936,'Automation (QBO)'!A:B,2,FALSE)),"0"))=0,"Suspense",(IFERROR((VLOOKUP(D936,'Automation (QBO)'!A:B,2,FALSE)),"Suspense")))</f>
        <v>Project Expense - Materials</v>
      </c>
      <c r="I936" s="17">
        <f t="shared" si="58"/>
        <v>189.95</v>
      </c>
      <c r="J936" s="12" t="str">
        <f t="shared" si="59"/>
        <v>Project Expense - Materials</v>
      </c>
    </row>
    <row r="937" spans="1:10" ht="16" hidden="1">
      <c r="A937" s="13" t="s">
        <v>397</v>
      </c>
      <c r="B937" s="12" t="s">
        <v>78</v>
      </c>
      <c r="C937" s="12" t="s">
        <v>703</v>
      </c>
      <c r="D937" s="12" t="s">
        <v>199</v>
      </c>
      <c r="E937" s="12">
        <v>0</v>
      </c>
      <c r="F937" s="14" t="str">
        <f t="shared" si="56"/>
        <v>2025-02-24ExpenseMisterlamp21020 GST/HST Payable0</v>
      </c>
      <c r="G937" s="15">
        <f t="shared" si="57"/>
        <v>45712</v>
      </c>
      <c r="H937" s="16" t="str">
        <f>IF((IFERROR((VLOOKUP(D937,'Automation (QBO)'!A:B,2,FALSE)),"0"))=0,"Suspense",(IFERROR((VLOOKUP(D937,'Automation (QBO)'!A:B,2,FALSE)),"Suspense")))</f>
        <v>GST/HST Payable</v>
      </c>
      <c r="I937" s="17">
        <f t="shared" si="58"/>
        <v>0</v>
      </c>
      <c r="J937" s="12" t="str">
        <f t="shared" si="59"/>
        <v>GST/HST Payable</v>
      </c>
    </row>
    <row r="938" spans="1:10" ht="16" hidden="1">
      <c r="A938" s="13" t="s">
        <v>397</v>
      </c>
      <c r="B938" s="12" t="s">
        <v>78</v>
      </c>
      <c r="C938" s="12" t="s">
        <v>144</v>
      </c>
      <c r="D938" s="12" t="s">
        <v>653</v>
      </c>
      <c r="E938" s="12">
        <v>247</v>
      </c>
      <c r="F938" s="14" t="str">
        <f t="shared" si="56"/>
        <v>2025-02-24ExpenseSuter Brook Dental Group52173 Health Spending - Scott247</v>
      </c>
      <c r="G938" s="15">
        <f t="shared" si="57"/>
        <v>45712</v>
      </c>
      <c r="H938" s="16" t="str">
        <f>IF((IFERROR((VLOOKUP(D938,'Automation (QBO)'!A:B,2,FALSE)),"0"))=0,"Suspense",(IFERROR((VLOOKUP(D938,'Automation (QBO)'!A:B,2,FALSE)),"Suspense")))</f>
        <v>Health Spending - Scott</v>
      </c>
      <c r="I938" s="17">
        <f t="shared" si="58"/>
        <v>247</v>
      </c>
      <c r="J938" s="12" t="str">
        <f t="shared" si="59"/>
        <v>Health Spending - Scott</v>
      </c>
    </row>
    <row r="939" spans="1:10" ht="16" hidden="1">
      <c r="A939" s="13" t="s">
        <v>397</v>
      </c>
      <c r="B939" s="12" t="s">
        <v>78</v>
      </c>
      <c r="C939" s="12" t="s">
        <v>144</v>
      </c>
      <c r="D939" s="12" t="s">
        <v>199</v>
      </c>
      <c r="E939" s="12">
        <v>0</v>
      </c>
      <c r="F939" s="14" t="str">
        <f t="shared" si="56"/>
        <v>2025-02-24ExpenseSuter Brook Dental Group21020 GST/HST Payable0</v>
      </c>
      <c r="G939" s="15">
        <f t="shared" si="57"/>
        <v>45712</v>
      </c>
      <c r="H939" s="16" t="str">
        <f>IF((IFERROR((VLOOKUP(D939,'Automation (QBO)'!A:B,2,FALSE)),"0"))=0,"Suspense",(IFERROR((VLOOKUP(D939,'Automation (QBO)'!A:B,2,FALSE)),"Suspense")))</f>
        <v>GST/HST Payable</v>
      </c>
      <c r="I939" s="17">
        <f t="shared" si="58"/>
        <v>0</v>
      </c>
      <c r="J939" s="12" t="str">
        <f t="shared" si="59"/>
        <v>GST/HST Payable</v>
      </c>
    </row>
    <row r="940" spans="1:10" ht="16" hidden="1">
      <c r="A940" s="13" t="s">
        <v>397</v>
      </c>
      <c r="B940" s="12" t="s">
        <v>78</v>
      </c>
      <c r="C940" s="12" t="s">
        <v>126</v>
      </c>
      <c r="D940" s="12" t="s">
        <v>659</v>
      </c>
      <c r="E940" s="12">
        <v>1680</v>
      </c>
      <c r="F940" s="14" t="str">
        <f t="shared" si="56"/>
        <v>2025-02-24ExpenseManjot S. Nagra52152 Technology &amp; Website1680</v>
      </c>
      <c r="G940" s="15">
        <f t="shared" si="57"/>
        <v>45712</v>
      </c>
      <c r="H940" s="16" t="str">
        <f>IF((IFERROR((VLOOKUP(D940,'Automation (QBO)'!A:B,2,FALSE)),"0"))=0,"Suspense",(IFERROR((VLOOKUP(D940,'Automation (QBO)'!A:B,2,FALSE)),"Suspense")))</f>
        <v>Technology &amp; Website</v>
      </c>
      <c r="I940" s="17">
        <f t="shared" si="58"/>
        <v>1680</v>
      </c>
      <c r="J940" s="12" t="str">
        <f t="shared" si="59"/>
        <v>Technology &amp; Website</v>
      </c>
    </row>
    <row r="941" spans="1:10" ht="16" hidden="1">
      <c r="A941" s="13" t="s">
        <v>397</v>
      </c>
      <c r="B941" s="12" t="s">
        <v>78</v>
      </c>
      <c r="C941" s="12" t="s">
        <v>126</v>
      </c>
      <c r="D941" s="12" t="s">
        <v>199</v>
      </c>
      <c r="E941" s="12">
        <v>0</v>
      </c>
      <c r="F941" s="14" t="str">
        <f t="shared" si="56"/>
        <v>2025-02-24ExpenseManjot S. Nagra21020 GST/HST Payable0</v>
      </c>
      <c r="G941" s="15">
        <f t="shared" si="57"/>
        <v>45712</v>
      </c>
      <c r="H941" s="16" t="str">
        <f>IF((IFERROR((VLOOKUP(D941,'Automation (QBO)'!A:B,2,FALSE)),"0"))=0,"Suspense",(IFERROR((VLOOKUP(D941,'Automation (QBO)'!A:B,2,FALSE)),"Suspense")))</f>
        <v>GST/HST Payable</v>
      </c>
      <c r="I941" s="17">
        <f t="shared" si="58"/>
        <v>0</v>
      </c>
      <c r="J941" s="12" t="str">
        <f t="shared" si="59"/>
        <v>GST/HST Payable</v>
      </c>
    </row>
    <row r="942" spans="1:10" ht="16" hidden="1">
      <c r="A942" s="13" t="s">
        <v>397</v>
      </c>
      <c r="B942" s="12" t="s">
        <v>78</v>
      </c>
      <c r="C942" s="12" t="s">
        <v>704</v>
      </c>
      <c r="D942" s="12" t="s">
        <v>199</v>
      </c>
      <c r="E942" s="12">
        <v>-601.25</v>
      </c>
      <c r="F942" s="14" t="str">
        <f t="shared" si="56"/>
        <v>2025-02-24ExpenseLetter Art Neon Ltd.21020 GST/HST Payable-601.25</v>
      </c>
      <c r="G942" s="15">
        <f t="shared" si="57"/>
        <v>45712</v>
      </c>
      <c r="H942" s="16" t="str">
        <f>IF((IFERROR((VLOOKUP(D942,'Automation (QBO)'!A:B,2,FALSE)),"0"))=0,"Suspense",(IFERROR((VLOOKUP(D942,'Automation (QBO)'!A:B,2,FALSE)),"Suspense")))</f>
        <v>GST/HST Payable</v>
      </c>
      <c r="I942" s="17">
        <f t="shared" si="58"/>
        <v>-601.25</v>
      </c>
      <c r="J942" s="12" t="str">
        <f t="shared" si="59"/>
        <v>GST/HST Payable</v>
      </c>
    </row>
    <row r="943" spans="1:10" ht="16" hidden="1">
      <c r="A943" s="13" t="s">
        <v>397</v>
      </c>
      <c r="B943" s="12" t="s">
        <v>78</v>
      </c>
      <c r="C943" s="12" t="s">
        <v>705</v>
      </c>
      <c r="D943" s="12" t="s">
        <v>654</v>
      </c>
      <c r="E943" s="12">
        <v>2280</v>
      </c>
      <c r="F943" s="14" t="str">
        <f t="shared" si="56"/>
        <v>2025-02-24ExpenseJaime Fletcher51320 Project Expense - Subcontractors2280</v>
      </c>
      <c r="G943" s="15">
        <f t="shared" si="57"/>
        <v>45712</v>
      </c>
      <c r="H943" s="16" t="str">
        <f>IF((IFERROR((VLOOKUP(D943,'Automation (QBO)'!A:B,2,FALSE)),"0"))=0,"Suspense",(IFERROR((VLOOKUP(D943,'Automation (QBO)'!A:B,2,FALSE)),"Suspense")))</f>
        <v>Project Expense - Subcontractors</v>
      </c>
      <c r="I943" s="17">
        <f t="shared" si="58"/>
        <v>2280</v>
      </c>
      <c r="J943" s="12" t="str">
        <f t="shared" si="59"/>
        <v>Project Expense - Subcontractors</v>
      </c>
    </row>
    <row r="944" spans="1:10" ht="16" hidden="1">
      <c r="A944" s="13" t="s">
        <v>397</v>
      </c>
      <c r="B944" s="12" t="s">
        <v>78</v>
      </c>
      <c r="C944" s="12" t="s">
        <v>705</v>
      </c>
      <c r="D944" s="12" t="s">
        <v>199</v>
      </c>
      <c r="E944" s="12">
        <v>0</v>
      </c>
      <c r="F944" s="14" t="str">
        <f t="shared" si="56"/>
        <v>2025-02-24ExpenseJaime Fletcher21020 GST/HST Payable0</v>
      </c>
      <c r="G944" s="15">
        <f t="shared" si="57"/>
        <v>45712</v>
      </c>
      <c r="H944" s="16" t="str">
        <f>IF((IFERROR((VLOOKUP(D944,'Automation (QBO)'!A:B,2,FALSE)),"0"))=0,"Suspense",(IFERROR((VLOOKUP(D944,'Automation (QBO)'!A:B,2,FALSE)),"Suspense")))</f>
        <v>GST/HST Payable</v>
      </c>
      <c r="I944" s="17">
        <f t="shared" si="58"/>
        <v>0</v>
      </c>
      <c r="J944" s="12" t="str">
        <f t="shared" si="59"/>
        <v>GST/HST Payable</v>
      </c>
    </row>
    <row r="945" spans="1:10" ht="16" hidden="1">
      <c r="A945" s="13" t="s">
        <v>397</v>
      </c>
      <c r="B945" s="12" t="s">
        <v>78</v>
      </c>
      <c r="C945" s="12" t="s">
        <v>706</v>
      </c>
      <c r="D945" s="12" t="s">
        <v>654</v>
      </c>
      <c r="E945" s="12">
        <v>4346.13</v>
      </c>
      <c r="F945" s="14" t="str">
        <f t="shared" si="56"/>
        <v>2025-02-24ExpenseSean Slight51320 Project Expense - Subcontractors4346.13</v>
      </c>
      <c r="G945" s="15">
        <f t="shared" si="57"/>
        <v>45712</v>
      </c>
      <c r="H945" s="16" t="str">
        <f>IF((IFERROR((VLOOKUP(D945,'Automation (QBO)'!A:B,2,FALSE)),"0"))=0,"Suspense",(IFERROR((VLOOKUP(D945,'Automation (QBO)'!A:B,2,FALSE)),"Suspense")))</f>
        <v>Project Expense - Subcontractors</v>
      </c>
      <c r="I945" s="17">
        <f t="shared" si="58"/>
        <v>4346.13</v>
      </c>
      <c r="J945" s="12" t="str">
        <f t="shared" si="59"/>
        <v>Project Expense - Subcontractors</v>
      </c>
    </row>
    <row r="946" spans="1:10" ht="16" hidden="1">
      <c r="A946" s="13" t="s">
        <v>397</v>
      </c>
      <c r="B946" s="12" t="s">
        <v>78</v>
      </c>
      <c r="C946" s="12" t="s">
        <v>706</v>
      </c>
      <c r="D946" s="12" t="s">
        <v>199</v>
      </c>
      <c r="E946" s="12">
        <v>0</v>
      </c>
      <c r="F946" s="14" t="str">
        <f t="shared" si="56"/>
        <v>2025-02-24ExpenseSean Slight21020 GST/HST Payable0</v>
      </c>
      <c r="G946" s="15">
        <f t="shared" si="57"/>
        <v>45712</v>
      </c>
      <c r="H946" s="16" t="str">
        <f>IF((IFERROR((VLOOKUP(D946,'Automation (QBO)'!A:B,2,FALSE)),"0"))=0,"Suspense",(IFERROR((VLOOKUP(D946,'Automation (QBO)'!A:B,2,FALSE)),"Suspense")))</f>
        <v>GST/HST Payable</v>
      </c>
      <c r="I946" s="17">
        <f t="shared" si="58"/>
        <v>0</v>
      </c>
      <c r="J946" s="12" t="str">
        <f t="shared" si="59"/>
        <v>GST/HST Payable</v>
      </c>
    </row>
    <row r="947" spans="1:10" ht="16" hidden="1">
      <c r="A947" s="13" t="s">
        <v>397</v>
      </c>
      <c r="B947" s="12" t="s">
        <v>84</v>
      </c>
      <c r="C947" s="12" t="s">
        <v>164</v>
      </c>
      <c r="D947" s="12" t="s">
        <v>218</v>
      </c>
      <c r="E947" s="12">
        <v>-17988.080000000002</v>
      </c>
      <c r="F947" s="14" t="str">
        <f t="shared" si="56"/>
        <v>2025-02-24InvoiceBrowns Newport Village21045 Deposit Received-17988.08</v>
      </c>
      <c r="G947" s="15">
        <f t="shared" si="57"/>
        <v>45712</v>
      </c>
      <c r="H947" s="16" t="str">
        <f>IF((IFERROR((VLOOKUP(D947,'Automation (QBO)'!A:B,2,FALSE)),"0"))=0,"Suspense",(IFERROR((VLOOKUP(D947,'Automation (QBO)'!A:B,2,FALSE)),"Suspense")))</f>
        <v>Liability - Depostis Received</v>
      </c>
      <c r="I947" s="17">
        <f t="shared" si="58"/>
        <v>-17988.080000000002</v>
      </c>
      <c r="J947" s="12" t="str">
        <f t="shared" si="59"/>
        <v>Liability - Depostis Received</v>
      </c>
    </row>
    <row r="948" spans="1:10" ht="16" hidden="1">
      <c r="A948" s="13" t="s">
        <v>397</v>
      </c>
      <c r="B948" s="12" t="s">
        <v>84</v>
      </c>
      <c r="C948" s="12" t="s">
        <v>164</v>
      </c>
      <c r="D948" s="12" t="s">
        <v>199</v>
      </c>
      <c r="E948" s="12">
        <v>856.57</v>
      </c>
      <c r="F948" s="14" t="str">
        <f t="shared" si="56"/>
        <v>2025-02-24InvoiceBrowns Newport Village21020 GST/HST Payable856.57</v>
      </c>
      <c r="G948" s="15">
        <f t="shared" si="57"/>
        <v>45712</v>
      </c>
      <c r="H948" s="16" t="str">
        <f>IF((IFERROR((VLOOKUP(D948,'Automation (QBO)'!A:B,2,FALSE)),"0"))=0,"Suspense",(IFERROR((VLOOKUP(D948,'Automation (QBO)'!A:B,2,FALSE)),"Suspense")))</f>
        <v>GST/HST Payable</v>
      </c>
      <c r="I948" s="17">
        <f t="shared" si="58"/>
        <v>856.57</v>
      </c>
      <c r="J948" s="12" t="str">
        <f t="shared" si="59"/>
        <v>GST/HST Payable</v>
      </c>
    </row>
    <row r="949" spans="1:10" ht="16" hidden="1">
      <c r="A949" s="13" t="s">
        <v>397</v>
      </c>
      <c r="B949" s="12" t="s">
        <v>84</v>
      </c>
      <c r="C949" s="12" t="s">
        <v>164</v>
      </c>
      <c r="D949" s="12" t="s">
        <v>199</v>
      </c>
      <c r="E949" s="12">
        <v>0</v>
      </c>
      <c r="F949" s="14" t="str">
        <f t="shared" si="56"/>
        <v>2025-02-24InvoiceBrowns Newport Village21020 GST/HST Payable0</v>
      </c>
      <c r="G949" s="15">
        <f t="shared" si="57"/>
        <v>45712</v>
      </c>
      <c r="H949" s="16" t="str">
        <f>IF((IFERROR((VLOOKUP(D949,'Automation (QBO)'!A:B,2,FALSE)),"0"))=0,"Suspense",(IFERROR((VLOOKUP(D949,'Automation (QBO)'!A:B,2,FALSE)),"Suspense")))</f>
        <v>GST/HST Payable</v>
      </c>
      <c r="I949" s="17">
        <f t="shared" si="58"/>
        <v>0</v>
      </c>
      <c r="J949" s="12" t="str">
        <f t="shared" si="59"/>
        <v>GST/HST Payable</v>
      </c>
    </row>
    <row r="950" spans="1:10" ht="16" hidden="1">
      <c r="A950" s="13" t="s">
        <v>397</v>
      </c>
      <c r="B950" s="12" t="s">
        <v>84</v>
      </c>
      <c r="C950" s="12" t="s">
        <v>164</v>
      </c>
      <c r="D950" s="12" t="s">
        <v>666</v>
      </c>
      <c r="E950" s="12">
        <v>1200</v>
      </c>
      <c r="F950" s="14" t="str">
        <f t="shared" si="56"/>
        <v>2025-02-24InvoiceBrowns Newport Village41005 Labour - Project Managment1200</v>
      </c>
      <c r="G950" s="15">
        <f t="shared" si="57"/>
        <v>45712</v>
      </c>
      <c r="H950" s="16" t="str">
        <f>IF((IFERROR((VLOOKUP(D950,'Automation (QBO)'!A:B,2,FALSE)),"0"))=0,"Suspense",(IFERROR((VLOOKUP(D950,'Automation (QBO)'!A:B,2,FALSE)),"Suspense")))</f>
        <v>Labour - Project Managment</v>
      </c>
      <c r="I950" s="17">
        <f t="shared" si="58"/>
        <v>1200</v>
      </c>
      <c r="J950" s="12" t="str">
        <f t="shared" si="59"/>
        <v>Labour - Project Managment</v>
      </c>
    </row>
    <row r="951" spans="1:10" ht="16" hidden="1">
      <c r="A951" s="13" t="s">
        <v>397</v>
      </c>
      <c r="B951" s="12" t="s">
        <v>84</v>
      </c>
      <c r="C951" s="12" t="s">
        <v>164</v>
      </c>
      <c r="D951" s="12" t="s">
        <v>666</v>
      </c>
      <c r="E951" s="12">
        <v>3300</v>
      </c>
      <c r="F951" s="14" t="str">
        <f t="shared" si="56"/>
        <v>2025-02-24InvoiceBrowns Newport Village41005 Labour - Project Managment3300</v>
      </c>
      <c r="G951" s="15">
        <f t="shared" si="57"/>
        <v>45712</v>
      </c>
      <c r="H951" s="16" t="str">
        <f>IF((IFERROR((VLOOKUP(D951,'Automation (QBO)'!A:B,2,FALSE)),"0"))=0,"Suspense",(IFERROR((VLOOKUP(D951,'Automation (QBO)'!A:B,2,FALSE)),"Suspense")))</f>
        <v>Labour - Project Managment</v>
      </c>
      <c r="I951" s="17">
        <f t="shared" si="58"/>
        <v>3300</v>
      </c>
      <c r="J951" s="12" t="str">
        <f t="shared" si="59"/>
        <v>Labour - Project Managment</v>
      </c>
    </row>
    <row r="952" spans="1:10" ht="16" hidden="1">
      <c r="A952" s="13" t="s">
        <v>397</v>
      </c>
      <c r="B952" s="12" t="s">
        <v>84</v>
      </c>
      <c r="C952" s="12" t="s">
        <v>164</v>
      </c>
      <c r="D952" s="12" t="s">
        <v>666</v>
      </c>
      <c r="E952" s="12">
        <v>375</v>
      </c>
      <c r="F952" s="14" t="str">
        <f t="shared" si="56"/>
        <v>2025-02-24InvoiceBrowns Newport Village41005 Labour - Project Managment375</v>
      </c>
      <c r="G952" s="15">
        <f t="shared" si="57"/>
        <v>45712</v>
      </c>
      <c r="H952" s="16" t="str">
        <f>IF((IFERROR((VLOOKUP(D952,'Automation (QBO)'!A:B,2,FALSE)),"0"))=0,"Suspense",(IFERROR((VLOOKUP(D952,'Automation (QBO)'!A:B,2,FALSE)),"Suspense")))</f>
        <v>Labour - Project Managment</v>
      </c>
      <c r="I952" s="17">
        <f t="shared" si="58"/>
        <v>375</v>
      </c>
      <c r="J952" s="12" t="str">
        <f t="shared" si="59"/>
        <v>Labour - Project Managment</v>
      </c>
    </row>
    <row r="953" spans="1:10" ht="16" hidden="1">
      <c r="A953" s="13" t="s">
        <v>397</v>
      </c>
      <c r="B953" s="12" t="s">
        <v>84</v>
      </c>
      <c r="C953" s="12" t="s">
        <v>164</v>
      </c>
      <c r="D953" s="12" t="s">
        <v>666</v>
      </c>
      <c r="E953" s="12">
        <v>975</v>
      </c>
      <c r="F953" s="14" t="str">
        <f t="shared" si="56"/>
        <v>2025-02-24InvoiceBrowns Newport Village41005 Labour - Project Managment975</v>
      </c>
      <c r="G953" s="15">
        <f t="shared" si="57"/>
        <v>45712</v>
      </c>
      <c r="H953" s="16" t="str">
        <f>IF((IFERROR((VLOOKUP(D953,'Automation (QBO)'!A:B,2,FALSE)),"0"))=0,"Suspense",(IFERROR((VLOOKUP(D953,'Automation (QBO)'!A:B,2,FALSE)),"Suspense")))</f>
        <v>Labour - Project Managment</v>
      </c>
      <c r="I953" s="17">
        <f t="shared" si="58"/>
        <v>975</v>
      </c>
      <c r="J953" s="12" t="str">
        <f t="shared" si="59"/>
        <v>Labour - Project Managment</v>
      </c>
    </row>
    <row r="954" spans="1:10" ht="16" hidden="1">
      <c r="A954" s="13" t="s">
        <v>397</v>
      </c>
      <c r="B954" s="12" t="s">
        <v>84</v>
      </c>
      <c r="C954" s="12" t="s">
        <v>164</v>
      </c>
      <c r="D954" s="12" t="s">
        <v>199</v>
      </c>
      <c r="E954" s="12">
        <v>292.5</v>
      </c>
      <c r="F954" s="14" t="str">
        <f t="shared" si="56"/>
        <v>2025-02-24InvoiceBrowns Newport Village21020 GST/HST Payable292.5</v>
      </c>
      <c r="G954" s="15">
        <f t="shared" si="57"/>
        <v>45712</v>
      </c>
      <c r="H954" s="16" t="str">
        <f>IF((IFERROR((VLOOKUP(D954,'Automation (QBO)'!A:B,2,FALSE)),"0"))=0,"Suspense",(IFERROR((VLOOKUP(D954,'Automation (QBO)'!A:B,2,FALSE)),"Suspense")))</f>
        <v>GST/HST Payable</v>
      </c>
      <c r="I954" s="17">
        <f t="shared" si="58"/>
        <v>292.5</v>
      </c>
      <c r="J954" s="12" t="str">
        <f t="shared" si="59"/>
        <v>GST/HST Payable</v>
      </c>
    </row>
    <row r="955" spans="1:10" ht="16" hidden="1">
      <c r="A955" s="13" t="s">
        <v>397</v>
      </c>
      <c r="B955" s="12" t="s">
        <v>84</v>
      </c>
      <c r="C955" s="12" t="s">
        <v>164</v>
      </c>
      <c r="D955" s="12" t="s">
        <v>666</v>
      </c>
      <c r="E955" s="12">
        <v>12626.26</v>
      </c>
      <c r="F955" s="14" t="str">
        <f t="shared" si="56"/>
        <v>2025-02-24InvoiceBrowns Newport Village41005 Labour - Project Managment12626.26</v>
      </c>
      <c r="G955" s="15">
        <f t="shared" si="57"/>
        <v>45712</v>
      </c>
      <c r="H955" s="16" t="str">
        <f>IF((IFERROR((VLOOKUP(D955,'Automation (QBO)'!A:B,2,FALSE)),"0"))=0,"Suspense",(IFERROR((VLOOKUP(D955,'Automation (QBO)'!A:B,2,FALSE)),"Suspense")))</f>
        <v>Labour - Project Managment</v>
      </c>
      <c r="I955" s="17">
        <f t="shared" si="58"/>
        <v>12626.26</v>
      </c>
      <c r="J955" s="12" t="str">
        <f t="shared" si="59"/>
        <v>Labour - Project Managment</v>
      </c>
    </row>
    <row r="956" spans="1:10" ht="16" hidden="1">
      <c r="A956" s="13" t="s">
        <v>397</v>
      </c>
      <c r="B956" s="12" t="s">
        <v>84</v>
      </c>
      <c r="C956" s="12" t="s">
        <v>164</v>
      </c>
      <c r="D956" s="12" t="s">
        <v>666</v>
      </c>
      <c r="E956" s="12">
        <v>0</v>
      </c>
      <c r="F956" s="14" t="str">
        <f t="shared" si="56"/>
        <v>2025-02-24InvoiceBrowns Newport Village41005 Labour - Project Managment0</v>
      </c>
      <c r="G956" s="15">
        <f t="shared" si="57"/>
        <v>45712</v>
      </c>
      <c r="H956" s="16" t="str">
        <f>IF((IFERROR((VLOOKUP(D956,'Automation (QBO)'!A:B,2,FALSE)),"0"))=0,"Suspense",(IFERROR((VLOOKUP(D956,'Automation (QBO)'!A:B,2,FALSE)),"Suspense")))</f>
        <v>Labour - Project Managment</v>
      </c>
      <c r="I956" s="17">
        <f t="shared" si="58"/>
        <v>0</v>
      </c>
      <c r="J956" s="12" t="str">
        <f t="shared" si="59"/>
        <v>Labour - Project Managment</v>
      </c>
    </row>
    <row r="957" spans="1:10" ht="16" hidden="1">
      <c r="A957" s="13" t="s">
        <v>397</v>
      </c>
      <c r="B957" s="12" t="s">
        <v>84</v>
      </c>
      <c r="C957" s="12" t="s">
        <v>164</v>
      </c>
      <c r="D957" s="12" t="s">
        <v>844</v>
      </c>
      <c r="E957" s="12">
        <v>0</v>
      </c>
      <c r="F957" s="14" t="str">
        <f t="shared" si="56"/>
        <v>2025-02-24InvoiceBrowns Newport Village42035 Billable Expense Income0</v>
      </c>
      <c r="G957" s="15">
        <f t="shared" si="57"/>
        <v>45712</v>
      </c>
      <c r="H957" s="16" t="str">
        <f>IF((IFERROR((VLOOKUP(D957,'Automation (QBO)'!A:B,2,FALSE)),"0"))=0,"Suspense",(IFERROR((VLOOKUP(D957,'Automation (QBO)'!A:B,2,FALSE)),"Suspense")))</f>
        <v>Suspense</v>
      </c>
      <c r="I957" s="17">
        <f t="shared" si="58"/>
        <v>0</v>
      </c>
      <c r="J957" s="12" t="str">
        <f t="shared" si="59"/>
        <v>Suspense</v>
      </c>
    </row>
    <row r="958" spans="1:10" ht="16" hidden="1">
      <c r="A958" s="13" t="s">
        <v>397</v>
      </c>
      <c r="B958" s="12" t="s">
        <v>84</v>
      </c>
      <c r="C958" s="12" t="s">
        <v>164</v>
      </c>
      <c r="D958" s="12" t="s">
        <v>666</v>
      </c>
      <c r="E958" s="12">
        <v>1650</v>
      </c>
      <c r="F958" s="14" t="str">
        <f t="shared" si="56"/>
        <v>2025-02-24InvoiceBrowns Newport Village41005 Labour - Project Managment1650</v>
      </c>
      <c r="G958" s="15">
        <f t="shared" si="57"/>
        <v>45712</v>
      </c>
      <c r="H958" s="16" t="str">
        <f>IF((IFERROR((VLOOKUP(D958,'Automation (QBO)'!A:B,2,FALSE)),"0"))=0,"Suspense",(IFERROR((VLOOKUP(D958,'Automation (QBO)'!A:B,2,FALSE)),"Suspense")))</f>
        <v>Labour - Project Managment</v>
      </c>
      <c r="I958" s="17">
        <f t="shared" si="58"/>
        <v>1650</v>
      </c>
      <c r="J958" s="12" t="str">
        <f t="shared" si="59"/>
        <v>Labour - Project Managment</v>
      </c>
    </row>
    <row r="959" spans="1:10" ht="16" hidden="1">
      <c r="A959" s="13" t="s">
        <v>397</v>
      </c>
      <c r="B959" s="12" t="s">
        <v>84</v>
      </c>
      <c r="C959" s="12" t="s">
        <v>164</v>
      </c>
      <c r="D959" s="12" t="s">
        <v>666</v>
      </c>
      <c r="E959" s="12">
        <v>2855.25</v>
      </c>
      <c r="F959" s="14" t="str">
        <f t="shared" si="56"/>
        <v>2025-02-24InvoiceBrowns Newport Village41005 Labour - Project Managment2855.25</v>
      </c>
      <c r="G959" s="15">
        <f t="shared" si="57"/>
        <v>45712</v>
      </c>
      <c r="H959" s="16" t="str">
        <f>IF((IFERROR((VLOOKUP(D959,'Automation (QBO)'!A:B,2,FALSE)),"0"))=0,"Suspense",(IFERROR((VLOOKUP(D959,'Automation (QBO)'!A:B,2,FALSE)),"Suspense")))</f>
        <v>Labour - Project Managment</v>
      </c>
      <c r="I959" s="17">
        <f t="shared" si="58"/>
        <v>2855.25</v>
      </c>
      <c r="J959" s="12" t="str">
        <f t="shared" si="59"/>
        <v>Labour - Project Managment</v>
      </c>
    </row>
    <row r="960" spans="1:10" ht="16" hidden="1">
      <c r="A960" s="13" t="s">
        <v>397</v>
      </c>
      <c r="B960" s="12" t="s">
        <v>84</v>
      </c>
      <c r="C960" s="12" t="s">
        <v>164</v>
      </c>
      <c r="D960" s="12" t="s">
        <v>665</v>
      </c>
      <c r="E960" s="12">
        <v>0</v>
      </c>
      <c r="F960" s="14" t="str">
        <f t="shared" si="56"/>
        <v>2025-02-24InvoiceBrowns Newport Village12000 [Accounts Receivable]0</v>
      </c>
      <c r="G960" s="15">
        <f t="shared" si="57"/>
        <v>45712</v>
      </c>
      <c r="H960" s="16" t="str">
        <f>IF((IFERROR((VLOOKUP(D960,'Automation (QBO)'!A:B,2,FALSE)),"0"))=0,"Suspense",(IFERROR((VLOOKUP(D960,'Automation (QBO)'!A:B,2,FALSE)),"Suspense")))</f>
        <v>Accounts Recievable - Suspense</v>
      </c>
      <c r="I960" s="17">
        <f t="shared" si="58"/>
        <v>0</v>
      </c>
      <c r="J960" s="12" t="str">
        <f t="shared" si="59"/>
        <v>Accounts Recievable - Suspense</v>
      </c>
    </row>
    <row r="961" spans="1:10" ht="16" hidden="1">
      <c r="A961" s="13" t="s">
        <v>397</v>
      </c>
      <c r="B961" s="12" t="s">
        <v>98</v>
      </c>
      <c r="C961" s="12" t="s">
        <v>149</v>
      </c>
      <c r="D961" s="12" t="s">
        <v>660</v>
      </c>
      <c r="E961" s="12">
        <v>-669.72</v>
      </c>
      <c r="F961" s="14" t="str">
        <f t="shared" si="56"/>
        <v>2025-02-24Credit Card CreditRobinson51335 Project Expense - Materials-669.72</v>
      </c>
      <c r="G961" s="15">
        <f t="shared" si="57"/>
        <v>45712</v>
      </c>
      <c r="H961" s="16" t="str">
        <f>IF((IFERROR((VLOOKUP(D961,'Automation (QBO)'!A:B,2,FALSE)),"0"))=0,"Suspense",(IFERROR((VLOOKUP(D961,'Automation (QBO)'!A:B,2,FALSE)),"Suspense")))</f>
        <v>Project Expense - Materials</v>
      </c>
      <c r="I961" s="17">
        <f t="shared" si="58"/>
        <v>-669.72</v>
      </c>
      <c r="J961" s="12" t="str">
        <f t="shared" si="59"/>
        <v>Project Expense - Materials</v>
      </c>
    </row>
    <row r="962" spans="1:10" ht="16" hidden="1">
      <c r="A962" s="13" t="s">
        <v>397</v>
      </c>
      <c r="B962" s="12" t="s">
        <v>98</v>
      </c>
      <c r="C962" s="12" t="s">
        <v>149</v>
      </c>
      <c r="D962" s="12" t="s">
        <v>199</v>
      </c>
      <c r="E962" s="12">
        <v>33.49</v>
      </c>
      <c r="F962" s="14" t="str">
        <f t="shared" ref="F962:F1025" si="60">A962&amp;B962&amp;C962&amp;D962&amp;E962</f>
        <v>2025-02-24Credit Card CreditRobinson21020 GST/HST Payable33.49</v>
      </c>
      <c r="G962" s="15">
        <f t="shared" ref="G962:G1025" si="61">IFERROR((DATEVALUE(A962)),A962)</f>
        <v>45712</v>
      </c>
      <c r="H962" s="16" t="str">
        <f>IF((IFERROR((VLOOKUP(D962,'Automation (QBO)'!A:B,2,FALSE)),"0"))=0,"Suspense",(IFERROR((VLOOKUP(D962,'Automation (QBO)'!A:B,2,FALSE)),"Suspense")))</f>
        <v>GST/HST Payable</v>
      </c>
      <c r="I962" s="17">
        <f t="shared" ref="I962:I1025" si="62">E962</f>
        <v>33.49</v>
      </c>
      <c r="J962" s="12" t="str">
        <f t="shared" ref="J962:J1025" si="63">H962</f>
        <v>GST/HST Payable</v>
      </c>
    </row>
    <row r="963" spans="1:10" ht="16" hidden="1">
      <c r="A963" s="13" t="s">
        <v>397</v>
      </c>
      <c r="B963" s="12" t="s">
        <v>78</v>
      </c>
      <c r="C963" s="12" t="s">
        <v>127</v>
      </c>
      <c r="D963" s="12" t="s">
        <v>660</v>
      </c>
      <c r="E963" s="12">
        <v>461.88</v>
      </c>
      <c r="F963" s="14" t="str">
        <f t="shared" si="60"/>
        <v>2025-02-24ExpenseANDREW SHERET LIMITED51335 Project Expense - Materials461.88</v>
      </c>
      <c r="G963" s="15">
        <f t="shared" si="61"/>
        <v>45712</v>
      </c>
      <c r="H963" s="16" t="str">
        <f>IF((IFERROR((VLOOKUP(D963,'Automation (QBO)'!A:B,2,FALSE)),"0"))=0,"Suspense",(IFERROR((VLOOKUP(D963,'Automation (QBO)'!A:B,2,FALSE)),"Suspense")))</f>
        <v>Project Expense - Materials</v>
      </c>
      <c r="I963" s="17">
        <f t="shared" si="62"/>
        <v>461.88</v>
      </c>
      <c r="J963" s="12" t="str">
        <f t="shared" si="63"/>
        <v>Project Expense - Materials</v>
      </c>
    </row>
    <row r="964" spans="1:10" ht="16" hidden="1">
      <c r="A964" s="13" t="s">
        <v>397</v>
      </c>
      <c r="B964" s="12" t="s">
        <v>78</v>
      </c>
      <c r="C964" s="12" t="s">
        <v>127</v>
      </c>
      <c r="D964" s="12" t="s">
        <v>199</v>
      </c>
      <c r="E964" s="12">
        <v>-21.58</v>
      </c>
      <c r="F964" s="14" t="str">
        <f t="shared" si="60"/>
        <v>2025-02-24ExpenseANDREW SHERET LIMITED21020 GST/HST Payable-21.58</v>
      </c>
      <c r="G964" s="15">
        <f t="shared" si="61"/>
        <v>45712</v>
      </c>
      <c r="H964" s="16" t="str">
        <f>IF((IFERROR((VLOOKUP(D964,'Automation (QBO)'!A:B,2,FALSE)),"0"))=0,"Suspense",(IFERROR((VLOOKUP(D964,'Automation (QBO)'!A:B,2,FALSE)),"Suspense")))</f>
        <v>GST/HST Payable</v>
      </c>
      <c r="I964" s="17">
        <f t="shared" si="62"/>
        <v>-21.58</v>
      </c>
      <c r="J964" s="12" t="str">
        <f t="shared" si="63"/>
        <v>GST/HST Payable</v>
      </c>
    </row>
    <row r="965" spans="1:10" ht="16" hidden="1">
      <c r="A965" s="13" t="s">
        <v>397</v>
      </c>
      <c r="B965" s="12" t="s">
        <v>78</v>
      </c>
      <c r="C965" s="12" t="s">
        <v>81</v>
      </c>
      <c r="D965" s="12" t="s">
        <v>660</v>
      </c>
      <c r="E965" s="12">
        <v>57.72</v>
      </c>
      <c r="F965" s="14" t="str">
        <f t="shared" si="60"/>
        <v>2025-02-24ExpenseHome Depot51335 Project Expense - Materials57.72</v>
      </c>
      <c r="G965" s="15">
        <f t="shared" si="61"/>
        <v>45712</v>
      </c>
      <c r="H965" s="16" t="str">
        <f>IF((IFERROR((VLOOKUP(D965,'Automation (QBO)'!A:B,2,FALSE)),"0"))=0,"Suspense",(IFERROR((VLOOKUP(D965,'Automation (QBO)'!A:B,2,FALSE)),"Suspense")))</f>
        <v>Project Expense - Materials</v>
      </c>
      <c r="I965" s="17">
        <f t="shared" si="62"/>
        <v>57.72</v>
      </c>
      <c r="J965" s="12" t="str">
        <f t="shared" si="63"/>
        <v>Project Expense - Materials</v>
      </c>
    </row>
    <row r="966" spans="1:10" ht="16" hidden="1">
      <c r="A966" s="13" t="s">
        <v>397</v>
      </c>
      <c r="B966" s="12" t="s">
        <v>78</v>
      </c>
      <c r="C966" s="12" t="s">
        <v>81</v>
      </c>
      <c r="D966" s="12" t="s">
        <v>199</v>
      </c>
      <c r="E966" s="12">
        <v>-2.7</v>
      </c>
      <c r="F966" s="14" t="str">
        <f t="shared" si="60"/>
        <v>2025-02-24ExpenseHome Depot21020 GST/HST Payable-2.7</v>
      </c>
      <c r="G966" s="15">
        <f t="shared" si="61"/>
        <v>45712</v>
      </c>
      <c r="H966" s="16" t="str">
        <f>IF((IFERROR((VLOOKUP(D966,'Automation (QBO)'!A:B,2,FALSE)),"0"))=0,"Suspense",(IFERROR((VLOOKUP(D966,'Automation (QBO)'!A:B,2,FALSE)),"Suspense")))</f>
        <v>GST/HST Payable</v>
      </c>
      <c r="I966" s="17">
        <f t="shared" si="62"/>
        <v>-2.7</v>
      </c>
      <c r="J966" s="12" t="str">
        <f t="shared" si="63"/>
        <v>GST/HST Payable</v>
      </c>
    </row>
    <row r="967" spans="1:10" ht="16" hidden="1">
      <c r="A967" s="13" t="s">
        <v>397</v>
      </c>
      <c r="B967" s="12" t="s">
        <v>78</v>
      </c>
      <c r="C967" s="12" t="s">
        <v>103</v>
      </c>
      <c r="D967" s="12" t="s">
        <v>660</v>
      </c>
      <c r="E967" s="12">
        <v>17.03</v>
      </c>
      <c r="F967" s="14" t="str">
        <f t="shared" si="60"/>
        <v>2025-02-24ExpenseRona51335 Project Expense - Materials17.03</v>
      </c>
      <c r="G967" s="15">
        <f t="shared" si="61"/>
        <v>45712</v>
      </c>
      <c r="H967" s="16" t="str">
        <f>IF((IFERROR((VLOOKUP(D967,'Automation (QBO)'!A:B,2,FALSE)),"0"))=0,"Suspense",(IFERROR((VLOOKUP(D967,'Automation (QBO)'!A:B,2,FALSE)),"Suspense")))</f>
        <v>Project Expense - Materials</v>
      </c>
      <c r="I967" s="17">
        <f t="shared" si="62"/>
        <v>17.03</v>
      </c>
      <c r="J967" s="12" t="str">
        <f t="shared" si="63"/>
        <v>Project Expense - Materials</v>
      </c>
    </row>
    <row r="968" spans="1:10" ht="16" hidden="1">
      <c r="A968" s="13" t="s">
        <v>397</v>
      </c>
      <c r="B968" s="12" t="s">
        <v>78</v>
      </c>
      <c r="C968" s="12" t="s">
        <v>103</v>
      </c>
      <c r="D968" s="12" t="s">
        <v>199</v>
      </c>
      <c r="E968" s="12">
        <v>-0.8</v>
      </c>
      <c r="F968" s="14" t="str">
        <f t="shared" si="60"/>
        <v>2025-02-24ExpenseRona21020 GST/HST Payable-0.8</v>
      </c>
      <c r="G968" s="15">
        <f t="shared" si="61"/>
        <v>45712</v>
      </c>
      <c r="H968" s="16" t="str">
        <f>IF((IFERROR((VLOOKUP(D968,'Automation (QBO)'!A:B,2,FALSE)),"0"))=0,"Suspense",(IFERROR((VLOOKUP(D968,'Automation (QBO)'!A:B,2,FALSE)),"Suspense")))</f>
        <v>GST/HST Payable</v>
      </c>
      <c r="I968" s="17">
        <f t="shared" si="62"/>
        <v>-0.8</v>
      </c>
      <c r="J968" s="12" t="str">
        <f t="shared" si="63"/>
        <v>GST/HST Payable</v>
      </c>
    </row>
    <row r="969" spans="1:10" ht="16" hidden="1">
      <c r="A969" s="13" t="s">
        <v>397</v>
      </c>
      <c r="B969" s="12" t="s">
        <v>78</v>
      </c>
      <c r="C969" s="12" t="s">
        <v>140</v>
      </c>
      <c r="D969" s="12" t="s">
        <v>660</v>
      </c>
      <c r="E969" s="12">
        <v>9.16</v>
      </c>
      <c r="F969" s="14" t="str">
        <f t="shared" si="60"/>
        <v>2025-02-24ExpenseWindsor Plywood51335 Project Expense - Materials9.16</v>
      </c>
      <c r="G969" s="15">
        <f t="shared" si="61"/>
        <v>45712</v>
      </c>
      <c r="H969" s="16" t="str">
        <f>IF((IFERROR((VLOOKUP(D969,'Automation (QBO)'!A:B,2,FALSE)),"0"))=0,"Suspense",(IFERROR((VLOOKUP(D969,'Automation (QBO)'!A:B,2,FALSE)),"Suspense")))</f>
        <v>Project Expense - Materials</v>
      </c>
      <c r="I969" s="17">
        <f t="shared" si="62"/>
        <v>9.16</v>
      </c>
      <c r="J969" s="12" t="str">
        <f t="shared" si="63"/>
        <v>Project Expense - Materials</v>
      </c>
    </row>
    <row r="970" spans="1:10" ht="16" hidden="1">
      <c r="A970" s="13" t="s">
        <v>397</v>
      </c>
      <c r="B970" s="12" t="s">
        <v>78</v>
      </c>
      <c r="C970" s="12" t="s">
        <v>140</v>
      </c>
      <c r="D970" s="12" t="s">
        <v>199</v>
      </c>
      <c r="E970" s="12">
        <v>-0.43</v>
      </c>
      <c r="F970" s="14" t="str">
        <f t="shared" si="60"/>
        <v>2025-02-24ExpenseWindsor Plywood21020 GST/HST Payable-0.43</v>
      </c>
      <c r="G970" s="15">
        <f t="shared" si="61"/>
        <v>45712</v>
      </c>
      <c r="H970" s="16" t="str">
        <f>IF((IFERROR((VLOOKUP(D970,'Automation (QBO)'!A:B,2,FALSE)),"0"))=0,"Suspense",(IFERROR((VLOOKUP(D970,'Automation (QBO)'!A:B,2,FALSE)),"Suspense")))</f>
        <v>GST/HST Payable</v>
      </c>
      <c r="I970" s="17">
        <f t="shared" si="62"/>
        <v>-0.43</v>
      </c>
      <c r="J970" s="12" t="str">
        <f t="shared" si="63"/>
        <v>GST/HST Payable</v>
      </c>
    </row>
    <row r="971" spans="1:10" ht="16" hidden="1">
      <c r="A971" s="13" t="s">
        <v>397</v>
      </c>
      <c r="B971" s="12" t="s">
        <v>78</v>
      </c>
      <c r="C971" s="12" t="s">
        <v>707</v>
      </c>
      <c r="D971" s="12" t="s">
        <v>660</v>
      </c>
      <c r="E971" s="12">
        <v>6923.4</v>
      </c>
      <c r="F971" s="14" t="str">
        <f t="shared" si="60"/>
        <v>2025-02-24ExpenseCuatro Vertices Sas51335 Project Expense - Materials6923.4</v>
      </c>
      <c r="G971" s="15">
        <f t="shared" si="61"/>
        <v>45712</v>
      </c>
      <c r="H971" s="16" t="str">
        <f>IF((IFERROR((VLOOKUP(D971,'Automation (QBO)'!A:B,2,FALSE)),"0"))=0,"Suspense",(IFERROR((VLOOKUP(D971,'Automation (QBO)'!A:B,2,FALSE)),"Suspense")))</f>
        <v>Project Expense - Materials</v>
      </c>
      <c r="I971" s="17">
        <f t="shared" si="62"/>
        <v>6923.4</v>
      </c>
      <c r="J971" s="12" t="str">
        <f t="shared" si="63"/>
        <v>Project Expense - Materials</v>
      </c>
    </row>
    <row r="972" spans="1:10" ht="16" hidden="1">
      <c r="A972" s="13" t="s">
        <v>397</v>
      </c>
      <c r="B972" s="12" t="s">
        <v>78</v>
      </c>
      <c r="C972" s="12" t="s">
        <v>707</v>
      </c>
      <c r="D972" s="12" t="s">
        <v>199</v>
      </c>
      <c r="E972" s="12">
        <v>0</v>
      </c>
      <c r="F972" s="14" t="str">
        <f t="shared" si="60"/>
        <v>2025-02-24ExpenseCuatro Vertices Sas21020 GST/HST Payable0</v>
      </c>
      <c r="G972" s="15">
        <f t="shared" si="61"/>
        <v>45712</v>
      </c>
      <c r="H972" s="16" t="str">
        <f>IF((IFERROR((VLOOKUP(D972,'Automation (QBO)'!A:B,2,FALSE)),"0"))=0,"Suspense",(IFERROR((VLOOKUP(D972,'Automation (QBO)'!A:B,2,FALSE)),"Suspense")))</f>
        <v>GST/HST Payable</v>
      </c>
      <c r="I972" s="17">
        <f t="shared" si="62"/>
        <v>0</v>
      </c>
      <c r="J972" s="12" t="str">
        <f t="shared" si="63"/>
        <v>GST/HST Payable</v>
      </c>
    </row>
    <row r="973" spans="1:10" ht="16" hidden="1">
      <c r="A973" s="13" t="s">
        <v>397</v>
      </c>
      <c r="B973" s="12" t="s">
        <v>78</v>
      </c>
      <c r="C973" s="12" t="s">
        <v>92</v>
      </c>
      <c r="D973" s="12" t="s">
        <v>680</v>
      </c>
      <c r="E973" s="12">
        <v>-738.55</v>
      </c>
      <c r="F973" s="14" t="str">
        <f t="shared" si="60"/>
        <v>2025-02-24ExpenseBDC22010 Bank Loan - BDC (002)-738.55</v>
      </c>
      <c r="G973" s="15">
        <f t="shared" si="61"/>
        <v>45712</v>
      </c>
      <c r="H973" s="16" t="str">
        <f>IF((IFERROR((VLOOKUP(D973,'Automation (QBO)'!A:B,2,FALSE)),"0"))=0,"Suspense",(IFERROR((VLOOKUP(D973,'Automation (QBO)'!A:B,2,FALSE)),"Suspense")))</f>
        <v>Bank Loan 2 (BDC)</v>
      </c>
      <c r="I973" s="17">
        <f t="shared" si="62"/>
        <v>-738.55</v>
      </c>
      <c r="J973" s="12" t="str">
        <f t="shared" si="63"/>
        <v>Bank Loan 2 (BDC)</v>
      </c>
    </row>
    <row r="974" spans="1:10" ht="16" hidden="1">
      <c r="A974" s="13" t="s">
        <v>397</v>
      </c>
      <c r="B974" s="12" t="s">
        <v>78</v>
      </c>
      <c r="C974" s="12" t="s">
        <v>92</v>
      </c>
      <c r="D974" s="12" t="s">
        <v>199</v>
      </c>
      <c r="E974" s="12">
        <v>0</v>
      </c>
      <c r="F974" s="14" t="str">
        <f t="shared" si="60"/>
        <v>2025-02-24ExpenseBDC21020 GST/HST Payable0</v>
      </c>
      <c r="G974" s="15">
        <f t="shared" si="61"/>
        <v>45712</v>
      </c>
      <c r="H974" s="16" t="str">
        <f>IF((IFERROR((VLOOKUP(D974,'Automation (QBO)'!A:B,2,FALSE)),"0"))=0,"Suspense",(IFERROR((VLOOKUP(D974,'Automation (QBO)'!A:B,2,FALSE)),"Suspense")))</f>
        <v>GST/HST Payable</v>
      </c>
      <c r="I974" s="17">
        <f t="shared" si="62"/>
        <v>0</v>
      </c>
      <c r="J974" s="12" t="str">
        <f t="shared" si="63"/>
        <v>GST/HST Payable</v>
      </c>
    </row>
    <row r="975" spans="1:10" ht="16" hidden="1">
      <c r="A975" s="13" t="s">
        <v>397</v>
      </c>
      <c r="B975" s="12" t="s">
        <v>78</v>
      </c>
      <c r="C975" s="12" t="s">
        <v>92</v>
      </c>
      <c r="D975" s="12" t="s">
        <v>201</v>
      </c>
      <c r="E975" s="12">
        <v>-738.55</v>
      </c>
      <c r="F975" s="14" t="str">
        <f t="shared" si="60"/>
        <v>2025-02-24ExpenseBDC11005 Chequing (CIBC)-738.55</v>
      </c>
      <c r="G975" s="15">
        <f t="shared" si="61"/>
        <v>45712</v>
      </c>
      <c r="H975" s="16" t="str">
        <f>IF((IFERROR((VLOOKUP(D975,'Automation (QBO)'!A:B,2,FALSE)),"0"))=0,"Suspense",(IFERROR((VLOOKUP(D975,'Automation (QBO)'!A:B,2,FALSE)),"Suspense")))</f>
        <v>Chequing (CIBC)</v>
      </c>
      <c r="I975" s="17">
        <f t="shared" si="62"/>
        <v>-738.55</v>
      </c>
      <c r="J975" s="12" t="str">
        <f t="shared" si="63"/>
        <v>Chequing (CIBC)</v>
      </c>
    </row>
    <row r="976" spans="1:10" ht="16" hidden="1">
      <c r="A976" s="13" t="s">
        <v>397</v>
      </c>
      <c r="B976" s="12" t="s">
        <v>78</v>
      </c>
      <c r="C976" s="12" t="s">
        <v>707</v>
      </c>
      <c r="D976" s="12" t="s">
        <v>201</v>
      </c>
      <c r="E976" s="12">
        <v>-6923.4</v>
      </c>
      <c r="F976" s="14" t="str">
        <f t="shared" si="60"/>
        <v>2025-02-24ExpenseCuatro Vertices Sas11005 Chequing (CIBC)-6923.4</v>
      </c>
      <c r="G976" s="15">
        <f t="shared" si="61"/>
        <v>45712</v>
      </c>
      <c r="H976" s="16" t="str">
        <f>IF((IFERROR((VLOOKUP(D976,'Automation (QBO)'!A:B,2,FALSE)),"0"))=0,"Suspense",(IFERROR((VLOOKUP(D976,'Automation (QBO)'!A:B,2,FALSE)),"Suspense")))</f>
        <v>Chequing (CIBC)</v>
      </c>
      <c r="I976" s="17">
        <f t="shared" si="62"/>
        <v>-6923.4</v>
      </c>
      <c r="J976" s="12" t="str">
        <f t="shared" si="63"/>
        <v>Chequing (CIBC)</v>
      </c>
    </row>
    <row r="977" spans="1:10" ht="16" hidden="1">
      <c r="A977" s="13" t="s">
        <v>397</v>
      </c>
      <c r="B977" s="12" t="s">
        <v>84</v>
      </c>
      <c r="C977" s="12" t="s">
        <v>164</v>
      </c>
      <c r="D977" s="12" t="s">
        <v>665</v>
      </c>
      <c r="E977" s="12">
        <v>6142.5</v>
      </c>
      <c r="F977" s="14" t="str">
        <f t="shared" si="60"/>
        <v>2025-02-24InvoiceBrowns Newport Village12000 [Accounts Receivable]6142.5</v>
      </c>
      <c r="G977" s="15">
        <f t="shared" si="61"/>
        <v>45712</v>
      </c>
      <c r="H977" s="16" t="str">
        <f>IF((IFERROR((VLOOKUP(D977,'Automation (QBO)'!A:B,2,FALSE)),"0"))=0,"Suspense",(IFERROR((VLOOKUP(D977,'Automation (QBO)'!A:B,2,FALSE)),"Suspense")))</f>
        <v>Accounts Recievable - Suspense</v>
      </c>
      <c r="I977" s="17">
        <f t="shared" si="62"/>
        <v>6142.5</v>
      </c>
      <c r="J977" s="12" t="str">
        <f t="shared" si="63"/>
        <v>Accounts Recievable - Suspense</v>
      </c>
    </row>
    <row r="978" spans="1:10" ht="16" hidden="1">
      <c r="A978" s="13" t="s">
        <v>397</v>
      </c>
      <c r="B978" s="12" t="s">
        <v>78</v>
      </c>
      <c r="C978" s="12" t="s">
        <v>705</v>
      </c>
      <c r="D978" s="12" t="s">
        <v>201</v>
      </c>
      <c r="E978" s="12">
        <v>-2280</v>
      </c>
      <c r="F978" s="14" t="str">
        <f t="shared" si="60"/>
        <v>2025-02-24ExpenseJaime Fletcher11005 Chequing (CIBC)-2280</v>
      </c>
      <c r="G978" s="15">
        <f t="shared" si="61"/>
        <v>45712</v>
      </c>
      <c r="H978" s="16" t="str">
        <f>IF((IFERROR((VLOOKUP(D978,'Automation (QBO)'!A:B,2,FALSE)),"0"))=0,"Suspense",(IFERROR((VLOOKUP(D978,'Automation (QBO)'!A:B,2,FALSE)),"Suspense")))</f>
        <v>Chequing (CIBC)</v>
      </c>
      <c r="I978" s="17">
        <f t="shared" si="62"/>
        <v>-2280</v>
      </c>
      <c r="J978" s="12" t="str">
        <f t="shared" si="63"/>
        <v>Chequing (CIBC)</v>
      </c>
    </row>
    <row r="979" spans="1:10" ht="16" hidden="1">
      <c r="A979" s="13" t="s">
        <v>397</v>
      </c>
      <c r="B979" s="12" t="s">
        <v>78</v>
      </c>
      <c r="C979" s="12" t="s">
        <v>702</v>
      </c>
      <c r="D979" s="12" t="s">
        <v>201</v>
      </c>
      <c r="E979" s="12">
        <v>-101414.25</v>
      </c>
      <c r="F979" s="14" t="str">
        <f t="shared" si="60"/>
        <v>2025-02-24ExpenseSuncoast Enclosures11005 Chequing (CIBC)-101414.25</v>
      </c>
      <c r="G979" s="15">
        <f t="shared" si="61"/>
        <v>45712</v>
      </c>
      <c r="H979" s="16" t="str">
        <f>IF((IFERROR((VLOOKUP(D979,'Automation (QBO)'!A:B,2,FALSE)),"0"))=0,"Suspense",(IFERROR((VLOOKUP(D979,'Automation (QBO)'!A:B,2,FALSE)),"Suspense")))</f>
        <v>Chequing (CIBC)</v>
      </c>
      <c r="I979" s="17">
        <f t="shared" si="62"/>
        <v>-101414.25</v>
      </c>
      <c r="J979" s="12" t="str">
        <f t="shared" si="63"/>
        <v>Chequing (CIBC)</v>
      </c>
    </row>
    <row r="980" spans="1:10" ht="16" hidden="1">
      <c r="A980" s="13" t="s">
        <v>397</v>
      </c>
      <c r="B980" s="12" t="s">
        <v>78</v>
      </c>
      <c r="C980" s="12" t="s">
        <v>706</v>
      </c>
      <c r="D980" s="12" t="s">
        <v>201</v>
      </c>
      <c r="E980" s="12">
        <v>-4346.13</v>
      </c>
      <c r="F980" s="14" t="str">
        <f t="shared" si="60"/>
        <v>2025-02-24ExpenseSean Slight11005 Chequing (CIBC)-4346.13</v>
      </c>
      <c r="G980" s="15">
        <f t="shared" si="61"/>
        <v>45712</v>
      </c>
      <c r="H980" s="16" t="str">
        <f>IF((IFERROR((VLOOKUP(D980,'Automation (QBO)'!A:B,2,FALSE)),"0"))=0,"Suspense",(IFERROR((VLOOKUP(D980,'Automation (QBO)'!A:B,2,FALSE)),"Suspense")))</f>
        <v>Chequing (CIBC)</v>
      </c>
      <c r="I980" s="17">
        <f t="shared" si="62"/>
        <v>-4346.13</v>
      </c>
      <c r="J980" s="12" t="str">
        <f t="shared" si="63"/>
        <v>Chequing (CIBC)</v>
      </c>
    </row>
    <row r="981" spans="1:10" ht="16" hidden="1">
      <c r="A981" s="13" t="s">
        <v>397</v>
      </c>
      <c r="B981" s="12" t="s">
        <v>78</v>
      </c>
      <c r="C981" s="12" t="s">
        <v>126</v>
      </c>
      <c r="D981" s="12" t="s">
        <v>201</v>
      </c>
      <c r="E981" s="12">
        <v>-1680</v>
      </c>
      <c r="F981" s="14" t="str">
        <f t="shared" si="60"/>
        <v>2025-02-24ExpenseManjot S. Nagra11005 Chequing (CIBC)-1680</v>
      </c>
      <c r="G981" s="15">
        <f t="shared" si="61"/>
        <v>45712</v>
      </c>
      <c r="H981" s="16" t="str">
        <f>IF((IFERROR((VLOOKUP(D981,'Automation (QBO)'!A:B,2,FALSE)),"0"))=0,"Suspense",(IFERROR((VLOOKUP(D981,'Automation (QBO)'!A:B,2,FALSE)),"Suspense")))</f>
        <v>Chequing (CIBC)</v>
      </c>
      <c r="I981" s="17">
        <f t="shared" si="62"/>
        <v>-1680</v>
      </c>
      <c r="J981" s="12" t="str">
        <f t="shared" si="63"/>
        <v>Chequing (CIBC)</v>
      </c>
    </row>
    <row r="982" spans="1:10" ht="16" hidden="1">
      <c r="A982" s="13" t="s">
        <v>397</v>
      </c>
      <c r="B982" s="12" t="s">
        <v>78</v>
      </c>
      <c r="C982" s="12" t="s">
        <v>704</v>
      </c>
      <c r="D982" s="12" t="s">
        <v>654</v>
      </c>
      <c r="E982" s="12">
        <v>12025.01</v>
      </c>
      <c r="F982" s="14" t="str">
        <f t="shared" si="60"/>
        <v>2025-02-24ExpenseLetter Art Neon Ltd.51320 Project Expense - Subcontractors12025.01</v>
      </c>
      <c r="G982" s="15">
        <f t="shared" si="61"/>
        <v>45712</v>
      </c>
      <c r="H982" s="16" t="str">
        <f>IF((IFERROR((VLOOKUP(D982,'Automation (QBO)'!A:B,2,FALSE)),"0"))=0,"Suspense",(IFERROR((VLOOKUP(D982,'Automation (QBO)'!A:B,2,FALSE)),"Suspense")))</f>
        <v>Project Expense - Subcontractors</v>
      </c>
      <c r="I982" s="17">
        <f t="shared" si="62"/>
        <v>12025.01</v>
      </c>
      <c r="J982" s="12" t="str">
        <f t="shared" si="63"/>
        <v>Project Expense - Subcontractors</v>
      </c>
    </row>
    <row r="983" spans="1:10" ht="16" hidden="1">
      <c r="A983" s="13" t="s">
        <v>397</v>
      </c>
      <c r="B983" s="12" t="s">
        <v>78</v>
      </c>
      <c r="C983" s="12" t="s">
        <v>144</v>
      </c>
      <c r="D983" s="12" t="s">
        <v>505</v>
      </c>
      <c r="E983" s="12">
        <v>247</v>
      </c>
      <c r="F983" s="14" t="str">
        <f t="shared" si="60"/>
        <v>2025-02-24ExpenseSuter Brook Dental Group21010 Credit Card (CIBC Visa)247</v>
      </c>
      <c r="G983" s="15">
        <f t="shared" si="61"/>
        <v>45712</v>
      </c>
      <c r="H983" s="16" t="str">
        <f>IF((IFERROR((VLOOKUP(D983,'Automation (QBO)'!A:B,2,FALSE)),"0"))=0,"Suspense",(IFERROR((VLOOKUP(D983,'Automation (QBO)'!A:B,2,FALSE)),"Suspense")))</f>
        <v>Credit Card (CIBC Visa)</v>
      </c>
      <c r="I983" s="17">
        <f t="shared" si="62"/>
        <v>247</v>
      </c>
      <c r="J983" s="12" t="str">
        <f t="shared" si="63"/>
        <v>Credit Card (CIBC Visa)</v>
      </c>
    </row>
    <row r="984" spans="1:10" ht="16" hidden="1">
      <c r="A984" s="13" t="s">
        <v>397</v>
      </c>
      <c r="B984" s="12" t="s">
        <v>78</v>
      </c>
      <c r="C984" s="12" t="s">
        <v>140</v>
      </c>
      <c r="D984" s="12" t="s">
        <v>505</v>
      </c>
      <c r="E984" s="12">
        <v>9.59</v>
      </c>
      <c r="F984" s="14" t="str">
        <f t="shared" si="60"/>
        <v>2025-02-24ExpenseWindsor Plywood21010 Credit Card (CIBC Visa)9.59</v>
      </c>
      <c r="G984" s="15">
        <f t="shared" si="61"/>
        <v>45712</v>
      </c>
      <c r="H984" s="16" t="str">
        <f>IF((IFERROR((VLOOKUP(D984,'Automation (QBO)'!A:B,2,FALSE)),"0"))=0,"Suspense",(IFERROR((VLOOKUP(D984,'Automation (QBO)'!A:B,2,FALSE)),"Suspense")))</f>
        <v>Credit Card (CIBC Visa)</v>
      </c>
      <c r="I984" s="17">
        <f t="shared" si="62"/>
        <v>9.59</v>
      </c>
      <c r="J984" s="12" t="str">
        <f t="shared" si="63"/>
        <v>Credit Card (CIBC Visa)</v>
      </c>
    </row>
    <row r="985" spans="1:10" ht="16" hidden="1">
      <c r="A985" s="13" t="s">
        <v>397</v>
      </c>
      <c r="B985" s="12" t="s">
        <v>98</v>
      </c>
      <c r="C985" s="12" t="s">
        <v>149</v>
      </c>
      <c r="D985" s="12" t="s">
        <v>505</v>
      </c>
      <c r="E985" s="12">
        <v>-703.21</v>
      </c>
      <c r="F985" s="14" t="str">
        <f t="shared" si="60"/>
        <v>2025-02-24Credit Card CreditRobinson21010 Credit Card (CIBC Visa)-703.21</v>
      </c>
      <c r="G985" s="15">
        <f t="shared" si="61"/>
        <v>45712</v>
      </c>
      <c r="H985" s="16" t="str">
        <f>IF((IFERROR((VLOOKUP(D985,'Automation (QBO)'!A:B,2,FALSE)),"0"))=0,"Suspense",(IFERROR((VLOOKUP(D985,'Automation (QBO)'!A:B,2,FALSE)),"Suspense")))</f>
        <v>Credit Card (CIBC Visa)</v>
      </c>
      <c r="I985" s="17">
        <f t="shared" si="62"/>
        <v>-703.21</v>
      </c>
      <c r="J985" s="12" t="str">
        <f t="shared" si="63"/>
        <v>Credit Card (CIBC Visa)</v>
      </c>
    </row>
    <row r="986" spans="1:10" ht="16" hidden="1">
      <c r="A986" s="13" t="s">
        <v>397</v>
      </c>
      <c r="B986" s="12" t="s">
        <v>78</v>
      </c>
      <c r="C986" s="12" t="s">
        <v>704</v>
      </c>
      <c r="D986" s="12" t="s">
        <v>505</v>
      </c>
      <c r="E986" s="12">
        <v>12626.26</v>
      </c>
      <c r="F986" s="14" t="str">
        <f t="shared" si="60"/>
        <v>2025-02-24ExpenseLetter Art Neon Ltd.21010 Credit Card (CIBC Visa)12626.26</v>
      </c>
      <c r="G986" s="15">
        <f t="shared" si="61"/>
        <v>45712</v>
      </c>
      <c r="H986" s="16" t="str">
        <f>IF((IFERROR((VLOOKUP(D986,'Automation (QBO)'!A:B,2,FALSE)),"0"))=0,"Suspense",(IFERROR((VLOOKUP(D986,'Automation (QBO)'!A:B,2,FALSE)),"Suspense")))</f>
        <v>Credit Card (CIBC Visa)</v>
      </c>
      <c r="I986" s="17">
        <f t="shared" si="62"/>
        <v>12626.26</v>
      </c>
      <c r="J986" s="12" t="str">
        <f t="shared" si="63"/>
        <v>Credit Card (CIBC Visa)</v>
      </c>
    </row>
    <row r="987" spans="1:10" ht="16" hidden="1">
      <c r="A987" s="13" t="s">
        <v>397</v>
      </c>
      <c r="B987" s="12" t="s">
        <v>78</v>
      </c>
      <c r="C987" s="12" t="s">
        <v>127</v>
      </c>
      <c r="D987" s="12" t="s">
        <v>505</v>
      </c>
      <c r="E987" s="12">
        <v>483.46</v>
      </c>
      <c r="F987" s="14" t="str">
        <f t="shared" si="60"/>
        <v>2025-02-24ExpenseANDREW SHERET LIMITED21010 Credit Card (CIBC Visa)483.46</v>
      </c>
      <c r="G987" s="15">
        <f t="shared" si="61"/>
        <v>45712</v>
      </c>
      <c r="H987" s="16" t="str">
        <f>IF((IFERROR((VLOOKUP(D987,'Automation (QBO)'!A:B,2,FALSE)),"0"))=0,"Suspense",(IFERROR((VLOOKUP(D987,'Automation (QBO)'!A:B,2,FALSE)),"Suspense")))</f>
        <v>Credit Card (CIBC Visa)</v>
      </c>
      <c r="I987" s="17">
        <f t="shared" si="62"/>
        <v>483.46</v>
      </c>
      <c r="J987" s="12" t="str">
        <f t="shared" si="63"/>
        <v>Credit Card (CIBC Visa)</v>
      </c>
    </row>
    <row r="988" spans="1:10" ht="16" hidden="1">
      <c r="A988" s="13" t="s">
        <v>397</v>
      </c>
      <c r="B988" s="12" t="s">
        <v>78</v>
      </c>
      <c r="C988" s="12" t="s">
        <v>703</v>
      </c>
      <c r="D988" s="12" t="s">
        <v>505</v>
      </c>
      <c r="E988" s="12">
        <v>189.95</v>
      </c>
      <c r="F988" s="14" t="str">
        <f t="shared" si="60"/>
        <v>2025-02-24ExpenseMisterlamp21010 Credit Card (CIBC Visa)189.95</v>
      </c>
      <c r="G988" s="15">
        <f t="shared" si="61"/>
        <v>45712</v>
      </c>
      <c r="H988" s="16" t="str">
        <f>IF((IFERROR((VLOOKUP(D988,'Automation (QBO)'!A:B,2,FALSE)),"0"))=0,"Suspense",(IFERROR((VLOOKUP(D988,'Automation (QBO)'!A:B,2,FALSE)),"Suspense")))</f>
        <v>Credit Card (CIBC Visa)</v>
      </c>
      <c r="I988" s="17">
        <f t="shared" si="62"/>
        <v>189.95</v>
      </c>
      <c r="J988" s="12" t="str">
        <f t="shared" si="63"/>
        <v>Credit Card (CIBC Visa)</v>
      </c>
    </row>
    <row r="989" spans="1:10" ht="16" hidden="1">
      <c r="A989" s="13" t="s">
        <v>397</v>
      </c>
      <c r="B989" s="12" t="s">
        <v>78</v>
      </c>
      <c r="C989" s="12" t="s">
        <v>81</v>
      </c>
      <c r="D989" s="12" t="s">
        <v>505</v>
      </c>
      <c r="E989" s="12">
        <v>60.42</v>
      </c>
      <c r="F989" s="14" t="str">
        <f t="shared" si="60"/>
        <v>2025-02-24ExpenseHome Depot21010 Credit Card (CIBC Visa)60.42</v>
      </c>
      <c r="G989" s="15">
        <f t="shared" si="61"/>
        <v>45712</v>
      </c>
      <c r="H989" s="16" t="str">
        <f>IF((IFERROR((VLOOKUP(D989,'Automation (QBO)'!A:B,2,FALSE)),"0"))=0,"Suspense",(IFERROR((VLOOKUP(D989,'Automation (QBO)'!A:B,2,FALSE)),"Suspense")))</f>
        <v>Credit Card (CIBC Visa)</v>
      </c>
      <c r="I989" s="17">
        <f t="shared" si="62"/>
        <v>60.42</v>
      </c>
      <c r="J989" s="12" t="str">
        <f t="shared" si="63"/>
        <v>Credit Card (CIBC Visa)</v>
      </c>
    </row>
    <row r="990" spans="1:10" ht="16" hidden="1">
      <c r="A990" s="13" t="s">
        <v>397</v>
      </c>
      <c r="B990" s="12" t="s">
        <v>78</v>
      </c>
      <c r="C990" s="12" t="s">
        <v>103</v>
      </c>
      <c r="D990" s="12" t="s">
        <v>505</v>
      </c>
      <c r="E990" s="12">
        <v>17.829999999999998</v>
      </c>
      <c r="F990" s="14" t="str">
        <f t="shared" si="60"/>
        <v>2025-02-24ExpenseRona21010 Credit Card (CIBC Visa)17.83</v>
      </c>
      <c r="G990" s="15">
        <f t="shared" si="61"/>
        <v>45712</v>
      </c>
      <c r="H990" s="16" t="str">
        <f>IF((IFERROR((VLOOKUP(D990,'Automation (QBO)'!A:B,2,FALSE)),"0"))=0,"Suspense",(IFERROR((VLOOKUP(D990,'Automation (QBO)'!A:B,2,FALSE)),"Suspense")))</f>
        <v>Credit Card (CIBC Visa)</v>
      </c>
      <c r="I990" s="17">
        <f t="shared" si="62"/>
        <v>17.829999999999998</v>
      </c>
      <c r="J990" s="12" t="str">
        <f t="shared" si="63"/>
        <v>Credit Card (CIBC Visa)</v>
      </c>
    </row>
    <row r="991" spans="1:10" ht="16" hidden="1">
      <c r="A991" s="13" t="s">
        <v>708</v>
      </c>
      <c r="B991" s="12" t="s">
        <v>78</v>
      </c>
      <c r="C991" s="12" t="s">
        <v>90</v>
      </c>
      <c r="D991" s="12" t="s">
        <v>199</v>
      </c>
      <c r="E991" s="12">
        <v>-9.52</v>
      </c>
      <c r="F991" s="14" t="str">
        <f t="shared" si="60"/>
        <v>2025-02-25ExpensePetro Canada21020 GST/HST Payable-9.52</v>
      </c>
      <c r="G991" s="15">
        <f t="shared" si="61"/>
        <v>45713</v>
      </c>
      <c r="H991" s="16" t="str">
        <f>IF((IFERROR((VLOOKUP(D991,'Automation (QBO)'!A:B,2,FALSE)),"0"))=0,"Suspense",(IFERROR((VLOOKUP(D991,'Automation (QBO)'!A:B,2,FALSE)),"Suspense")))</f>
        <v>GST/HST Payable</v>
      </c>
      <c r="I991" s="17">
        <f t="shared" si="62"/>
        <v>-9.52</v>
      </c>
      <c r="J991" s="12" t="str">
        <f t="shared" si="63"/>
        <v>GST/HST Payable</v>
      </c>
    </row>
    <row r="992" spans="1:10" ht="16" hidden="1">
      <c r="A992" s="13" t="s">
        <v>708</v>
      </c>
      <c r="B992" s="12" t="s">
        <v>78</v>
      </c>
      <c r="C992" s="12" t="s">
        <v>150</v>
      </c>
      <c r="D992" s="12" t="s">
        <v>660</v>
      </c>
      <c r="E992" s="12">
        <v>728.96</v>
      </c>
      <c r="F992" s="14" t="str">
        <f t="shared" si="60"/>
        <v>2025-02-25ExpenseWhite Cap Supply Canada Inc.51335 Project Expense - Materials728.96</v>
      </c>
      <c r="G992" s="15">
        <f t="shared" si="61"/>
        <v>45713</v>
      </c>
      <c r="H992" s="16" t="str">
        <f>IF((IFERROR((VLOOKUP(D992,'Automation (QBO)'!A:B,2,FALSE)),"0"))=0,"Suspense",(IFERROR((VLOOKUP(D992,'Automation (QBO)'!A:B,2,FALSE)),"Suspense")))</f>
        <v>Project Expense - Materials</v>
      </c>
      <c r="I992" s="17">
        <f t="shared" si="62"/>
        <v>728.96</v>
      </c>
      <c r="J992" s="12" t="str">
        <f t="shared" si="63"/>
        <v>Project Expense - Materials</v>
      </c>
    </row>
    <row r="993" spans="1:10" ht="16" hidden="1">
      <c r="A993" s="13" t="s">
        <v>708</v>
      </c>
      <c r="B993" s="12" t="s">
        <v>78</v>
      </c>
      <c r="C993" s="12" t="s">
        <v>150</v>
      </c>
      <c r="D993" s="12" t="s">
        <v>199</v>
      </c>
      <c r="E993" s="12">
        <v>-36.450000000000003</v>
      </c>
      <c r="F993" s="14" t="str">
        <f t="shared" si="60"/>
        <v>2025-02-25ExpenseWhite Cap Supply Canada Inc.21020 GST/HST Payable-36.45</v>
      </c>
      <c r="G993" s="15">
        <f t="shared" si="61"/>
        <v>45713</v>
      </c>
      <c r="H993" s="16" t="str">
        <f>IF((IFERROR((VLOOKUP(D993,'Automation (QBO)'!A:B,2,FALSE)),"0"))=0,"Suspense",(IFERROR((VLOOKUP(D993,'Automation (QBO)'!A:B,2,FALSE)),"Suspense")))</f>
        <v>GST/HST Payable</v>
      </c>
      <c r="I993" s="17">
        <f t="shared" si="62"/>
        <v>-36.450000000000003</v>
      </c>
      <c r="J993" s="12" t="str">
        <f t="shared" si="63"/>
        <v>GST/HST Payable</v>
      </c>
    </row>
    <row r="994" spans="1:10" ht="16" hidden="1">
      <c r="A994" s="13" t="s">
        <v>708</v>
      </c>
      <c r="B994" s="12" t="s">
        <v>78</v>
      </c>
      <c r="C994" s="12" t="s">
        <v>141</v>
      </c>
      <c r="D994" s="12" t="s">
        <v>199</v>
      </c>
      <c r="E994" s="12">
        <v>0</v>
      </c>
      <c r="F994" s="14" t="str">
        <f t="shared" si="60"/>
        <v>2025-02-25ExpenseDSPC Parking Vancouver21020 GST/HST Payable0</v>
      </c>
      <c r="G994" s="15">
        <f t="shared" si="61"/>
        <v>45713</v>
      </c>
      <c r="H994" s="16" t="str">
        <f>IF((IFERROR((VLOOKUP(D994,'Automation (QBO)'!A:B,2,FALSE)),"0"))=0,"Suspense",(IFERROR((VLOOKUP(D994,'Automation (QBO)'!A:B,2,FALSE)),"Suspense")))</f>
        <v>GST/HST Payable</v>
      </c>
      <c r="I994" s="17">
        <f t="shared" si="62"/>
        <v>0</v>
      </c>
      <c r="J994" s="12" t="str">
        <f t="shared" si="63"/>
        <v>GST/HST Payable</v>
      </c>
    </row>
    <row r="995" spans="1:10" ht="16" hidden="1">
      <c r="A995" s="13" t="s">
        <v>708</v>
      </c>
      <c r="B995" s="12" t="s">
        <v>78</v>
      </c>
      <c r="C995" s="12" t="s">
        <v>141</v>
      </c>
      <c r="D995" s="12" t="s">
        <v>660</v>
      </c>
      <c r="E995" s="12">
        <v>10</v>
      </c>
      <c r="F995" s="14" t="str">
        <f t="shared" si="60"/>
        <v>2025-02-25ExpenseDSPC Parking Vancouver51335 Project Expense - Materials10</v>
      </c>
      <c r="G995" s="15">
        <f t="shared" si="61"/>
        <v>45713</v>
      </c>
      <c r="H995" s="16" t="str">
        <f>IF((IFERROR((VLOOKUP(D995,'Automation (QBO)'!A:B,2,FALSE)),"0"))=0,"Suspense",(IFERROR((VLOOKUP(D995,'Automation (QBO)'!A:B,2,FALSE)),"Suspense")))</f>
        <v>Project Expense - Materials</v>
      </c>
      <c r="I995" s="17">
        <f t="shared" si="62"/>
        <v>10</v>
      </c>
      <c r="J995" s="12" t="str">
        <f t="shared" si="63"/>
        <v>Project Expense - Materials</v>
      </c>
    </row>
    <row r="996" spans="1:10" ht="16" hidden="1">
      <c r="A996" s="13" t="s">
        <v>708</v>
      </c>
      <c r="B996" s="12" t="s">
        <v>78</v>
      </c>
      <c r="C996" s="12" t="s">
        <v>81</v>
      </c>
      <c r="D996" s="12" t="s">
        <v>660</v>
      </c>
      <c r="E996" s="12">
        <v>57.76</v>
      </c>
      <c r="F996" s="14" t="str">
        <f t="shared" si="60"/>
        <v>2025-02-25ExpenseHome Depot51335 Project Expense - Materials57.76</v>
      </c>
      <c r="G996" s="15">
        <f t="shared" si="61"/>
        <v>45713</v>
      </c>
      <c r="H996" s="16" t="str">
        <f>IF((IFERROR((VLOOKUP(D996,'Automation (QBO)'!A:B,2,FALSE)),"0"))=0,"Suspense",(IFERROR((VLOOKUP(D996,'Automation (QBO)'!A:B,2,FALSE)),"Suspense")))</f>
        <v>Project Expense - Materials</v>
      </c>
      <c r="I996" s="17">
        <f t="shared" si="62"/>
        <v>57.76</v>
      </c>
      <c r="J996" s="12" t="str">
        <f t="shared" si="63"/>
        <v>Project Expense - Materials</v>
      </c>
    </row>
    <row r="997" spans="1:10" ht="16" hidden="1">
      <c r="A997" s="13" t="s">
        <v>708</v>
      </c>
      <c r="B997" s="12" t="s">
        <v>78</v>
      </c>
      <c r="C997" s="12" t="s">
        <v>81</v>
      </c>
      <c r="D997" s="12" t="s">
        <v>199</v>
      </c>
      <c r="E997" s="12">
        <v>-2.7</v>
      </c>
      <c r="F997" s="14" t="str">
        <f t="shared" si="60"/>
        <v>2025-02-25ExpenseHome Depot21020 GST/HST Payable-2.7</v>
      </c>
      <c r="G997" s="15">
        <f t="shared" si="61"/>
        <v>45713</v>
      </c>
      <c r="H997" s="16" t="str">
        <f>IF((IFERROR((VLOOKUP(D997,'Automation (QBO)'!A:B,2,FALSE)),"0"))=0,"Suspense",(IFERROR((VLOOKUP(D997,'Automation (QBO)'!A:B,2,FALSE)),"Suspense")))</f>
        <v>GST/HST Payable</v>
      </c>
      <c r="I997" s="17">
        <f t="shared" si="62"/>
        <v>-2.7</v>
      </c>
      <c r="J997" s="12" t="str">
        <f t="shared" si="63"/>
        <v>GST/HST Payable</v>
      </c>
    </row>
    <row r="998" spans="1:10" ht="16" hidden="1">
      <c r="A998" s="13" t="s">
        <v>708</v>
      </c>
      <c r="B998" s="12" t="s">
        <v>78</v>
      </c>
      <c r="C998" s="12" t="s">
        <v>150</v>
      </c>
      <c r="D998" s="12" t="s">
        <v>505</v>
      </c>
      <c r="E998" s="12">
        <v>765.41</v>
      </c>
      <c r="F998" s="14" t="str">
        <f t="shared" si="60"/>
        <v>2025-02-25ExpenseWhite Cap Supply Canada Inc.21010 Credit Card (CIBC Visa)765.41</v>
      </c>
      <c r="G998" s="15">
        <f t="shared" si="61"/>
        <v>45713</v>
      </c>
      <c r="H998" s="16" t="str">
        <f>IF((IFERROR((VLOOKUP(D998,'Automation (QBO)'!A:B,2,FALSE)),"0"))=0,"Suspense",(IFERROR((VLOOKUP(D998,'Automation (QBO)'!A:B,2,FALSE)),"Suspense")))</f>
        <v>Credit Card (CIBC Visa)</v>
      </c>
      <c r="I998" s="17">
        <f t="shared" si="62"/>
        <v>765.41</v>
      </c>
      <c r="J998" s="12" t="str">
        <f t="shared" si="63"/>
        <v>Credit Card (CIBC Visa)</v>
      </c>
    </row>
    <row r="999" spans="1:10" ht="16" hidden="1">
      <c r="A999" s="13" t="s">
        <v>708</v>
      </c>
      <c r="B999" s="12" t="s">
        <v>78</v>
      </c>
      <c r="C999" s="12" t="s">
        <v>81</v>
      </c>
      <c r="D999" s="12" t="s">
        <v>505</v>
      </c>
      <c r="E999" s="12">
        <v>60.46</v>
      </c>
      <c r="F999" s="14" t="str">
        <f t="shared" si="60"/>
        <v>2025-02-25ExpenseHome Depot21010 Credit Card (CIBC Visa)60.46</v>
      </c>
      <c r="G999" s="15">
        <f t="shared" si="61"/>
        <v>45713</v>
      </c>
      <c r="H999" s="16" t="str">
        <f>IF((IFERROR((VLOOKUP(D999,'Automation (QBO)'!A:B,2,FALSE)),"0"))=0,"Suspense",(IFERROR((VLOOKUP(D999,'Automation (QBO)'!A:B,2,FALSE)),"Suspense")))</f>
        <v>Credit Card (CIBC Visa)</v>
      </c>
      <c r="I999" s="17">
        <f t="shared" si="62"/>
        <v>60.46</v>
      </c>
      <c r="J999" s="12" t="str">
        <f t="shared" si="63"/>
        <v>Credit Card (CIBC Visa)</v>
      </c>
    </row>
    <row r="1000" spans="1:10" ht="16" hidden="1">
      <c r="A1000" s="13" t="s">
        <v>708</v>
      </c>
      <c r="B1000" s="12" t="s">
        <v>78</v>
      </c>
      <c r="C1000" s="12" t="s">
        <v>141</v>
      </c>
      <c r="D1000" s="12" t="s">
        <v>505</v>
      </c>
      <c r="E1000" s="12">
        <v>10</v>
      </c>
      <c r="F1000" s="14" t="str">
        <f t="shared" si="60"/>
        <v>2025-02-25ExpenseDSPC Parking Vancouver21010 Credit Card (CIBC Visa)10</v>
      </c>
      <c r="G1000" s="15">
        <f t="shared" si="61"/>
        <v>45713</v>
      </c>
      <c r="H1000" s="16" t="str">
        <f>IF((IFERROR((VLOOKUP(D1000,'Automation (QBO)'!A:B,2,FALSE)),"0"))=0,"Suspense",(IFERROR((VLOOKUP(D1000,'Automation (QBO)'!A:B,2,FALSE)),"Suspense")))</f>
        <v>Credit Card (CIBC Visa)</v>
      </c>
      <c r="I1000" s="17">
        <f t="shared" si="62"/>
        <v>10</v>
      </c>
      <c r="J1000" s="12" t="str">
        <f t="shared" si="63"/>
        <v>Credit Card (CIBC Visa)</v>
      </c>
    </row>
    <row r="1001" spans="1:10" ht="16" hidden="1">
      <c r="A1001" s="13" t="s">
        <v>708</v>
      </c>
      <c r="B1001" s="12" t="s">
        <v>78</v>
      </c>
      <c r="C1001" s="12" t="s">
        <v>90</v>
      </c>
      <c r="D1001" s="12" t="s">
        <v>505</v>
      </c>
      <c r="E1001" s="12">
        <v>200</v>
      </c>
      <c r="F1001" s="14" t="str">
        <f t="shared" si="60"/>
        <v>2025-02-25ExpensePetro Canada21010 Credit Card (CIBC Visa)200</v>
      </c>
      <c r="G1001" s="15">
        <f t="shared" si="61"/>
        <v>45713</v>
      </c>
      <c r="H1001" s="16" t="str">
        <f>IF((IFERROR((VLOOKUP(D1001,'Automation (QBO)'!A:B,2,FALSE)),"0"))=0,"Suspense",(IFERROR((VLOOKUP(D1001,'Automation (QBO)'!A:B,2,FALSE)),"Suspense")))</f>
        <v>Credit Card (CIBC Visa)</v>
      </c>
      <c r="I1001" s="17">
        <f t="shared" si="62"/>
        <v>200</v>
      </c>
      <c r="J1001" s="12" t="str">
        <f t="shared" si="63"/>
        <v>Credit Card (CIBC Visa)</v>
      </c>
    </row>
    <row r="1002" spans="1:10" ht="16" hidden="1">
      <c r="A1002" s="13" t="s">
        <v>708</v>
      </c>
      <c r="B1002" s="12" t="s">
        <v>78</v>
      </c>
      <c r="C1002" s="12" t="s">
        <v>90</v>
      </c>
      <c r="D1002" s="12" t="s">
        <v>204</v>
      </c>
      <c r="E1002" s="12">
        <v>190.48</v>
      </c>
      <c r="F1002" s="14" t="str">
        <f t="shared" si="60"/>
        <v>2025-02-25ExpensePetro Canada52225 Fuel190.48</v>
      </c>
      <c r="G1002" s="15">
        <f t="shared" si="61"/>
        <v>45713</v>
      </c>
      <c r="H1002" s="16" t="str">
        <f>IF((IFERROR((VLOOKUP(D1002,'Automation (QBO)'!A:B,2,FALSE)),"0"))=0,"Suspense",(IFERROR((VLOOKUP(D1002,'Automation (QBO)'!A:B,2,FALSE)),"Suspense")))</f>
        <v>Fuel</v>
      </c>
      <c r="I1002" s="17">
        <f t="shared" si="62"/>
        <v>190.48</v>
      </c>
      <c r="J1002" s="12" t="str">
        <f t="shared" si="63"/>
        <v>Fuel</v>
      </c>
    </row>
    <row r="1003" spans="1:10" ht="16" hidden="1">
      <c r="A1003" s="13" t="s">
        <v>606</v>
      </c>
      <c r="B1003" s="12" t="s">
        <v>84</v>
      </c>
      <c r="C1003" s="12" t="s">
        <v>164</v>
      </c>
      <c r="D1003" s="12" t="s">
        <v>665</v>
      </c>
      <c r="E1003" s="12">
        <v>200000</v>
      </c>
      <c r="F1003" s="14" t="str">
        <f t="shared" si="60"/>
        <v>2025-02-26InvoiceBrowns Newport Village12000 [Accounts Receivable]200000</v>
      </c>
      <c r="G1003" s="15">
        <f t="shared" si="61"/>
        <v>45714</v>
      </c>
      <c r="H1003" s="16" t="str">
        <f>IF((IFERROR((VLOOKUP(D1003,'Automation (QBO)'!A:B,2,FALSE)),"0"))=0,"Suspense",(IFERROR((VLOOKUP(D1003,'Automation (QBO)'!A:B,2,FALSE)),"Suspense")))</f>
        <v>Accounts Recievable - Suspense</v>
      </c>
      <c r="I1003" s="17">
        <f t="shared" si="62"/>
        <v>200000</v>
      </c>
      <c r="J1003" s="12" t="str">
        <f t="shared" si="63"/>
        <v>Accounts Recievable - Suspense</v>
      </c>
    </row>
    <row r="1004" spans="1:10" ht="16" hidden="1">
      <c r="A1004" s="13" t="s">
        <v>606</v>
      </c>
      <c r="B1004" s="12" t="s">
        <v>106</v>
      </c>
      <c r="C1004" s="12" t="s">
        <v>114</v>
      </c>
      <c r="D1004" s="12" t="s">
        <v>665</v>
      </c>
      <c r="E1004" s="12">
        <v>-42999</v>
      </c>
      <c r="F1004" s="14" t="str">
        <f t="shared" si="60"/>
        <v>2025-02-26PaymentGarden of Granite Winery:Garden of Granite Project12000 [Accounts Receivable]-42999</v>
      </c>
      <c r="G1004" s="15">
        <f t="shared" si="61"/>
        <v>45714</v>
      </c>
      <c r="H1004" s="16" t="str">
        <f>IF((IFERROR((VLOOKUP(D1004,'Automation (QBO)'!A:B,2,FALSE)),"0"))=0,"Suspense",(IFERROR((VLOOKUP(D1004,'Automation (QBO)'!A:B,2,FALSE)),"Suspense")))</f>
        <v>Accounts Recievable - Suspense</v>
      </c>
      <c r="I1004" s="17">
        <f t="shared" si="62"/>
        <v>-42999</v>
      </c>
      <c r="J1004" s="12" t="str">
        <f t="shared" si="63"/>
        <v>Accounts Recievable - Suspense</v>
      </c>
    </row>
    <row r="1005" spans="1:10" ht="16" hidden="1">
      <c r="A1005" s="13" t="s">
        <v>606</v>
      </c>
      <c r="B1005" s="12" t="s">
        <v>84</v>
      </c>
      <c r="C1005" s="12" t="s">
        <v>164</v>
      </c>
      <c r="D1005" s="12" t="s">
        <v>218</v>
      </c>
      <c r="E1005" s="12">
        <v>200000</v>
      </c>
      <c r="F1005" s="14" t="str">
        <f t="shared" si="60"/>
        <v>2025-02-26InvoiceBrowns Newport Village21045 Deposit Received200000</v>
      </c>
      <c r="G1005" s="15">
        <f t="shared" si="61"/>
        <v>45714</v>
      </c>
      <c r="H1005" s="16" t="str">
        <f>IF((IFERROR((VLOOKUP(D1005,'Automation (QBO)'!A:B,2,FALSE)),"0"))=0,"Suspense",(IFERROR((VLOOKUP(D1005,'Automation (QBO)'!A:B,2,FALSE)),"Suspense")))</f>
        <v>Liability - Depostis Received</v>
      </c>
      <c r="I1005" s="17">
        <f t="shared" si="62"/>
        <v>200000</v>
      </c>
      <c r="J1005" s="12" t="str">
        <f t="shared" si="63"/>
        <v>Liability - Depostis Received</v>
      </c>
    </row>
    <row r="1006" spans="1:10" ht="16" hidden="1">
      <c r="A1006" s="13" t="s">
        <v>606</v>
      </c>
      <c r="B1006" s="12" t="s">
        <v>84</v>
      </c>
      <c r="C1006" s="12" t="s">
        <v>164</v>
      </c>
      <c r="D1006" s="12" t="s">
        <v>199</v>
      </c>
      <c r="E1006" s="12">
        <v>0</v>
      </c>
      <c r="F1006" s="14" t="str">
        <f t="shared" si="60"/>
        <v>2025-02-26InvoiceBrowns Newport Village21020 GST/HST Payable0</v>
      </c>
      <c r="G1006" s="15">
        <f t="shared" si="61"/>
        <v>45714</v>
      </c>
      <c r="H1006" s="16" t="str">
        <f>IF((IFERROR((VLOOKUP(D1006,'Automation (QBO)'!A:B,2,FALSE)),"0"))=0,"Suspense",(IFERROR((VLOOKUP(D1006,'Automation (QBO)'!A:B,2,FALSE)),"Suspense")))</f>
        <v>GST/HST Payable</v>
      </c>
      <c r="I1006" s="17">
        <f t="shared" si="62"/>
        <v>0</v>
      </c>
      <c r="J1006" s="12" t="str">
        <f t="shared" si="63"/>
        <v>GST/HST Payable</v>
      </c>
    </row>
    <row r="1007" spans="1:10" ht="16" hidden="1">
      <c r="A1007" s="13" t="s">
        <v>606</v>
      </c>
      <c r="B1007" s="12" t="s">
        <v>78</v>
      </c>
      <c r="C1007" s="12" t="s">
        <v>709</v>
      </c>
      <c r="D1007" s="12" t="s">
        <v>660</v>
      </c>
      <c r="E1007" s="12">
        <v>687.95</v>
      </c>
      <c r="F1007" s="14" t="str">
        <f t="shared" si="60"/>
        <v>2025-02-26ExpenseWest Elm51335 Project Expense - Materials687.95</v>
      </c>
      <c r="G1007" s="15">
        <f t="shared" si="61"/>
        <v>45714</v>
      </c>
      <c r="H1007" s="16" t="str">
        <f>IF((IFERROR((VLOOKUP(D1007,'Automation (QBO)'!A:B,2,FALSE)),"0"))=0,"Suspense",(IFERROR((VLOOKUP(D1007,'Automation (QBO)'!A:B,2,FALSE)),"Suspense")))</f>
        <v>Project Expense - Materials</v>
      </c>
      <c r="I1007" s="17">
        <f t="shared" si="62"/>
        <v>687.95</v>
      </c>
      <c r="J1007" s="12" t="str">
        <f t="shared" si="63"/>
        <v>Project Expense - Materials</v>
      </c>
    </row>
    <row r="1008" spans="1:10" ht="16" hidden="1">
      <c r="A1008" s="13" t="s">
        <v>606</v>
      </c>
      <c r="B1008" s="12" t="s">
        <v>78</v>
      </c>
      <c r="C1008" s="12" t="s">
        <v>709</v>
      </c>
      <c r="D1008" s="12" t="s">
        <v>199</v>
      </c>
      <c r="E1008" s="12">
        <v>-32.15</v>
      </c>
      <c r="F1008" s="14" t="str">
        <f t="shared" si="60"/>
        <v>2025-02-26ExpenseWest Elm21020 GST/HST Payable-32.15</v>
      </c>
      <c r="G1008" s="15">
        <f t="shared" si="61"/>
        <v>45714</v>
      </c>
      <c r="H1008" s="16" t="str">
        <f>IF((IFERROR((VLOOKUP(D1008,'Automation (QBO)'!A:B,2,FALSE)),"0"))=0,"Suspense",(IFERROR((VLOOKUP(D1008,'Automation (QBO)'!A:B,2,FALSE)),"Suspense")))</f>
        <v>GST/HST Payable</v>
      </c>
      <c r="I1008" s="17">
        <f t="shared" si="62"/>
        <v>-32.15</v>
      </c>
      <c r="J1008" s="12" t="str">
        <f t="shared" si="63"/>
        <v>GST/HST Payable</v>
      </c>
    </row>
    <row r="1009" spans="1:10" ht="16" hidden="1">
      <c r="A1009" s="13" t="s">
        <v>606</v>
      </c>
      <c r="B1009" s="12" t="s">
        <v>78</v>
      </c>
      <c r="C1009" s="12" t="s">
        <v>140</v>
      </c>
      <c r="D1009" s="12" t="s">
        <v>660</v>
      </c>
      <c r="E1009" s="12">
        <v>143.96</v>
      </c>
      <c r="F1009" s="14" t="str">
        <f t="shared" si="60"/>
        <v>2025-02-26ExpenseWindsor Plywood51335 Project Expense - Materials143.96</v>
      </c>
      <c r="G1009" s="15">
        <f t="shared" si="61"/>
        <v>45714</v>
      </c>
      <c r="H1009" s="16" t="str">
        <f>IF((IFERROR((VLOOKUP(D1009,'Automation (QBO)'!A:B,2,FALSE)),"0"))=0,"Suspense",(IFERROR((VLOOKUP(D1009,'Automation (QBO)'!A:B,2,FALSE)),"Suspense")))</f>
        <v>Project Expense - Materials</v>
      </c>
      <c r="I1009" s="17">
        <f t="shared" si="62"/>
        <v>143.96</v>
      </c>
      <c r="J1009" s="12" t="str">
        <f t="shared" si="63"/>
        <v>Project Expense - Materials</v>
      </c>
    </row>
    <row r="1010" spans="1:10" ht="16" hidden="1">
      <c r="A1010" s="13" t="s">
        <v>606</v>
      </c>
      <c r="B1010" s="12" t="s">
        <v>78</v>
      </c>
      <c r="C1010" s="12" t="s">
        <v>140</v>
      </c>
      <c r="D1010" s="12" t="s">
        <v>199</v>
      </c>
      <c r="E1010" s="12">
        <v>-6.73</v>
      </c>
      <c r="F1010" s="14" t="str">
        <f t="shared" si="60"/>
        <v>2025-02-26ExpenseWindsor Plywood21020 GST/HST Payable-6.73</v>
      </c>
      <c r="G1010" s="15">
        <f t="shared" si="61"/>
        <v>45714</v>
      </c>
      <c r="H1010" s="16" t="str">
        <f>IF((IFERROR((VLOOKUP(D1010,'Automation (QBO)'!A:B,2,FALSE)),"0"))=0,"Suspense",(IFERROR((VLOOKUP(D1010,'Automation (QBO)'!A:B,2,FALSE)),"Suspense")))</f>
        <v>GST/HST Payable</v>
      </c>
      <c r="I1010" s="17">
        <f t="shared" si="62"/>
        <v>-6.73</v>
      </c>
      <c r="J1010" s="12" t="str">
        <f t="shared" si="63"/>
        <v>GST/HST Payable</v>
      </c>
    </row>
    <row r="1011" spans="1:10" ht="16" hidden="1">
      <c r="A1011" s="13" t="s">
        <v>606</v>
      </c>
      <c r="B1011" s="12" t="s">
        <v>106</v>
      </c>
      <c r="C1011" s="12" t="s">
        <v>114</v>
      </c>
      <c r="D1011" s="12" t="s">
        <v>201</v>
      </c>
      <c r="E1011" s="12">
        <v>42999</v>
      </c>
      <c r="F1011" s="14" t="str">
        <f t="shared" si="60"/>
        <v>2025-02-26PaymentGarden of Granite Winery:Garden of Granite Project11005 Chequing (CIBC)42999</v>
      </c>
      <c r="G1011" s="15">
        <f t="shared" si="61"/>
        <v>45714</v>
      </c>
      <c r="H1011" s="16" t="str">
        <f>IF((IFERROR((VLOOKUP(D1011,'Automation (QBO)'!A:B,2,FALSE)),"0"))=0,"Suspense",(IFERROR((VLOOKUP(D1011,'Automation (QBO)'!A:B,2,FALSE)),"Suspense")))</f>
        <v>Chequing (CIBC)</v>
      </c>
      <c r="I1011" s="17">
        <f t="shared" si="62"/>
        <v>42999</v>
      </c>
      <c r="J1011" s="12" t="str">
        <f t="shared" si="63"/>
        <v>Chequing (CIBC)</v>
      </c>
    </row>
    <row r="1012" spans="1:10" ht="16" hidden="1">
      <c r="A1012" s="13" t="s">
        <v>606</v>
      </c>
      <c r="B1012" s="12" t="s">
        <v>78</v>
      </c>
      <c r="C1012" s="12" t="s">
        <v>709</v>
      </c>
      <c r="D1012" s="12" t="s">
        <v>505</v>
      </c>
      <c r="E1012" s="12">
        <v>720.1</v>
      </c>
      <c r="F1012" s="14" t="str">
        <f t="shared" si="60"/>
        <v>2025-02-26ExpenseWest Elm21010 Credit Card (CIBC Visa)720.1</v>
      </c>
      <c r="G1012" s="15">
        <f t="shared" si="61"/>
        <v>45714</v>
      </c>
      <c r="H1012" s="16" t="str">
        <f>IF((IFERROR((VLOOKUP(D1012,'Automation (QBO)'!A:B,2,FALSE)),"0"))=0,"Suspense",(IFERROR((VLOOKUP(D1012,'Automation (QBO)'!A:B,2,FALSE)),"Suspense")))</f>
        <v>Credit Card (CIBC Visa)</v>
      </c>
      <c r="I1012" s="17">
        <f t="shared" si="62"/>
        <v>720.1</v>
      </c>
      <c r="J1012" s="12" t="str">
        <f t="shared" si="63"/>
        <v>Credit Card (CIBC Visa)</v>
      </c>
    </row>
    <row r="1013" spans="1:10" ht="16" hidden="1">
      <c r="A1013" s="13" t="s">
        <v>606</v>
      </c>
      <c r="B1013" s="12" t="s">
        <v>78</v>
      </c>
      <c r="C1013" s="12" t="s">
        <v>140</v>
      </c>
      <c r="D1013" s="12" t="s">
        <v>505</v>
      </c>
      <c r="E1013" s="12">
        <v>150.69</v>
      </c>
      <c r="F1013" s="14" t="str">
        <f t="shared" si="60"/>
        <v>2025-02-26ExpenseWindsor Plywood21010 Credit Card (CIBC Visa)150.69</v>
      </c>
      <c r="G1013" s="15">
        <f t="shared" si="61"/>
        <v>45714</v>
      </c>
      <c r="H1013" s="16" t="str">
        <f>IF((IFERROR((VLOOKUP(D1013,'Automation (QBO)'!A:B,2,FALSE)),"0"))=0,"Suspense",(IFERROR((VLOOKUP(D1013,'Automation (QBO)'!A:B,2,FALSE)),"Suspense")))</f>
        <v>Credit Card (CIBC Visa)</v>
      </c>
      <c r="I1013" s="17">
        <f t="shared" si="62"/>
        <v>150.69</v>
      </c>
      <c r="J1013" s="12" t="str">
        <f t="shared" si="63"/>
        <v>Credit Card (CIBC Visa)</v>
      </c>
    </row>
    <row r="1014" spans="1:10" ht="16" hidden="1">
      <c r="A1014" s="13" t="s">
        <v>606</v>
      </c>
      <c r="B1014" s="12" t="s">
        <v>105</v>
      </c>
      <c r="D1014" s="12" t="s">
        <v>225</v>
      </c>
      <c r="E1014" s="12">
        <v>11003</v>
      </c>
      <c r="F1014" s="14" t="str">
        <f t="shared" si="60"/>
        <v>2025-02-26Journal Entry52510 Payroll - Salary11003</v>
      </c>
      <c r="G1014" s="15">
        <f t="shared" si="61"/>
        <v>45714</v>
      </c>
      <c r="H1014" s="16" t="str">
        <f>IF((IFERROR((VLOOKUP(D1014,'Automation (QBO)'!A:B,2,FALSE)),"0"))=0,"Suspense",(IFERROR((VLOOKUP(D1014,'Automation (QBO)'!A:B,2,FALSE)),"Suspense")))</f>
        <v>Payroll - Salary</v>
      </c>
      <c r="I1014" s="17">
        <f t="shared" si="62"/>
        <v>11003</v>
      </c>
      <c r="J1014" s="12" t="str">
        <f t="shared" si="63"/>
        <v>Payroll - Salary</v>
      </c>
    </row>
    <row r="1015" spans="1:10" ht="16" hidden="1">
      <c r="A1015" s="13" t="s">
        <v>606</v>
      </c>
      <c r="B1015" s="12" t="s">
        <v>105</v>
      </c>
      <c r="D1015" s="12" t="s">
        <v>348</v>
      </c>
      <c r="E1015" s="12">
        <v>97.96</v>
      </c>
      <c r="F1015" s="14" t="str">
        <f t="shared" si="60"/>
        <v>2025-02-26Journal Entry52545 Payroll - Employee Benefits (Paid)97.96</v>
      </c>
      <c r="G1015" s="15">
        <f t="shared" si="61"/>
        <v>45714</v>
      </c>
      <c r="H1015" s="16" t="str">
        <f>IF((IFERROR((VLOOKUP(D1015,'Automation (QBO)'!A:B,2,FALSE)),"0"))=0,"Suspense",(IFERROR((VLOOKUP(D1015,'Automation (QBO)'!A:B,2,FALSE)),"Suspense")))</f>
        <v>Payroll - Employee Benefits (Paid)</v>
      </c>
      <c r="I1015" s="17">
        <f t="shared" si="62"/>
        <v>97.96</v>
      </c>
      <c r="J1015" s="12" t="str">
        <f t="shared" si="63"/>
        <v>Payroll - Employee Benefits (Paid)</v>
      </c>
    </row>
    <row r="1016" spans="1:10" ht="16" hidden="1">
      <c r="A1016" s="13" t="s">
        <v>606</v>
      </c>
      <c r="B1016" s="12" t="s">
        <v>105</v>
      </c>
      <c r="D1016" s="12" t="s">
        <v>657</v>
      </c>
      <c r="E1016" s="12">
        <v>271.77</v>
      </c>
      <c r="F1016" s="14" t="str">
        <f t="shared" si="60"/>
        <v>2025-02-26Journal Entry52535 Payroll - WCB271.77</v>
      </c>
      <c r="G1016" s="15">
        <f t="shared" si="61"/>
        <v>45714</v>
      </c>
      <c r="H1016" s="16" t="str">
        <f>IF((IFERROR((VLOOKUP(D1016,'Automation (QBO)'!A:B,2,FALSE)),"0"))=0,"Suspense",(IFERROR((VLOOKUP(D1016,'Automation (QBO)'!A:B,2,FALSE)),"Suspense")))</f>
        <v>Payroll - WCB</v>
      </c>
      <c r="I1016" s="17">
        <f t="shared" si="62"/>
        <v>271.77</v>
      </c>
      <c r="J1016" s="12" t="str">
        <f t="shared" si="63"/>
        <v>Payroll - WCB</v>
      </c>
    </row>
    <row r="1017" spans="1:10" ht="16" hidden="1">
      <c r="A1017" s="13" t="s">
        <v>606</v>
      </c>
      <c r="B1017" s="12" t="s">
        <v>105</v>
      </c>
      <c r="D1017" s="12" t="s">
        <v>221</v>
      </c>
      <c r="E1017" s="12">
        <v>622.89</v>
      </c>
      <c r="F1017" s="14" t="str">
        <f t="shared" si="60"/>
        <v>2025-02-26Journal Entry52525 Payroll - CPP622.89</v>
      </c>
      <c r="G1017" s="15">
        <f t="shared" si="61"/>
        <v>45714</v>
      </c>
      <c r="H1017" s="16" t="str">
        <f>IF((IFERROR((VLOOKUP(D1017,'Automation (QBO)'!A:B,2,FALSE)),"0"))=0,"Suspense",(IFERROR((VLOOKUP(D1017,'Automation (QBO)'!A:B,2,FALSE)),"Suspense")))</f>
        <v>Payroll - CPP + EI</v>
      </c>
      <c r="I1017" s="17">
        <f t="shared" si="62"/>
        <v>622.89</v>
      </c>
      <c r="J1017" s="12" t="str">
        <f t="shared" si="63"/>
        <v>Payroll - CPP + EI</v>
      </c>
    </row>
    <row r="1018" spans="1:10" ht="16" hidden="1">
      <c r="A1018" s="13" t="s">
        <v>606</v>
      </c>
      <c r="B1018" s="12" t="s">
        <v>105</v>
      </c>
      <c r="D1018" s="12" t="s">
        <v>222</v>
      </c>
      <c r="E1018" s="12">
        <v>111.34</v>
      </c>
      <c r="F1018" s="14" t="str">
        <f t="shared" si="60"/>
        <v>2025-02-26Journal Entry52520 Payroll - EI111.34</v>
      </c>
      <c r="G1018" s="15">
        <f t="shared" si="61"/>
        <v>45714</v>
      </c>
      <c r="H1018" s="16" t="str">
        <f>IF((IFERROR((VLOOKUP(D1018,'Automation (QBO)'!A:B,2,FALSE)),"0"))=0,"Suspense",(IFERROR((VLOOKUP(D1018,'Automation (QBO)'!A:B,2,FALSE)),"Suspense")))</f>
        <v>Payroll - CPP + EI</v>
      </c>
      <c r="I1018" s="17">
        <f t="shared" si="62"/>
        <v>111.34</v>
      </c>
      <c r="J1018" s="12" t="str">
        <f t="shared" si="63"/>
        <v>Payroll - CPP + EI</v>
      </c>
    </row>
    <row r="1019" spans="1:10" ht="16" hidden="1">
      <c r="A1019" s="13" t="s">
        <v>606</v>
      </c>
      <c r="B1019" s="12" t="s">
        <v>105</v>
      </c>
      <c r="D1019" s="12" t="s">
        <v>888</v>
      </c>
      <c r="E1019" s="12">
        <v>98.93</v>
      </c>
      <c r="F1019" s="14" t="str">
        <f t="shared" si="60"/>
        <v>2025-02-26Journal Entry52515 Payroll - Fees98.93</v>
      </c>
      <c r="G1019" s="15">
        <f t="shared" si="61"/>
        <v>45714</v>
      </c>
      <c r="H1019" s="16" t="str">
        <f>IF((IFERROR((VLOOKUP(D1019,'Automation (QBO)'!A:B,2,FALSE)),"0"))=0,"Suspense",(IFERROR((VLOOKUP(D1019,'Automation (QBO)'!A:B,2,FALSE)),"Suspense")))</f>
        <v>Payroll - Fees</v>
      </c>
      <c r="I1019" s="17">
        <f t="shared" si="62"/>
        <v>98.93</v>
      </c>
      <c r="J1019" s="12" t="str">
        <f t="shared" si="63"/>
        <v>Payroll - Fees</v>
      </c>
    </row>
    <row r="1020" spans="1:10" ht="16" hidden="1">
      <c r="A1020" s="13" t="s">
        <v>606</v>
      </c>
      <c r="B1020" s="12" t="s">
        <v>105</v>
      </c>
      <c r="D1020" s="12" t="s">
        <v>223</v>
      </c>
      <c r="E1020" s="12">
        <v>-4.95</v>
      </c>
      <c r="F1020" s="14" t="str">
        <f t="shared" si="60"/>
        <v>2025-02-26Journal Entry21031 GST/HST Suspense-4.95</v>
      </c>
      <c r="G1020" s="15">
        <f t="shared" si="61"/>
        <v>45714</v>
      </c>
      <c r="H1020" s="16" t="str">
        <f>IF((IFERROR((VLOOKUP(D1020,'Automation (QBO)'!A:B,2,FALSE)),"0"))=0,"Suspense",(IFERROR((VLOOKUP(D1020,'Automation (QBO)'!A:B,2,FALSE)),"Suspense")))</f>
        <v>GST/HST Suspense</v>
      </c>
      <c r="I1020" s="17">
        <f t="shared" si="62"/>
        <v>-4.95</v>
      </c>
      <c r="J1020" s="12" t="str">
        <f t="shared" si="63"/>
        <v>GST/HST Suspense</v>
      </c>
    </row>
    <row r="1021" spans="1:10" ht="16" hidden="1">
      <c r="A1021" s="13" t="s">
        <v>606</v>
      </c>
      <c r="B1021" s="12" t="s">
        <v>105</v>
      </c>
      <c r="D1021" s="12" t="s">
        <v>201</v>
      </c>
      <c r="E1021" s="12">
        <v>-12047.59</v>
      </c>
      <c r="F1021" s="14" t="str">
        <f t="shared" si="60"/>
        <v>2025-02-26Journal Entry11005 Chequing (CIBC)-12047.59</v>
      </c>
      <c r="G1021" s="15">
        <f t="shared" si="61"/>
        <v>45714</v>
      </c>
      <c r="H1021" s="16" t="str">
        <f>IF((IFERROR((VLOOKUP(D1021,'Automation (QBO)'!A:B,2,FALSE)),"0"))=0,"Suspense",(IFERROR((VLOOKUP(D1021,'Automation (QBO)'!A:B,2,FALSE)),"Suspense")))</f>
        <v>Chequing (CIBC)</v>
      </c>
      <c r="I1021" s="17">
        <f t="shared" si="62"/>
        <v>-12047.59</v>
      </c>
      <c r="J1021" s="12" t="str">
        <f t="shared" si="63"/>
        <v>Chequing (CIBC)</v>
      </c>
    </row>
    <row r="1022" spans="1:10" ht="16" hidden="1">
      <c r="A1022" s="13" t="s">
        <v>606</v>
      </c>
      <c r="B1022" s="12" t="s">
        <v>105</v>
      </c>
      <c r="D1022" s="12" t="s">
        <v>658</v>
      </c>
      <c r="E1022" s="12">
        <v>163.25</v>
      </c>
      <c r="F1022" s="14" t="str">
        <f t="shared" si="60"/>
        <v>2025-02-26Journal Entry21001 Payroll - Employee Benefits (Collected)163.25</v>
      </c>
      <c r="G1022" s="15">
        <f t="shared" si="61"/>
        <v>45714</v>
      </c>
      <c r="H1022" s="16" t="str">
        <f>IF((IFERROR((VLOOKUP(D1022,'Automation (QBO)'!A:B,2,FALSE)),"0"))=0,"Suspense",(IFERROR((VLOOKUP(D1022,'Automation (QBO)'!A:B,2,FALSE)),"Suspense")))</f>
        <v>Payroll - Employee Benefits (Collected)</v>
      </c>
      <c r="I1022" s="17">
        <f t="shared" si="62"/>
        <v>163.25</v>
      </c>
      <c r="J1022" s="12" t="str">
        <f t="shared" si="63"/>
        <v>Payroll - Employee Benefits (Collected)</v>
      </c>
    </row>
    <row r="1023" spans="1:10" ht="16" hidden="1">
      <c r="A1023" s="13" t="s">
        <v>710</v>
      </c>
      <c r="B1023" s="12" t="s">
        <v>78</v>
      </c>
      <c r="C1023" s="12" t="s">
        <v>88</v>
      </c>
      <c r="D1023" s="12" t="s">
        <v>687</v>
      </c>
      <c r="E1023" s="12">
        <v>425.45</v>
      </c>
      <c r="F1023" s="14" t="str">
        <f t="shared" si="60"/>
        <v>2025-02-27ExpenseBell Canada52206 Telephone425.45</v>
      </c>
      <c r="G1023" s="15">
        <f t="shared" si="61"/>
        <v>45715</v>
      </c>
      <c r="H1023" s="16" t="str">
        <f>IF((IFERROR((VLOOKUP(D1023,'Automation (QBO)'!A:B,2,FALSE)),"0"))=0,"Suspense",(IFERROR((VLOOKUP(D1023,'Automation (QBO)'!A:B,2,FALSE)),"Suspense")))</f>
        <v>Communications</v>
      </c>
      <c r="I1023" s="17">
        <f t="shared" si="62"/>
        <v>425.45</v>
      </c>
      <c r="J1023" s="12" t="str">
        <f t="shared" si="63"/>
        <v>Communications</v>
      </c>
    </row>
    <row r="1024" spans="1:10" ht="16" hidden="1">
      <c r="A1024" s="13" t="s">
        <v>710</v>
      </c>
      <c r="B1024" s="12" t="s">
        <v>78</v>
      </c>
      <c r="C1024" s="12" t="s">
        <v>88</v>
      </c>
      <c r="D1024" s="12" t="s">
        <v>199</v>
      </c>
      <c r="E1024" s="12">
        <v>-21.27</v>
      </c>
      <c r="F1024" s="14" t="str">
        <f t="shared" si="60"/>
        <v>2025-02-27ExpenseBell Canada21020 GST/HST Payable-21.27</v>
      </c>
      <c r="G1024" s="15">
        <f t="shared" si="61"/>
        <v>45715</v>
      </c>
      <c r="H1024" s="16" t="str">
        <f>IF((IFERROR((VLOOKUP(D1024,'Automation (QBO)'!A:B,2,FALSE)),"0"))=0,"Suspense",(IFERROR((VLOOKUP(D1024,'Automation (QBO)'!A:B,2,FALSE)),"Suspense")))</f>
        <v>GST/HST Payable</v>
      </c>
      <c r="I1024" s="17">
        <f t="shared" si="62"/>
        <v>-21.27</v>
      </c>
      <c r="J1024" s="12" t="str">
        <f t="shared" si="63"/>
        <v>GST/HST Payable</v>
      </c>
    </row>
    <row r="1025" spans="1:10" ht="16" hidden="1">
      <c r="A1025" s="13" t="s">
        <v>710</v>
      </c>
      <c r="B1025" s="12" t="s">
        <v>78</v>
      </c>
      <c r="C1025" s="12" t="s">
        <v>128</v>
      </c>
      <c r="D1025" s="12" t="s">
        <v>203</v>
      </c>
      <c r="E1025" s="12">
        <v>25.14</v>
      </c>
      <c r="F1025" s="14" t="str">
        <f t="shared" si="60"/>
        <v>2025-02-27ExpenseThe Coquitlam Grill52190 Meals &amp; Entertainment25.14</v>
      </c>
      <c r="G1025" s="15">
        <f t="shared" si="61"/>
        <v>45715</v>
      </c>
      <c r="H1025" s="16" t="str">
        <f>IF((IFERROR((VLOOKUP(D1025,'Automation (QBO)'!A:B,2,FALSE)),"0"))=0,"Suspense",(IFERROR((VLOOKUP(D1025,'Automation (QBO)'!A:B,2,FALSE)),"Suspense")))</f>
        <v>Meals &amp; Entertainment</v>
      </c>
      <c r="I1025" s="17">
        <f t="shared" si="62"/>
        <v>25.14</v>
      </c>
      <c r="J1025" s="12" t="str">
        <f t="shared" si="63"/>
        <v>Meals &amp; Entertainment</v>
      </c>
    </row>
    <row r="1026" spans="1:10" ht="16" hidden="1">
      <c r="A1026" s="13" t="s">
        <v>710</v>
      </c>
      <c r="B1026" s="12" t="s">
        <v>78</v>
      </c>
      <c r="C1026" s="12" t="s">
        <v>128</v>
      </c>
      <c r="D1026" s="12" t="s">
        <v>203</v>
      </c>
      <c r="E1026" s="12">
        <v>5.24</v>
      </c>
      <c r="F1026" s="14" t="str">
        <f t="shared" ref="F1026:F1089" si="64">A1026&amp;B1026&amp;C1026&amp;D1026&amp;E1026</f>
        <v>2025-02-27ExpenseThe Coquitlam Grill52190 Meals &amp; Entertainment5.24</v>
      </c>
      <c r="G1026" s="15">
        <f t="shared" ref="G1026:G1089" si="65">IFERROR((DATEVALUE(A1026)),A1026)</f>
        <v>45715</v>
      </c>
      <c r="H1026" s="16" t="str">
        <f>IF((IFERROR((VLOOKUP(D1026,'Automation (QBO)'!A:B,2,FALSE)),"0"))=0,"Suspense",(IFERROR((VLOOKUP(D1026,'Automation (QBO)'!A:B,2,FALSE)),"Suspense")))</f>
        <v>Meals &amp; Entertainment</v>
      </c>
      <c r="I1026" s="17">
        <f t="shared" ref="I1026:I1089" si="66">E1026</f>
        <v>5.24</v>
      </c>
      <c r="J1026" s="12" t="str">
        <f t="shared" ref="J1026:J1089" si="67">H1026</f>
        <v>Meals &amp; Entertainment</v>
      </c>
    </row>
    <row r="1027" spans="1:10" ht="16" hidden="1">
      <c r="A1027" s="13" t="s">
        <v>710</v>
      </c>
      <c r="B1027" s="12" t="s">
        <v>78</v>
      </c>
      <c r="C1027" s="12" t="s">
        <v>128</v>
      </c>
      <c r="D1027" s="12" t="s">
        <v>199</v>
      </c>
      <c r="E1027" s="12">
        <v>-1.05</v>
      </c>
      <c r="F1027" s="14" t="str">
        <f t="shared" si="64"/>
        <v>2025-02-27ExpenseThe Coquitlam Grill21020 GST/HST Payable-1.05</v>
      </c>
      <c r="G1027" s="15">
        <f t="shared" si="65"/>
        <v>45715</v>
      </c>
      <c r="H1027" s="16" t="str">
        <f>IF((IFERROR((VLOOKUP(D1027,'Automation (QBO)'!A:B,2,FALSE)),"0"))=0,"Suspense",(IFERROR((VLOOKUP(D1027,'Automation (QBO)'!A:B,2,FALSE)),"Suspense")))</f>
        <v>GST/HST Payable</v>
      </c>
      <c r="I1027" s="17">
        <f t="shared" si="66"/>
        <v>-1.05</v>
      </c>
      <c r="J1027" s="12" t="str">
        <f t="shared" si="67"/>
        <v>GST/HST Payable</v>
      </c>
    </row>
    <row r="1028" spans="1:10" ht="16" hidden="1">
      <c r="A1028" s="13" t="s">
        <v>710</v>
      </c>
      <c r="B1028" s="12" t="s">
        <v>78</v>
      </c>
      <c r="C1028" s="12" t="s">
        <v>128</v>
      </c>
      <c r="D1028" s="12" t="s">
        <v>199</v>
      </c>
      <c r="E1028" s="12">
        <v>0</v>
      </c>
      <c r="F1028" s="14" t="str">
        <f t="shared" si="64"/>
        <v>2025-02-27ExpenseThe Coquitlam Grill21020 GST/HST Payable0</v>
      </c>
      <c r="G1028" s="15">
        <f t="shared" si="65"/>
        <v>45715</v>
      </c>
      <c r="H1028" s="16" t="str">
        <f>IF((IFERROR((VLOOKUP(D1028,'Automation (QBO)'!A:B,2,FALSE)),"0"))=0,"Suspense",(IFERROR((VLOOKUP(D1028,'Automation (QBO)'!A:B,2,FALSE)),"Suspense")))</f>
        <v>GST/HST Payable</v>
      </c>
      <c r="I1028" s="17">
        <f t="shared" si="66"/>
        <v>0</v>
      </c>
      <c r="J1028" s="12" t="str">
        <f t="shared" si="67"/>
        <v>GST/HST Payable</v>
      </c>
    </row>
    <row r="1029" spans="1:10" ht="16" hidden="1">
      <c r="A1029" s="13" t="s">
        <v>710</v>
      </c>
      <c r="B1029" s="12" t="s">
        <v>78</v>
      </c>
      <c r="C1029" s="12" t="s">
        <v>711</v>
      </c>
      <c r="D1029" s="12" t="s">
        <v>654</v>
      </c>
      <c r="E1029" s="12">
        <v>4759.5</v>
      </c>
      <c r="F1029" s="14" t="str">
        <f t="shared" si="64"/>
        <v>2025-02-27ExpenseJosh Sathiananthan LTD.51320 Project Expense - Subcontractors4759.5</v>
      </c>
      <c r="G1029" s="15">
        <f t="shared" si="65"/>
        <v>45715</v>
      </c>
      <c r="H1029" s="16" t="str">
        <f>IF((IFERROR((VLOOKUP(D1029,'Automation (QBO)'!A:B,2,FALSE)),"0"))=0,"Suspense",(IFERROR((VLOOKUP(D1029,'Automation (QBO)'!A:B,2,FALSE)),"Suspense")))</f>
        <v>Project Expense - Subcontractors</v>
      </c>
      <c r="I1029" s="17">
        <f t="shared" si="66"/>
        <v>4759.5</v>
      </c>
      <c r="J1029" s="12" t="str">
        <f t="shared" si="67"/>
        <v>Project Expense - Subcontractors</v>
      </c>
    </row>
    <row r="1030" spans="1:10" ht="16" hidden="1">
      <c r="A1030" s="13" t="s">
        <v>710</v>
      </c>
      <c r="B1030" s="12" t="s">
        <v>78</v>
      </c>
      <c r="C1030" s="12" t="s">
        <v>711</v>
      </c>
      <c r="D1030" s="12" t="s">
        <v>199</v>
      </c>
      <c r="E1030" s="12">
        <v>0</v>
      </c>
      <c r="F1030" s="14" t="str">
        <f t="shared" si="64"/>
        <v>2025-02-27ExpenseJosh Sathiananthan LTD.21020 GST/HST Payable0</v>
      </c>
      <c r="G1030" s="15">
        <f t="shared" si="65"/>
        <v>45715</v>
      </c>
      <c r="H1030" s="16" t="str">
        <f>IF((IFERROR((VLOOKUP(D1030,'Automation (QBO)'!A:B,2,FALSE)),"0"))=0,"Suspense",(IFERROR((VLOOKUP(D1030,'Automation (QBO)'!A:B,2,FALSE)),"Suspense")))</f>
        <v>GST/HST Payable</v>
      </c>
      <c r="I1030" s="17">
        <f t="shared" si="66"/>
        <v>0</v>
      </c>
      <c r="J1030" s="12" t="str">
        <f t="shared" si="67"/>
        <v>GST/HST Payable</v>
      </c>
    </row>
    <row r="1031" spans="1:10" ht="16" hidden="1">
      <c r="A1031" s="13" t="s">
        <v>710</v>
      </c>
      <c r="B1031" s="12" t="s">
        <v>78</v>
      </c>
      <c r="C1031" s="12" t="s">
        <v>307</v>
      </c>
      <c r="D1031" s="12" t="s">
        <v>300</v>
      </c>
      <c r="E1031" s="12">
        <v>608.63</v>
      </c>
      <c r="F1031" s="14" t="str">
        <f t="shared" si="64"/>
        <v>2025-02-27ExpenseWorksafe51310 COGS - Labour608.63</v>
      </c>
      <c r="G1031" s="15">
        <f t="shared" si="65"/>
        <v>45715</v>
      </c>
      <c r="H1031" s="16" t="str">
        <f>IF((IFERROR((VLOOKUP(D1031,'Automation (QBO)'!A:B,2,FALSE)),"0"))=0,"Suspense",(IFERROR((VLOOKUP(D1031,'Automation (QBO)'!A:B,2,FALSE)),"Suspense")))</f>
        <v>COGS - Labour</v>
      </c>
      <c r="I1031" s="17">
        <f t="shared" si="66"/>
        <v>608.63</v>
      </c>
      <c r="J1031" s="12" t="str">
        <f t="shared" si="67"/>
        <v>COGS - Labour</v>
      </c>
    </row>
    <row r="1032" spans="1:10" ht="16" hidden="1">
      <c r="A1032" s="13" t="s">
        <v>710</v>
      </c>
      <c r="B1032" s="12" t="s">
        <v>78</v>
      </c>
      <c r="C1032" s="12" t="s">
        <v>307</v>
      </c>
      <c r="D1032" s="12" t="s">
        <v>199</v>
      </c>
      <c r="E1032" s="12">
        <v>0</v>
      </c>
      <c r="F1032" s="14" t="str">
        <f t="shared" si="64"/>
        <v>2025-02-27ExpenseWorksafe21020 GST/HST Payable0</v>
      </c>
      <c r="G1032" s="15">
        <f t="shared" si="65"/>
        <v>45715</v>
      </c>
      <c r="H1032" s="16" t="str">
        <f>IF((IFERROR((VLOOKUP(D1032,'Automation (QBO)'!A:B,2,FALSE)),"0"))=0,"Suspense",(IFERROR((VLOOKUP(D1032,'Automation (QBO)'!A:B,2,FALSE)),"Suspense")))</f>
        <v>GST/HST Payable</v>
      </c>
      <c r="I1032" s="17">
        <f t="shared" si="66"/>
        <v>0</v>
      </c>
      <c r="J1032" s="12" t="str">
        <f t="shared" si="67"/>
        <v>GST/HST Payable</v>
      </c>
    </row>
    <row r="1033" spans="1:10" ht="16" hidden="1">
      <c r="A1033" s="13" t="s">
        <v>710</v>
      </c>
      <c r="B1033" s="12" t="s">
        <v>78</v>
      </c>
      <c r="C1033" s="12" t="s">
        <v>711</v>
      </c>
      <c r="D1033" s="12" t="s">
        <v>201</v>
      </c>
      <c r="E1033" s="12">
        <v>-4759.5</v>
      </c>
      <c r="F1033" s="14" t="str">
        <f t="shared" si="64"/>
        <v>2025-02-27ExpenseJosh Sathiananthan LTD.11005 Chequing (CIBC)-4759.5</v>
      </c>
      <c r="G1033" s="15">
        <f t="shared" si="65"/>
        <v>45715</v>
      </c>
      <c r="H1033" s="16" t="str">
        <f>IF((IFERROR((VLOOKUP(D1033,'Automation (QBO)'!A:B,2,FALSE)),"0"))=0,"Suspense",(IFERROR((VLOOKUP(D1033,'Automation (QBO)'!A:B,2,FALSE)),"Suspense")))</f>
        <v>Chequing (CIBC)</v>
      </c>
      <c r="I1033" s="17">
        <f t="shared" si="66"/>
        <v>-4759.5</v>
      </c>
      <c r="J1033" s="12" t="str">
        <f t="shared" si="67"/>
        <v>Chequing (CIBC)</v>
      </c>
    </row>
    <row r="1034" spans="1:10" ht="16" hidden="1">
      <c r="A1034" s="13" t="s">
        <v>710</v>
      </c>
      <c r="B1034" s="12" t="s">
        <v>78</v>
      </c>
      <c r="C1034" s="12" t="s">
        <v>307</v>
      </c>
      <c r="D1034" s="12" t="s">
        <v>505</v>
      </c>
      <c r="E1034" s="12">
        <v>608.63</v>
      </c>
      <c r="F1034" s="14" t="str">
        <f t="shared" si="64"/>
        <v>2025-02-27ExpenseWorksafe21010 Credit Card (CIBC Visa)608.63</v>
      </c>
      <c r="G1034" s="15">
        <f t="shared" si="65"/>
        <v>45715</v>
      </c>
      <c r="H1034" s="16" t="str">
        <f>IF((IFERROR((VLOOKUP(D1034,'Automation (QBO)'!A:B,2,FALSE)),"0"))=0,"Suspense",(IFERROR((VLOOKUP(D1034,'Automation (QBO)'!A:B,2,FALSE)),"Suspense")))</f>
        <v>Credit Card (CIBC Visa)</v>
      </c>
      <c r="I1034" s="17">
        <f t="shared" si="66"/>
        <v>608.63</v>
      </c>
      <c r="J1034" s="12" t="str">
        <f t="shared" si="67"/>
        <v>Credit Card (CIBC Visa)</v>
      </c>
    </row>
    <row r="1035" spans="1:10" ht="16" hidden="1">
      <c r="A1035" s="13" t="s">
        <v>710</v>
      </c>
      <c r="B1035" s="12" t="s">
        <v>78</v>
      </c>
      <c r="C1035" s="12" t="s">
        <v>88</v>
      </c>
      <c r="D1035" s="12" t="s">
        <v>505</v>
      </c>
      <c r="E1035" s="12">
        <v>446.72</v>
      </c>
      <c r="F1035" s="14" t="str">
        <f t="shared" si="64"/>
        <v>2025-02-27ExpenseBell Canada21010 Credit Card (CIBC Visa)446.72</v>
      </c>
      <c r="G1035" s="15">
        <f t="shared" si="65"/>
        <v>45715</v>
      </c>
      <c r="H1035" s="16" t="str">
        <f>IF((IFERROR((VLOOKUP(D1035,'Automation (QBO)'!A:B,2,FALSE)),"0"))=0,"Suspense",(IFERROR((VLOOKUP(D1035,'Automation (QBO)'!A:B,2,FALSE)),"Suspense")))</f>
        <v>Credit Card (CIBC Visa)</v>
      </c>
      <c r="I1035" s="17">
        <f t="shared" si="66"/>
        <v>446.72</v>
      </c>
      <c r="J1035" s="12" t="str">
        <f t="shared" si="67"/>
        <v>Credit Card (CIBC Visa)</v>
      </c>
    </row>
    <row r="1036" spans="1:10" ht="16" hidden="1">
      <c r="A1036" s="13" t="s">
        <v>710</v>
      </c>
      <c r="B1036" s="12" t="s">
        <v>78</v>
      </c>
      <c r="C1036" s="12" t="s">
        <v>128</v>
      </c>
      <c r="D1036" s="12" t="s">
        <v>505</v>
      </c>
      <c r="E1036" s="12">
        <v>31.43</v>
      </c>
      <c r="F1036" s="14" t="str">
        <f t="shared" si="64"/>
        <v>2025-02-27ExpenseThe Coquitlam Grill21010 Credit Card (CIBC Visa)31.43</v>
      </c>
      <c r="G1036" s="15">
        <f t="shared" si="65"/>
        <v>45715</v>
      </c>
      <c r="H1036" s="16" t="str">
        <f>IF((IFERROR((VLOOKUP(D1036,'Automation (QBO)'!A:B,2,FALSE)),"0"))=0,"Suspense",(IFERROR((VLOOKUP(D1036,'Automation (QBO)'!A:B,2,FALSE)),"Suspense")))</f>
        <v>Credit Card (CIBC Visa)</v>
      </c>
      <c r="I1036" s="17">
        <f t="shared" si="66"/>
        <v>31.43</v>
      </c>
      <c r="J1036" s="12" t="str">
        <f t="shared" si="67"/>
        <v>Credit Card (CIBC Visa)</v>
      </c>
    </row>
    <row r="1037" spans="1:10" ht="16" hidden="1">
      <c r="A1037" s="13" t="s">
        <v>712</v>
      </c>
      <c r="B1037" s="12" t="s">
        <v>78</v>
      </c>
      <c r="D1037" s="12" t="s">
        <v>206</v>
      </c>
      <c r="E1037" s="12">
        <v>40</v>
      </c>
      <c r="F1037" s="14" t="str">
        <f t="shared" si="64"/>
        <v>2025-02-28Expense52115 Bank Fees40</v>
      </c>
      <c r="G1037" s="15">
        <f t="shared" si="65"/>
        <v>45716</v>
      </c>
      <c r="H1037" s="16" t="str">
        <f>IF((IFERROR((VLOOKUP(D1037,'Automation (QBO)'!A:B,2,FALSE)),"0"))=0,"Suspense",(IFERROR((VLOOKUP(D1037,'Automation (QBO)'!A:B,2,FALSE)),"Suspense")))</f>
        <v>Bank Fees</v>
      </c>
      <c r="I1037" s="17">
        <f t="shared" si="66"/>
        <v>40</v>
      </c>
      <c r="J1037" s="12" t="str">
        <f t="shared" si="67"/>
        <v>Bank Fees</v>
      </c>
    </row>
    <row r="1038" spans="1:10" ht="16" hidden="1">
      <c r="A1038" s="13" t="s">
        <v>712</v>
      </c>
      <c r="B1038" s="12" t="s">
        <v>78</v>
      </c>
      <c r="D1038" s="12" t="s">
        <v>201</v>
      </c>
      <c r="E1038" s="12">
        <v>-40</v>
      </c>
      <c r="F1038" s="14" t="str">
        <f t="shared" si="64"/>
        <v>2025-02-28Expense11005 Chequing (CIBC)-40</v>
      </c>
      <c r="G1038" s="15">
        <f t="shared" si="65"/>
        <v>45716</v>
      </c>
      <c r="H1038" s="16" t="str">
        <f>IF((IFERROR((VLOOKUP(D1038,'Automation (QBO)'!A:B,2,FALSE)),"0"))=0,"Suspense",(IFERROR((VLOOKUP(D1038,'Automation (QBO)'!A:B,2,FALSE)),"Suspense")))</f>
        <v>Chequing (CIBC)</v>
      </c>
      <c r="I1038" s="17">
        <f t="shared" si="66"/>
        <v>-40</v>
      </c>
      <c r="J1038" s="12" t="str">
        <f t="shared" si="67"/>
        <v>Chequing (CIBC)</v>
      </c>
    </row>
    <row r="1039" spans="1:10" ht="16" hidden="1">
      <c r="A1039" s="13" t="s">
        <v>712</v>
      </c>
      <c r="B1039" s="12" t="s">
        <v>78</v>
      </c>
      <c r="D1039" s="12" t="s">
        <v>199</v>
      </c>
      <c r="E1039" s="12">
        <v>0</v>
      </c>
      <c r="F1039" s="14" t="str">
        <f t="shared" si="64"/>
        <v>2025-02-28Expense21020 GST/HST Payable0</v>
      </c>
      <c r="G1039" s="15">
        <f t="shared" si="65"/>
        <v>45716</v>
      </c>
      <c r="H1039" s="16" t="str">
        <f>IF((IFERROR((VLOOKUP(D1039,'Automation (QBO)'!A:B,2,FALSE)),"0"))=0,"Suspense",(IFERROR((VLOOKUP(D1039,'Automation (QBO)'!A:B,2,FALSE)),"Suspense")))</f>
        <v>GST/HST Payable</v>
      </c>
      <c r="I1039" s="17">
        <f t="shared" si="66"/>
        <v>0</v>
      </c>
      <c r="J1039" s="12" t="str">
        <f t="shared" si="67"/>
        <v>GST/HST Payable</v>
      </c>
    </row>
    <row r="1040" spans="1:10" ht="16" hidden="1">
      <c r="A1040" s="13" t="s">
        <v>712</v>
      </c>
      <c r="B1040" s="12" t="s">
        <v>78</v>
      </c>
      <c r="D1040" s="12" t="s">
        <v>206</v>
      </c>
      <c r="E1040" s="12">
        <v>9.5</v>
      </c>
      <c r="F1040" s="14" t="str">
        <f t="shared" si="64"/>
        <v>2025-02-28Expense52115 Bank Fees9.5</v>
      </c>
      <c r="G1040" s="15">
        <f t="shared" si="65"/>
        <v>45716</v>
      </c>
      <c r="H1040" s="16" t="str">
        <f>IF((IFERROR((VLOOKUP(D1040,'Automation (QBO)'!A:B,2,FALSE)),"0"))=0,"Suspense",(IFERROR((VLOOKUP(D1040,'Automation (QBO)'!A:B,2,FALSE)),"Suspense")))</f>
        <v>Bank Fees</v>
      </c>
      <c r="I1040" s="17">
        <f t="shared" si="66"/>
        <v>9.5</v>
      </c>
      <c r="J1040" s="12" t="str">
        <f t="shared" si="67"/>
        <v>Bank Fees</v>
      </c>
    </row>
    <row r="1041" spans="1:10" ht="16" hidden="1">
      <c r="A1041" s="13" t="s">
        <v>712</v>
      </c>
      <c r="B1041" s="12" t="s">
        <v>78</v>
      </c>
      <c r="D1041" s="12" t="s">
        <v>199</v>
      </c>
      <c r="E1041" s="12">
        <v>0</v>
      </c>
      <c r="F1041" s="14" t="str">
        <f t="shared" si="64"/>
        <v>2025-02-28Expense21020 GST/HST Payable0</v>
      </c>
      <c r="G1041" s="15">
        <f t="shared" si="65"/>
        <v>45716</v>
      </c>
      <c r="H1041" s="16" t="str">
        <f>IF((IFERROR((VLOOKUP(D1041,'Automation (QBO)'!A:B,2,FALSE)),"0"))=0,"Suspense",(IFERROR((VLOOKUP(D1041,'Automation (QBO)'!A:B,2,FALSE)),"Suspense")))</f>
        <v>GST/HST Payable</v>
      </c>
      <c r="I1041" s="17">
        <f t="shared" si="66"/>
        <v>0</v>
      </c>
      <c r="J1041" s="12" t="str">
        <f t="shared" si="67"/>
        <v>GST/HST Payable</v>
      </c>
    </row>
    <row r="1042" spans="1:10" ht="16" hidden="1">
      <c r="A1042" s="13" t="s">
        <v>712</v>
      </c>
      <c r="B1042" s="12" t="s">
        <v>78</v>
      </c>
      <c r="C1042" s="12" t="s">
        <v>145</v>
      </c>
      <c r="D1042" s="12" t="s">
        <v>199</v>
      </c>
      <c r="E1042" s="12">
        <v>0</v>
      </c>
      <c r="F1042" s="14" t="str">
        <f t="shared" si="64"/>
        <v>2025-02-28ExpenseUnited Boulevard Recycling and Waste Centre21020 GST/HST Payable0</v>
      </c>
      <c r="G1042" s="15">
        <f t="shared" si="65"/>
        <v>45716</v>
      </c>
      <c r="H1042" s="16" t="str">
        <f>IF((IFERROR((VLOOKUP(D1042,'Automation (QBO)'!A:B,2,FALSE)),"0"))=0,"Suspense",(IFERROR((VLOOKUP(D1042,'Automation (QBO)'!A:B,2,FALSE)),"Suspense")))</f>
        <v>GST/HST Payable</v>
      </c>
      <c r="I1042" s="17">
        <f t="shared" si="66"/>
        <v>0</v>
      </c>
      <c r="J1042" s="12" t="str">
        <f t="shared" si="67"/>
        <v>GST/HST Payable</v>
      </c>
    </row>
    <row r="1043" spans="1:10" ht="16" hidden="1">
      <c r="A1043" s="13" t="s">
        <v>712</v>
      </c>
      <c r="B1043" s="12" t="s">
        <v>78</v>
      </c>
      <c r="C1043" s="12" t="s">
        <v>92</v>
      </c>
      <c r="D1043" s="12" t="s">
        <v>680</v>
      </c>
      <c r="E1043" s="12">
        <v>-1440.78</v>
      </c>
      <c r="F1043" s="14" t="str">
        <f t="shared" si="64"/>
        <v>2025-02-28ExpenseBDC22010 Bank Loan - BDC (002)-1440.78</v>
      </c>
      <c r="G1043" s="15">
        <f t="shared" si="65"/>
        <v>45716</v>
      </c>
      <c r="H1043" s="16" t="str">
        <f>IF((IFERROR((VLOOKUP(D1043,'Automation (QBO)'!A:B,2,FALSE)),"0"))=0,"Suspense",(IFERROR((VLOOKUP(D1043,'Automation (QBO)'!A:B,2,FALSE)),"Suspense")))</f>
        <v>Bank Loan 2 (BDC)</v>
      </c>
      <c r="I1043" s="17">
        <f t="shared" si="66"/>
        <v>-1440.78</v>
      </c>
      <c r="J1043" s="12" t="str">
        <f t="shared" si="67"/>
        <v>Bank Loan 2 (BDC)</v>
      </c>
    </row>
    <row r="1044" spans="1:10" ht="16" hidden="1">
      <c r="A1044" s="13" t="s">
        <v>712</v>
      </c>
      <c r="B1044" s="12" t="s">
        <v>78</v>
      </c>
      <c r="C1044" s="12" t="s">
        <v>92</v>
      </c>
      <c r="D1044" s="12" t="s">
        <v>199</v>
      </c>
      <c r="E1044" s="12">
        <v>0</v>
      </c>
      <c r="F1044" s="14" t="str">
        <f t="shared" si="64"/>
        <v>2025-02-28ExpenseBDC21020 GST/HST Payable0</v>
      </c>
      <c r="G1044" s="15">
        <f t="shared" si="65"/>
        <v>45716</v>
      </c>
      <c r="H1044" s="16" t="str">
        <f>IF((IFERROR((VLOOKUP(D1044,'Automation (QBO)'!A:B,2,FALSE)),"0"))=0,"Suspense",(IFERROR((VLOOKUP(D1044,'Automation (QBO)'!A:B,2,FALSE)),"Suspense")))</f>
        <v>GST/HST Payable</v>
      </c>
      <c r="I1044" s="17">
        <f t="shared" si="66"/>
        <v>0</v>
      </c>
      <c r="J1044" s="12" t="str">
        <f t="shared" si="67"/>
        <v>GST/HST Payable</v>
      </c>
    </row>
    <row r="1045" spans="1:10" ht="16" hidden="1">
      <c r="A1045" s="13" t="s">
        <v>712</v>
      </c>
      <c r="B1045" s="12" t="s">
        <v>78</v>
      </c>
      <c r="C1045" s="12" t="s">
        <v>139</v>
      </c>
      <c r="D1045" s="12" t="s">
        <v>206</v>
      </c>
      <c r="E1045" s="12">
        <v>6</v>
      </c>
      <c r="F1045" s="14" t="str">
        <f t="shared" si="64"/>
        <v>2025-02-28ExpenseService Charge52115 Bank Fees6</v>
      </c>
      <c r="G1045" s="15">
        <f t="shared" si="65"/>
        <v>45716</v>
      </c>
      <c r="H1045" s="16" t="str">
        <f>IF((IFERROR((VLOOKUP(D1045,'Automation (QBO)'!A:B,2,FALSE)),"0"))=0,"Suspense",(IFERROR((VLOOKUP(D1045,'Automation (QBO)'!A:B,2,FALSE)),"Suspense")))</f>
        <v>Bank Fees</v>
      </c>
      <c r="I1045" s="17">
        <f t="shared" si="66"/>
        <v>6</v>
      </c>
      <c r="J1045" s="12" t="str">
        <f t="shared" si="67"/>
        <v>Bank Fees</v>
      </c>
    </row>
    <row r="1046" spans="1:10" ht="16" hidden="1">
      <c r="A1046" s="13" t="s">
        <v>712</v>
      </c>
      <c r="B1046" s="12" t="s">
        <v>78</v>
      </c>
      <c r="C1046" s="12" t="s">
        <v>139</v>
      </c>
      <c r="D1046" s="12" t="s">
        <v>199</v>
      </c>
      <c r="E1046" s="12">
        <v>0</v>
      </c>
      <c r="F1046" s="14" t="str">
        <f t="shared" si="64"/>
        <v>2025-02-28ExpenseService Charge21020 GST/HST Payable0</v>
      </c>
      <c r="G1046" s="15">
        <f t="shared" si="65"/>
        <v>45716</v>
      </c>
      <c r="H1046" s="16" t="str">
        <f>IF((IFERROR((VLOOKUP(D1046,'Automation (QBO)'!A:B,2,FALSE)),"0"))=0,"Suspense",(IFERROR((VLOOKUP(D1046,'Automation (QBO)'!A:B,2,FALSE)),"Suspense")))</f>
        <v>GST/HST Payable</v>
      </c>
      <c r="I1046" s="17">
        <f t="shared" si="66"/>
        <v>0</v>
      </c>
      <c r="J1046" s="12" t="str">
        <f t="shared" si="67"/>
        <v>GST/HST Payable</v>
      </c>
    </row>
    <row r="1047" spans="1:10" ht="16" hidden="1">
      <c r="A1047" s="13" t="s">
        <v>712</v>
      </c>
      <c r="B1047" s="12" t="s">
        <v>78</v>
      </c>
      <c r="C1047" s="12" t="s">
        <v>80</v>
      </c>
      <c r="D1047" s="12" t="s">
        <v>383</v>
      </c>
      <c r="E1047" s="12">
        <v>13.86</v>
      </c>
      <c r="F1047" s="14" t="str">
        <f t="shared" si="64"/>
        <v>2025-02-28ExpenseApple52165 Subscriptions (Annual)13.86</v>
      </c>
      <c r="G1047" s="15">
        <f t="shared" si="65"/>
        <v>45716</v>
      </c>
      <c r="H1047" s="16" t="str">
        <f>IF((IFERROR((VLOOKUP(D1047,'Automation (QBO)'!A:B,2,FALSE)),"0"))=0,"Suspense",(IFERROR((VLOOKUP(D1047,'Automation (QBO)'!A:B,2,FALSE)),"Suspense")))</f>
        <v>Subscriptions (Annual)</v>
      </c>
      <c r="I1047" s="17">
        <f t="shared" si="66"/>
        <v>13.86</v>
      </c>
      <c r="J1047" s="12" t="str">
        <f t="shared" si="67"/>
        <v>Subscriptions (Annual)</v>
      </c>
    </row>
    <row r="1048" spans="1:10" ht="16" hidden="1">
      <c r="A1048" s="13" t="s">
        <v>712</v>
      </c>
      <c r="B1048" s="12" t="s">
        <v>78</v>
      </c>
      <c r="C1048" s="12" t="s">
        <v>80</v>
      </c>
      <c r="D1048" s="12" t="s">
        <v>199</v>
      </c>
      <c r="E1048" s="12">
        <v>-0.69</v>
      </c>
      <c r="F1048" s="14" t="str">
        <f t="shared" si="64"/>
        <v>2025-02-28ExpenseApple21020 GST/HST Payable-0.69</v>
      </c>
      <c r="G1048" s="15">
        <f t="shared" si="65"/>
        <v>45716</v>
      </c>
      <c r="H1048" s="16" t="str">
        <f>IF((IFERROR((VLOOKUP(D1048,'Automation (QBO)'!A:B,2,FALSE)),"0"))=0,"Suspense",(IFERROR((VLOOKUP(D1048,'Automation (QBO)'!A:B,2,FALSE)),"Suspense")))</f>
        <v>GST/HST Payable</v>
      </c>
      <c r="I1048" s="17">
        <f t="shared" si="66"/>
        <v>-0.69</v>
      </c>
      <c r="J1048" s="12" t="str">
        <f t="shared" si="67"/>
        <v>GST/HST Payable</v>
      </c>
    </row>
    <row r="1049" spans="1:10" ht="16" hidden="1">
      <c r="A1049" s="13" t="s">
        <v>712</v>
      </c>
      <c r="B1049" s="12" t="s">
        <v>78</v>
      </c>
      <c r="C1049" s="12" t="s">
        <v>137</v>
      </c>
      <c r="D1049" s="12" t="s">
        <v>383</v>
      </c>
      <c r="E1049" s="12">
        <v>27.72</v>
      </c>
      <c r="F1049" s="14" t="str">
        <f t="shared" si="64"/>
        <v>2025-02-28ExpenseAdobe52165 Subscriptions (Annual)27.72</v>
      </c>
      <c r="G1049" s="15">
        <f t="shared" si="65"/>
        <v>45716</v>
      </c>
      <c r="H1049" s="16" t="str">
        <f>IF((IFERROR((VLOOKUP(D1049,'Automation (QBO)'!A:B,2,FALSE)),"0"))=0,"Suspense",(IFERROR((VLOOKUP(D1049,'Automation (QBO)'!A:B,2,FALSE)),"Suspense")))</f>
        <v>Subscriptions (Annual)</v>
      </c>
      <c r="I1049" s="17">
        <f t="shared" si="66"/>
        <v>27.72</v>
      </c>
      <c r="J1049" s="12" t="str">
        <f t="shared" si="67"/>
        <v>Subscriptions (Annual)</v>
      </c>
    </row>
    <row r="1050" spans="1:10" ht="16" hidden="1">
      <c r="A1050" s="13" t="s">
        <v>712</v>
      </c>
      <c r="B1050" s="12" t="s">
        <v>78</v>
      </c>
      <c r="C1050" s="12" t="s">
        <v>137</v>
      </c>
      <c r="D1050" s="12" t="s">
        <v>199</v>
      </c>
      <c r="E1050" s="12">
        <v>-1.39</v>
      </c>
      <c r="F1050" s="14" t="str">
        <f t="shared" si="64"/>
        <v>2025-02-28ExpenseAdobe21020 GST/HST Payable-1.39</v>
      </c>
      <c r="G1050" s="15">
        <f t="shared" si="65"/>
        <v>45716</v>
      </c>
      <c r="H1050" s="16" t="str">
        <f>IF((IFERROR((VLOOKUP(D1050,'Automation (QBO)'!A:B,2,FALSE)),"0"))=0,"Suspense",(IFERROR((VLOOKUP(D1050,'Automation (QBO)'!A:B,2,FALSE)),"Suspense")))</f>
        <v>GST/HST Payable</v>
      </c>
      <c r="I1050" s="17">
        <f t="shared" si="66"/>
        <v>-1.39</v>
      </c>
      <c r="J1050" s="12" t="str">
        <f t="shared" si="67"/>
        <v>GST/HST Payable</v>
      </c>
    </row>
    <row r="1051" spans="1:10" ht="16" hidden="1">
      <c r="A1051" s="13" t="s">
        <v>712</v>
      </c>
      <c r="B1051" s="12" t="s">
        <v>78</v>
      </c>
      <c r="C1051" s="12" t="s">
        <v>713</v>
      </c>
      <c r="D1051" s="12" t="s">
        <v>281</v>
      </c>
      <c r="E1051" s="12">
        <v>4050.25</v>
      </c>
      <c r="F1051" s="14" t="str">
        <f t="shared" si="64"/>
        <v>2025-02-28ExpenseSquirrell LLC52145 Marketing4050.25</v>
      </c>
      <c r="G1051" s="15">
        <f t="shared" si="65"/>
        <v>45716</v>
      </c>
      <c r="H1051" s="16" t="str">
        <f>IF((IFERROR((VLOOKUP(D1051,'Automation (QBO)'!A:B,2,FALSE)),"0"))=0,"Suspense",(IFERROR((VLOOKUP(D1051,'Automation (QBO)'!A:B,2,FALSE)),"Suspense")))</f>
        <v>Marketing</v>
      </c>
      <c r="I1051" s="17">
        <f t="shared" si="66"/>
        <v>4050.25</v>
      </c>
      <c r="J1051" s="12" t="str">
        <f t="shared" si="67"/>
        <v>Marketing</v>
      </c>
    </row>
    <row r="1052" spans="1:10" ht="16" hidden="1">
      <c r="A1052" s="13" t="s">
        <v>712</v>
      </c>
      <c r="B1052" s="12" t="s">
        <v>78</v>
      </c>
      <c r="C1052" s="12" t="s">
        <v>713</v>
      </c>
      <c r="D1052" s="12" t="s">
        <v>199</v>
      </c>
      <c r="E1052" s="12">
        <v>0</v>
      </c>
      <c r="F1052" s="14" t="str">
        <f t="shared" si="64"/>
        <v>2025-02-28ExpenseSquirrell LLC21020 GST/HST Payable0</v>
      </c>
      <c r="G1052" s="15">
        <f t="shared" si="65"/>
        <v>45716</v>
      </c>
      <c r="H1052" s="16" t="str">
        <f>IF((IFERROR((VLOOKUP(D1052,'Automation (QBO)'!A:B,2,FALSE)),"0"))=0,"Suspense",(IFERROR((VLOOKUP(D1052,'Automation (QBO)'!A:B,2,FALSE)),"Suspense")))</f>
        <v>GST/HST Payable</v>
      </c>
      <c r="I1052" s="17">
        <f t="shared" si="66"/>
        <v>0</v>
      </c>
      <c r="J1052" s="12" t="str">
        <f t="shared" si="67"/>
        <v>GST/HST Payable</v>
      </c>
    </row>
    <row r="1053" spans="1:10" ht="16" hidden="1">
      <c r="A1053" s="13" t="s">
        <v>712</v>
      </c>
      <c r="B1053" s="12" t="s">
        <v>78</v>
      </c>
      <c r="C1053" s="12" t="s">
        <v>92</v>
      </c>
      <c r="D1053" s="12" t="s">
        <v>201</v>
      </c>
      <c r="E1053" s="12">
        <v>-1440.78</v>
      </c>
      <c r="F1053" s="14" t="str">
        <f t="shared" si="64"/>
        <v>2025-02-28ExpenseBDC11005 Chequing (CIBC)-1440.78</v>
      </c>
      <c r="G1053" s="15">
        <f t="shared" si="65"/>
        <v>45716</v>
      </c>
      <c r="H1053" s="16" t="str">
        <f>IF((IFERROR((VLOOKUP(D1053,'Automation (QBO)'!A:B,2,FALSE)),"0"))=0,"Suspense",(IFERROR((VLOOKUP(D1053,'Automation (QBO)'!A:B,2,FALSE)),"Suspense")))</f>
        <v>Chequing (CIBC)</v>
      </c>
      <c r="I1053" s="17">
        <f t="shared" si="66"/>
        <v>-1440.78</v>
      </c>
      <c r="J1053" s="12" t="str">
        <f t="shared" si="67"/>
        <v>Chequing (CIBC)</v>
      </c>
    </row>
    <row r="1054" spans="1:10" ht="16" hidden="1">
      <c r="A1054" s="13" t="s">
        <v>712</v>
      </c>
      <c r="B1054" s="12" t="s">
        <v>78</v>
      </c>
      <c r="D1054" s="12" t="s">
        <v>201</v>
      </c>
      <c r="E1054" s="12">
        <v>-9.5</v>
      </c>
      <c r="F1054" s="14" t="str">
        <f t="shared" si="64"/>
        <v>2025-02-28Expense11005 Chequing (CIBC)-9.5</v>
      </c>
      <c r="G1054" s="15">
        <f t="shared" si="65"/>
        <v>45716</v>
      </c>
      <c r="H1054" s="16" t="str">
        <f>IF((IFERROR((VLOOKUP(D1054,'Automation (QBO)'!A:B,2,FALSE)),"0"))=0,"Suspense",(IFERROR((VLOOKUP(D1054,'Automation (QBO)'!A:B,2,FALSE)),"Suspense")))</f>
        <v>Chequing (CIBC)</v>
      </c>
      <c r="I1054" s="17">
        <f t="shared" si="66"/>
        <v>-9.5</v>
      </c>
      <c r="J1054" s="12" t="str">
        <f t="shared" si="67"/>
        <v>Chequing (CIBC)</v>
      </c>
    </row>
    <row r="1055" spans="1:10" ht="16" hidden="1">
      <c r="A1055" s="13" t="s">
        <v>712</v>
      </c>
      <c r="B1055" s="12" t="s">
        <v>98</v>
      </c>
      <c r="C1055" s="12" t="s">
        <v>104</v>
      </c>
      <c r="D1055" s="12" t="s">
        <v>660</v>
      </c>
      <c r="E1055" s="12">
        <v>-48.54</v>
      </c>
      <c r="F1055" s="14" t="str">
        <f t="shared" si="64"/>
        <v>2025-02-28Credit Card CreditProsol51335 Project Expense - Materials-48.54</v>
      </c>
      <c r="G1055" s="15">
        <f t="shared" si="65"/>
        <v>45716</v>
      </c>
      <c r="H1055" s="16" t="str">
        <f>IF((IFERROR((VLOOKUP(D1055,'Automation (QBO)'!A:B,2,FALSE)),"0"))=0,"Suspense",(IFERROR((VLOOKUP(D1055,'Automation (QBO)'!A:B,2,FALSE)),"Suspense")))</f>
        <v>Project Expense - Materials</v>
      </c>
      <c r="I1055" s="17">
        <f t="shared" si="66"/>
        <v>-48.54</v>
      </c>
      <c r="J1055" s="12" t="str">
        <f t="shared" si="67"/>
        <v>Project Expense - Materials</v>
      </c>
    </row>
    <row r="1056" spans="1:10" ht="16" hidden="1">
      <c r="A1056" s="13" t="s">
        <v>712</v>
      </c>
      <c r="B1056" s="12" t="s">
        <v>98</v>
      </c>
      <c r="C1056" s="12" t="s">
        <v>104</v>
      </c>
      <c r="D1056" s="12" t="s">
        <v>199</v>
      </c>
      <c r="E1056" s="12">
        <v>2.4300000000000002</v>
      </c>
      <c r="F1056" s="14" t="str">
        <f t="shared" si="64"/>
        <v>2025-02-28Credit Card CreditProsol21020 GST/HST Payable2.43</v>
      </c>
      <c r="G1056" s="15">
        <f t="shared" si="65"/>
        <v>45716</v>
      </c>
      <c r="H1056" s="16" t="str">
        <f>IF((IFERROR((VLOOKUP(D1056,'Automation (QBO)'!A:B,2,FALSE)),"0"))=0,"Suspense",(IFERROR((VLOOKUP(D1056,'Automation (QBO)'!A:B,2,FALSE)),"Suspense")))</f>
        <v>GST/HST Payable</v>
      </c>
      <c r="I1056" s="17">
        <f t="shared" si="66"/>
        <v>2.4300000000000002</v>
      </c>
      <c r="J1056" s="12" t="str">
        <f t="shared" si="67"/>
        <v>GST/HST Payable</v>
      </c>
    </row>
    <row r="1057" spans="1:10" ht="16" hidden="1">
      <c r="A1057" s="13" t="s">
        <v>712</v>
      </c>
      <c r="B1057" s="12" t="s">
        <v>98</v>
      </c>
      <c r="C1057" s="12" t="s">
        <v>104</v>
      </c>
      <c r="D1057" s="12" t="s">
        <v>660</v>
      </c>
      <c r="E1057" s="12">
        <v>-174.08</v>
      </c>
      <c r="F1057" s="14" t="str">
        <f t="shared" si="64"/>
        <v>2025-02-28Credit Card CreditProsol51335 Project Expense - Materials-174.08</v>
      </c>
      <c r="G1057" s="15">
        <f t="shared" si="65"/>
        <v>45716</v>
      </c>
      <c r="H1057" s="16" t="str">
        <f>IF((IFERROR((VLOOKUP(D1057,'Automation (QBO)'!A:B,2,FALSE)),"0"))=0,"Suspense",(IFERROR((VLOOKUP(D1057,'Automation (QBO)'!A:B,2,FALSE)),"Suspense")))</f>
        <v>Project Expense - Materials</v>
      </c>
      <c r="I1057" s="17">
        <f t="shared" si="66"/>
        <v>-174.08</v>
      </c>
      <c r="J1057" s="12" t="str">
        <f t="shared" si="67"/>
        <v>Project Expense - Materials</v>
      </c>
    </row>
    <row r="1058" spans="1:10" ht="16" hidden="1">
      <c r="A1058" s="13" t="s">
        <v>712</v>
      </c>
      <c r="B1058" s="12" t="s">
        <v>98</v>
      </c>
      <c r="C1058" s="12" t="s">
        <v>104</v>
      </c>
      <c r="D1058" s="12" t="s">
        <v>199</v>
      </c>
      <c r="E1058" s="12">
        <v>8.6999999999999993</v>
      </c>
      <c r="F1058" s="14" t="str">
        <f t="shared" si="64"/>
        <v>2025-02-28Credit Card CreditProsol21020 GST/HST Payable8.7</v>
      </c>
      <c r="G1058" s="15">
        <f t="shared" si="65"/>
        <v>45716</v>
      </c>
      <c r="H1058" s="16" t="str">
        <f>IF((IFERROR((VLOOKUP(D1058,'Automation (QBO)'!A:B,2,FALSE)),"0"))=0,"Suspense",(IFERROR((VLOOKUP(D1058,'Automation (QBO)'!A:B,2,FALSE)),"Suspense")))</f>
        <v>GST/HST Payable</v>
      </c>
      <c r="I1058" s="17">
        <f t="shared" si="66"/>
        <v>8.6999999999999993</v>
      </c>
      <c r="J1058" s="12" t="str">
        <f t="shared" si="67"/>
        <v>GST/HST Payable</v>
      </c>
    </row>
    <row r="1059" spans="1:10" ht="16" hidden="1">
      <c r="A1059" s="13" t="s">
        <v>712</v>
      </c>
      <c r="B1059" s="12" t="s">
        <v>78</v>
      </c>
      <c r="C1059" s="12" t="s">
        <v>714</v>
      </c>
      <c r="D1059" s="12" t="s">
        <v>213</v>
      </c>
      <c r="E1059" s="12">
        <v>73.5</v>
      </c>
      <c r="F1059" s="14" t="str">
        <f t="shared" si="64"/>
        <v>2025-02-28ExpenseTarget Car Hand Wash &amp; Detail51305 COGS - Miscellaneous (Vehicle)73.5</v>
      </c>
      <c r="G1059" s="15">
        <f t="shared" si="65"/>
        <v>45716</v>
      </c>
      <c r="H1059" s="16" t="str">
        <f>IF((IFERROR((VLOOKUP(D1059,'Automation (QBO)'!A:B,2,FALSE)),"0"))=0,"Suspense",(IFERROR((VLOOKUP(D1059,'Automation (QBO)'!A:B,2,FALSE)),"Suspense")))</f>
        <v>COGS - Miscellaneous (Vehicle)</v>
      </c>
      <c r="I1059" s="17">
        <f t="shared" si="66"/>
        <v>73.5</v>
      </c>
      <c r="J1059" s="12" t="str">
        <f t="shared" si="67"/>
        <v>COGS - Miscellaneous (Vehicle)</v>
      </c>
    </row>
    <row r="1060" spans="1:10" ht="16" hidden="1">
      <c r="A1060" s="13" t="s">
        <v>712</v>
      </c>
      <c r="B1060" s="12" t="s">
        <v>78</v>
      </c>
      <c r="C1060" s="12" t="s">
        <v>130</v>
      </c>
      <c r="D1060" s="12" t="s">
        <v>199</v>
      </c>
      <c r="E1060" s="12">
        <v>0</v>
      </c>
      <c r="F1060" s="14" t="str">
        <f t="shared" si="64"/>
        <v>2025-02-28ExpensePaul Badiee21020 GST/HST Payable0</v>
      </c>
      <c r="G1060" s="15">
        <f t="shared" si="65"/>
        <v>45716</v>
      </c>
      <c r="H1060" s="16" t="str">
        <f>IF((IFERROR((VLOOKUP(D1060,'Automation (QBO)'!A:B,2,FALSE)),"0"))=0,"Suspense",(IFERROR((VLOOKUP(D1060,'Automation (QBO)'!A:B,2,FALSE)),"Suspense")))</f>
        <v>GST/HST Payable</v>
      </c>
      <c r="I1060" s="17">
        <f t="shared" si="66"/>
        <v>0</v>
      </c>
      <c r="J1060" s="12" t="str">
        <f t="shared" si="67"/>
        <v>GST/HST Payable</v>
      </c>
    </row>
    <row r="1061" spans="1:10" ht="16" hidden="1">
      <c r="A1061" s="13" t="s">
        <v>712</v>
      </c>
      <c r="B1061" s="12" t="s">
        <v>78</v>
      </c>
      <c r="C1061" s="12" t="s">
        <v>139</v>
      </c>
      <c r="D1061" s="12" t="s">
        <v>207</v>
      </c>
      <c r="E1061" s="12">
        <v>-6</v>
      </c>
      <c r="F1061" s="14" t="str">
        <f t="shared" si="64"/>
        <v>2025-02-28ExpenseService Charge11010 Savings (CIBC)-6</v>
      </c>
      <c r="G1061" s="15">
        <f t="shared" si="65"/>
        <v>45716</v>
      </c>
      <c r="H1061" s="16" t="str">
        <f>IF((IFERROR((VLOOKUP(D1061,'Automation (QBO)'!A:B,2,FALSE)),"0"))=0,"Suspense",(IFERROR((VLOOKUP(D1061,'Automation (QBO)'!A:B,2,FALSE)),"Suspense")))</f>
        <v>Savings (CIBC)</v>
      </c>
      <c r="I1061" s="17">
        <f t="shared" si="66"/>
        <v>-6</v>
      </c>
      <c r="J1061" s="12" t="str">
        <f t="shared" si="67"/>
        <v>Savings (CIBC)</v>
      </c>
    </row>
    <row r="1062" spans="1:10" ht="16" hidden="1">
      <c r="A1062" s="13" t="s">
        <v>712</v>
      </c>
      <c r="B1062" s="12" t="s">
        <v>98</v>
      </c>
      <c r="C1062" s="12" t="s">
        <v>104</v>
      </c>
      <c r="D1062" s="12" t="s">
        <v>505</v>
      </c>
      <c r="E1062" s="12">
        <v>-182.78</v>
      </c>
      <c r="F1062" s="14" t="str">
        <f t="shared" si="64"/>
        <v>2025-02-28Credit Card CreditProsol21010 Credit Card (CIBC Visa)-182.78</v>
      </c>
      <c r="G1062" s="15">
        <f t="shared" si="65"/>
        <v>45716</v>
      </c>
      <c r="H1062" s="16" t="str">
        <f>IF((IFERROR((VLOOKUP(D1062,'Automation (QBO)'!A:B,2,FALSE)),"0"))=0,"Suspense",(IFERROR((VLOOKUP(D1062,'Automation (QBO)'!A:B,2,FALSE)),"Suspense")))</f>
        <v>Credit Card (CIBC Visa)</v>
      </c>
      <c r="I1062" s="17">
        <f t="shared" si="66"/>
        <v>-182.78</v>
      </c>
      <c r="J1062" s="12" t="str">
        <f t="shared" si="67"/>
        <v>Credit Card (CIBC Visa)</v>
      </c>
    </row>
    <row r="1063" spans="1:10" ht="16" hidden="1">
      <c r="A1063" s="13" t="s">
        <v>712</v>
      </c>
      <c r="B1063" s="12" t="s">
        <v>78</v>
      </c>
      <c r="C1063" s="12" t="s">
        <v>714</v>
      </c>
      <c r="D1063" s="12" t="s">
        <v>505</v>
      </c>
      <c r="E1063" s="12">
        <v>73.5</v>
      </c>
      <c r="F1063" s="14" t="str">
        <f t="shared" si="64"/>
        <v>2025-02-28ExpenseTarget Car Hand Wash &amp; Detail21010 Credit Card (CIBC Visa)73.5</v>
      </c>
      <c r="G1063" s="15">
        <f t="shared" si="65"/>
        <v>45716</v>
      </c>
      <c r="H1063" s="16" t="str">
        <f>IF((IFERROR((VLOOKUP(D1063,'Automation (QBO)'!A:B,2,FALSE)),"0"))=0,"Suspense",(IFERROR((VLOOKUP(D1063,'Automation (QBO)'!A:B,2,FALSE)),"Suspense")))</f>
        <v>Credit Card (CIBC Visa)</v>
      </c>
      <c r="I1063" s="17">
        <f t="shared" si="66"/>
        <v>73.5</v>
      </c>
      <c r="J1063" s="12" t="str">
        <f t="shared" si="67"/>
        <v>Credit Card (CIBC Visa)</v>
      </c>
    </row>
    <row r="1064" spans="1:10" ht="16" hidden="1">
      <c r="A1064" s="13" t="s">
        <v>712</v>
      </c>
      <c r="B1064" s="12" t="s">
        <v>98</v>
      </c>
      <c r="C1064" s="12" t="s">
        <v>104</v>
      </c>
      <c r="D1064" s="12" t="s">
        <v>505</v>
      </c>
      <c r="E1064" s="12">
        <v>-50.97</v>
      </c>
      <c r="F1064" s="14" t="str">
        <f t="shared" si="64"/>
        <v>2025-02-28Credit Card CreditProsol21010 Credit Card (CIBC Visa)-50.97</v>
      </c>
      <c r="G1064" s="15">
        <f t="shared" si="65"/>
        <v>45716</v>
      </c>
      <c r="H1064" s="16" t="str">
        <f>IF((IFERROR((VLOOKUP(D1064,'Automation (QBO)'!A:B,2,FALSE)),"0"))=0,"Suspense",(IFERROR((VLOOKUP(D1064,'Automation (QBO)'!A:B,2,FALSE)),"Suspense")))</f>
        <v>Credit Card (CIBC Visa)</v>
      </c>
      <c r="I1064" s="17">
        <f t="shared" si="66"/>
        <v>-50.97</v>
      </c>
      <c r="J1064" s="12" t="str">
        <f t="shared" si="67"/>
        <v>Credit Card (CIBC Visa)</v>
      </c>
    </row>
    <row r="1065" spans="1:10" ht="16" hidden="1">
      <c r="A1065" s="13" t="s">
        <v>712</v>
      </c>
      <c r="B1065" s="12" t="s">
        <v>78</v>
      </c>
      <c r="C1065" s="12" t="s">
        <v>713</v>
      </c>
      <c r="D1065" s="12" t="s">
        <v>505</v>
      </c>
      <c r="E1065" s="12">
        <v>4050.25</v>
      </c>
      <c r="F1065" s="14" t="str">
        <f t="shared" si="64"/>
        <v>2025-02-28ExpenseSquirrell LLC21010 Credit Card (CIBC Visa)4050.25</v>
      </c>
      <c r="G1065" s="15">
        <f t="shared" si="65"/>
        <v>45716</v>
      </c>
      <c r="H1065" s="16" t="str">
        <f>IF((IFERROR((VLOOKUP(D1065,'Automation (QBO)'!A:B,2,FALSE)),"0"))=0,"Suspense",(IFERROR((VLOOKUP(D1065,'Automation (QBO)'!A:B,2,FALSE)),"Suspense")))</f>
        <v>Credit Card (CIBC Visa)</v>
      </c>
      <c r="I1065" s="17">
        <f t="shared" si="66"/>
        <v>4050.25</v>
      </c>
      <c r="J1065" s="12" t="str">
        <f t="shared" si="67"/>
        <v>Credit Card (CIBC Visa)</v>
      </c>
    </row>
    <row r="1066" spans="1:10" ht="16" hidden="1">
      <c r="A1066" s="13" t="s">
        <v>712</v>
      </c>
      <c r="B1066" s="12" t="s">
        <v>78</v>
      </c>
      <c r="C1066" s="12" t="s">
        <v>137</v>
      </c>
      <c r="D1066" s="12" t="s">
        <v>505</v>
      </c>
      <c r="E1066" s="12">
        <v>29.11</v>
      </c>
      <c r="F1066" s="14" t="str">
        <f t="shared" si="64"/>
        <v>2025-02-28ExpenseAdobe21010 Credit Card (CIBC Visa)29.11</v>
      </c>
      <c r="G1066" s="15">
        <f t="shared" si="65"/>
        <v>45716</v>
      </c>
      <c r="H1066" s="16" t="str">
        <f>IF((IFERROR((VLOOKUP(D1066,'Automation (QBO)'!A:B,2,FALSE)),"0"))=0,"Suspense",(IFERROR((VLOOKUP(D1066,'Automation (QBO)'!A:B,2,FALSE)),"Suspense")))</f>
        <v>Credit Card (CIBC Visa)</v>
      </c>
      <c r="I1066" s="17">
        <f t="shared" si="66"/>
        <v>29.11</v>
      </c>
      <c r="J1066" s="12" t="str">
        <f t="shared" si="67"/>
        <v>Credit Card (CIBC Visa)</v>
      </c>
    </row>
    <row r="1067" spans="1:10" ht="16" hidden="1">
      <c r="A1067" s="13" t="s">
        <v>712</v>
      </c>
      <c r="B1067" s="12" t="s">
        <v>78</v>
      </c>
      <c r="C1067" s="12" t="s">
        <v>80</v>
      </c>
      <c r="D1067" s="12" t="s">
        <v>505</v>
      </c>
      <c r="E1067" s="12">
        <v>14.55</v>
      </c>
      <c r="F1067" s="14" t="str">
        <f t="shared" si="64"/>
        <v>2025-02-28ExpenseApple21010 Credit Card (CIBC Visa)14.55</v>
      </c>
      <c r="G1067" s="15">
        <f t="shared" si="65"/>
        <v>45716</v>
      </c>
      <c r="H1067" s="16" t="str">
        <f>IF((IFERROR((VLOOKUP(D1067,'Automation (QBO)'!A:B,2,FALSE)),"0"))=0,"Suspense",(IFERROR((VLOOKUP(D1067,'Automation (QBO)'!A:B,2,FALSE)),"Suspense")))</f>
        <v>Credit Card (CIBC Visa)</v>
      </c>
      <c r="I1067" s="17">
        <f t="shared" si="66"/>
        <v>14.55</v>
      </c>
      <c r="J1067" s="12" t="str">
        <f t="shared" si="67"/>
        <v>Credit Card (CIBC Visa)</v>
      </c>
    </row>
    <row r="1068" spans="1:10" ht="16" hidden="1">
      <c r="A1068" s="13" t="s">
        <v>712</v>
      </c>
      <c r="B1068" s="12" t="s">
        <v>78</v>
      </c>
      <c r="C1068" s="12" t="s">
        <v>145</v>
      </c>
      <c r="D1068" s="12" t="s">
        <v>505</v>
      </c>
      <c r="E1068" s="12">
        <v>80</v>
      </c>
      <c r="F1068" s="14" t="str">
        <f t="shared" si="64"/>
        <v>2025-02-28ExpenseUnited Boulevard Recycling and Waste Centre21010 Credit Card (CIBC Visa)80</v>
      </c>
      <c r="G1068" s="15">
        <f t="shared" si="65"/>
        <v>45716</v>
      </c>
      <c r="H1068" s="16" t="str">
        <f>IF((IFERROR((VLOOKUP(D1068,'Automation (QBO)'!A:B,2,FALSE)),"0"))=0,"Suspense",(IFERROR((VLOOKUP(D1068,'Automation (QBO)'!A:B,2,FALSE)),"Suspense")))</f>
        <v>Credit Card (CIBC Visa)</v>
      </c>
      <c r="I1068" s="17">
        <f t="shared" si="66"/>
        <v>80</v>
      </c>
      <c r="J1068" s="12" t="str">
        <f t="shared" si="67"/>
        <v>Credit Card (CIBC Visa)</v>
      </c>
    </row>
    <row r="1069" spans="1:10" ht="16" hidden="1">
      <c r="A1069" s="13" t="s">
        <v>712</v>
      </c>
      <c r="B1069" s="12" t="s">
        <v>78</v>
      </c>
      <c r="C1069" s="12" t="s">
        <v>145</v>
      </c>
      <c r="D1069" s="12" t="s">
        <v>660</v>
      </c>
      <c r="E1069" s="12">
        <v>80</v>
      </c>
      <c r="F1069" s="14" t="str">
        <f t="shared" si="64"/>
        <v>2025-02-28ExpenseUnited Boulevard Recycling and Waste Centre51335 Project Expense - Materials80</v>
      </c>
      <c r="G1069" s="15">
        <f t="shared" si="65"/>
        <v>45716</v>
      </c>
      <c r="H1069" s="16" t="str">
        <f>IF((IFERROR((VLOOKUP(D1069,'Automation (QBO)'!A:B,2,FALSE)),"0"))=0,"Suspense",(IFERROR((VLOOKUP(D1069,'Automation (QBO)'!A:B,2,FALSE)),"Suspense")))</f>
        <v>Project Expense - Materials</v>
      </c>
      <c r="I1069" s="17">
        <f t="shared" si="66"/>
        <v>80</v>
      </c>
      <c r="J1069" s="12" t="str">
        <f t="shared" si="67"/>
        <v>Project Expense - Materials</v>
      </c>
    </row>
    <row r="1070" spans="1:10" ht="16" hidden="1">
      <c r="A1070" s="13" t="s">
        <v>712</v>
      </c>
      <c r="B1070" s="12" t="s">
        <v>105</v>
      </c>
      <c r="D1070" s="12" t="s">
        <v>666</v>
      </c>
      <c r="E1070" s="12">
        <v>-493</v>
      </c>
      <c r="F1070" s="14" t="str">
        <f t="shared" si="64"/>
        <v>2025-02-28Journal Entry41005 Labour - Project Managment-493</v>
      </c>
      <c r="G1070" s="15">
        <f t="shared" si="65"/>
        <v>45716</v>
      </c>
      <c r="H1070" s="16" t="str">
        <f>IF((IFERROR((VLOOKUP(D1070,'Automation (QBO)'!A:B,2,FALSE)),"0"))=0,"Suspense",(IFERROR((VLOOKUP(D1070,'Automation (QBO)'!A:B,2,FALSE)),"Suspense")))</f>
        <v>Labour - Project Managment</v>
      </c>
      <c r="I1070" s="17">
        <f t="shared" si="66"/>
        <v>-493</v>
      </c>
      <c r="J1070" s="12" t="str">
        <f t="shared" si="67"/>
        <v>Labour - Project Managment</v>
      </c>
    </row>
    <row r="1071" spans="1:10" ht="16" hidden="1">
      <c r="A1071" s="13" t="s">
        <v>712</v>
      </c>
      <c r="B1071" s="12" t="s">
        <v>105</v>
      </c>
      <c r="D1071" s="12" t="s">
        <v>757</v>
      </c>
      <c r="E1071" s="12">
        <v>493</v>
      </c>
      <c r="F1071" s="14" t="str">
        <f t="shared" si="64"/>
        <v>2025-02-28Journal Entry42010 Rental - External493</v>
      </c>
      <c r="G1071" s="15">
        <f t="shared" si="65"/>
        <v>45716</v>
      </c>
      <c r="H1071" s="16" t="str">
        <f>IF((IFERROR((VLOOKUP(D1071,'Automation (QBO)'!A:B,2,FALSE)),"0"))=0,"Suspense",(IFERROR((VLOOKUP(D1071,'Automation (QBO)'!A:B,2,FALSE)),"Suspense")))</f>
        <v>Rental - External</v>
      </c>
      <c r="I1071" s="17">
        <f t="shared" si="66"/>
        <v>493</v>
      </c>
      <c r="J1071" s="12" t="str">
        <f t="shared" si="67"/>
        <v>Rental - External</v>
      </c>
    </row>
    <row r="1072" spans="1:10" ht="16" hidden="1">
      <c r="A1072" s="13" t="s">
        <v>712</v>
      </c>
      <c r="B1072" s="12" t="s">
        <v>105</v>
      </c>
      <c r="D1072" s="12" t="s">
        <v>666</v>
      </c>
      <c r="E1072" s="12">
        <v>-9700</v>
      </c>
      <c r="F1072" s="14" t="str">
        <f t="shared" si="64"/>
        <v>2025-02-28Journal Entry41005 Labour - Project Managment-9700</v>
      </c>
      <c r="G1072" s="15">
        <f t="shared" si="65"/>
        <v>45716</v>
      </c>
      <c r="H1072" s="16" t="str">
        <f>IF((IFERROR((VLOOKUP(D1072,'Automation (QBO)'!A:B,2,FALSE)),"0"))=0,"Suspense",(IFERROR((VLOOKUP(D1072,'Automation (QBO)'!A:B,2,FALSE)),"Suspense")))</f>
        <v>Labour - Project Managment</v>
      </c>
      <c r="I1072" s="17">
        <f t="shared" si="66"/>
        <v>-9700</v>
      </c>
      <c r="J1072" s="12" t="str">
        <f t="shared" si="67"/>
        <v>Labour - Project Managment</v>
      </c>
    </row>
    <row r="1073" spans="1:10" ht="16" hidden="1">
      <c r="A1073" s="13" t="s">
        <v>712</v>
      </c>
      <c r="B1073" s="12" t="s">
        <v>105</v>
      </c>
      <c r="D1073" s="12" t="s">
        <v>844</v>
      </c>
      <c r="E1073" s="12">
        <v>-2922.62</v>
      </c>
      <c r="F1073" s="14" t="str">
        <f t="shared" si="64"/>
        <v>2025-02-28Journal Entry42035 Billable Expense Income-2922.62</v>
      </c>
      <c r="G1073" s="15">
        <f t="shared" si="65"/>
        <v>45716</v>
      </c>
      <c r="H1073" s="16" t="str">
        <f>IF((IFERROR((VLOOKUP(D1073,'Automation (QBO)'!A:B,2,FALSE)),"0"))=0,"Suspense",(IFERROR((VLOOKUP(D1073,'Automation (QBO)'!A:B,2,FALSE)),"Suspense")))</f>
        <v>Suspense</v>
      </c>
      <c r="I1073" s="17">
        <f t="shared" si="66"/>
        <v>-2922.62</v>
      </c>
      <c r="J1073" s="12" t="str">
        <f t="shared" si="67"/>
        <v>Suspense</v>
      </c>
    </row>
    <row r="1074" spans="1:10" ht="16" hidden="1">
      <c r="A1074" s="13" t="s">
        <v>712</v>
      </c>
      <c r="B1074" s="12" t="s">
        <v>105</v>
      </c>
      <c r="D1074" s="12" t="s">
        <v>758</v>
      </c>
      <c r="E1074" s="12">
        <v>-2600</v>
      </c>
      <c r="F1074" s="14" t="str">
        <f t="shared" si="64"/>
        <v>2025-02-28Journal Entry41006 Labour - General-2600</v>
      </c>
      <c r="G1074" s="15">
        <f t="shared" si="65"/>
        <v>45716</v>
      </c>
      <c r="H1074" s="16" t="str">
        <f>IF((IFERROR((VLOOKUP(D1074,'Automation (QBO)'!A:B,2,FALSE)),"0"))=0,"Suspense",(IFERROR((VLOOKUP(D1074,'Automation (QBO)'!A:B,2,FALSE)),"Suspense")))</f>
        <v>Labour - General</v>
      </c>
      <c r="I1074" s="17">
        <f t="shared" si="66"/>
        <v>-2600</v>
      </c>
      <c r="J1074" s="12" t="str">
        <f t="shared" si="67"/>
        <v>Labour - General</v>
      </c>
    </row>
    <row r="1075" spans="1:10" ht="16" hidden="1">
      <c r="A1075" s="13" t="s">
        <v>712</v>
      </c>
      <c r="B1075" s="12" t="s">
        <v>105</v>
      </c>
      <c r="D1075" s="12" t="s">
        <v>666</v>
      </c>
      <c r="E1075" s="12">
        <v>2600</v>
      </c>
      <c r="F1075" s="14" t="str">
        <f t="shared" si="64"/>
        <v>2025-02-28Journal Entry41005 Labour - Project Managment2600</v>
      </c>
      <c r="G1075" s="15">
        <f t="shared" si="65"/>
        <v>45716</v>
      </c>
      <c r="H1075" s="16" t="str">
        <f>IF((IFERROR((VLOOKUP(D1075,'Automation (QBO)'!A:B,2,FALSE)),"0"))=0,"Suspense",(IFERROR((VLOOKUP(D1075,'Automation (QBO)'!A:B,2,FALSE)),"Suspense")))</f>
        <v>Labour - Project Managment</v>
      </c>
      <c r="I1075" s="17">
        <f t="shared" si="66"/>
        <v>2600</v>
      </c>
      <c r="J1075" s="12" t="str">
        <f t="shared" si="67"/>
        <v>Labour - Project Managment</v>
      </c>
    </row>
    <row r="1076" spans="1:10" ht="16" hidden="1">
      <c r="A1076" s="13" t="s">
        <v>712</v>
      </c>
      <c r="B1076" s="12" t="s">
        <v>105</v>
      </c>
      <c r="D1076" s="12" t="s">
        <v>666</v>
      </c>
      <c r="E1076" s="12">
        <v>-13975</v>
      </c>
      <c r="F1076" s="14" t="str">
        <f t="shared" si="64"/>
        <v>2025-02-28Journal Entry41005 Labour - Project Managment-13975</v>
      </c>
      <c r="G1076" s="15">
        <f t="shared" si="65"/>
        <v>45716</v>
      </c>
      <c r="H1076" s="16" t="str">
        <f>IF((IFERROR((VLOOKUP(D1076,'Automation (QBO)'!A:B,2,FALSE)),"0"))=0,"Suspense",(IFERROR((VLOOKUP(D1076,'Automation (QBO)'!A:B,2,FALSE)),"Suspense")))</f>
        <v>Labour - Project Managment</v>
      </c>
      <c r="I1076" s="17">
        <f t="shared" si="66"/>
        <v>-13975</v>
      </c>
      <c r="J1076" s="12" t="str">
        <f t="shared" si="67"/>
        <v>Labour - Project Managment</v>
      </c>
    </row>
    <row r="1077" spans="1:10" ht="16" hidden="1">
      <c r="A1077" s="13" t="s">
        <v>712</v>
      </c>
      <c r="B1077" s="12" t="s">
        <v>105</v>
      </c>
      <c r="D1077" s="12" t="s">
        <v>758</v>
      </c>
      <c r="E1077" s="12">
        <v>13975</v>
      </c>
      <c r="F1077" s="14" t="str">
        <f t="shared" si="64"/>
        <v>2025-02-28Journal Entry41006 Labour - General13975</v>
      </c>
      <c r="G1077" s="15">
        <f t="shared" si="65"/>
        <v>45716</v>
      </c>
      <c r="H1077" s="16" t="str">
        <f>IF((IFERROR((VLOOKUP(D1077,'Automation (QBO)'!A:B,2,FALSE)),"0"))=0,"Suspense",(IFERROR((VLOOKUP(D1077,'Automation (QBO)'!A:B,2,FALSE)),"Suspense")))</f>
        <v>Labour - General</v>
      </c>
      <c r="I1077" s="17">
        <f t="shared" si="66"/>
        <v>13975</v>
      </c>
      <c r="J1077" s="12" t="str">
        <f t="shared" si="67"/>
        <v>Labour - General</v>
      </c>
    </row>
    <row r="1078" spans="1:10" ht="16" hidden="1">
      <c r="A1078" s="13" t="s">
        <v>712</v>
      </c>
      <c r="B1078" s="12" t="s">
        <v>105</v>
      </c>
      <c r="D1078" s="12" t="s">
        <v>666</v>
      </c>
      <c r="E1078" s="12">
        <v>-5418.12</v>
      </c>
      <c r="F1078" s="14" t="str">
        <f t="shared" si="64"/>
        <v>2025-02-28Journal Entry41005 Labour - Project Managment-5418.12</v>
      </c>
      <c r="G1078" s="15">
        <f t="shared" si="65"/>
        <v>45716</v>
      </c>
      <c r="H1078" s="16" t="str">
        <f>IF((IFERROR((VLOOKUP(D1078,'Automation (QBO)'!A:B,2,FALSE)),"0"))=0,"Suspense",(IFERROR((VLOOKUP(D1078,'Automation (QBO)'!A:B,2,FALSE)),"Suspense")))</f>
        <v>Labour - Project Managment</v>
      </c>
      <c r="I1078" s="17">
        <f t="shared" si="66"/>
        <v>-5418.12</v>
      </c>
      <c r="J1078" s="12" t="str">
        <f t="shared" si="67"/>
        <v>Labour - Project Managment</v>
      </c>
    </row>
    <row r="1079" spans="1:10" ht="16" hidden="1">
      <c r="A1079" s="13" t="s">
        <v>712</v>
      </c>
      <c r="B1079" s="12" t="s">
        <v>105</v>
      </c>
      <c r="D1079" s="12" t="s">
        <v>759</v>
      </c>
      <c r="E1079" s="12">
        <v>584.52</v>
      </c>
      <c r="F1079" s="14" t="str">
        <f t="shared" si="64"/>
        <v>2025-02-28Journal Entry42015 Margin - Materials584.52</v>
      </c>
      <c r="G1079" s="15">
        <f t="shared" si="65"/>
        <v>45716</v>
      </c>
      <c r="H1079" s="16" t="str">
        <f>IF((IFERROR((VLOOKUP(D1079,'Automation (QBO)'!A:B,2,FALSE)),"0"))=0,"Suspense",(IFERROR((VLOOKUP(D1079,'Automation (QBO)'!A:B,2,FALSE)),"Suspense")))</f>
        <v>Margin - Materials</v>
      </c>
      <c r="I1079" s="17">
        <f t="shared" si="66"/>
        <v>584.52</v>
      </c>
      <c r="J1079" s="12" t="str">
        <f t="shared" si="67"/>
        <v>Margin - Materials</v>
      </c>
    </row>
    <row r="1080" spans="1:10" ht="16" hidden="1">
      <c r="A1080" s="13" t="s">
        <v>712</v>
      </c>
      <c r="B1080" s="12" t="s">
        <v>105</v>
      </c>
      <c r="D1080" s="12" t="s">
        <v>760</v>
      </c>
      <c r="E1080" s="12">
        <v>1940</v>
      </c>
      <c r="F1080" s="14" t="str">
        <f t="shared" si="64"/>
        <v>2025-02-28Journal Entry42020 Margin - Subcontractor1940</v>
      </c>
      <c r="G1080" s="15">
        <f t="shared" si="65"/>
        <v>45716</v>
      </c>
      <c r="H1080" s="16" t="str">
        <f>IF((IFERROR((VLOOKUP(D1080,'Automation (QBO)'!A:B,2,FALSE)),"0"))=0,"Suspense",(IFERROR((VLOOKUP(D1080,'Automation (QBO)'!A:B,2,FALSE)),"Suspense")))</f>
        <v>Margin - Subcontractor</v>
      </c>
      <c r="I1080" s="17">
        <f t="shared" si="66"/>
        <v>1940</v>
      </c>
      <c r="J1080" s="12" t="str">
        <f t="shared" si="67"/>
        <v>Margin - Subcontractor</v>
      </c>
    </row>
    <row r="1081" spans="1:10" ht="16" hidden="1">
      <c r="A1081" s="13" t="s">
        <v>712</v>
      </c>
      <c r="B1081" s="12" t="s">
        <v>105</v>
      </c>
      <c r="D1081" s="12" t="s">
        <v>761</v>
      </c>
      <c r="E1081" s="12">
        <v>2795</v>
      </c>
      <c r="F1081" s="14" t="str">
        <f t="shared" si="64"/>
        <v>2025-02-28Journal Entry42025 Margin - Labour2795</v>
      </c>
      <c r="G1081" s="15">
        <f t="shared" si="65"/>
        <v>45716</v>
      </c>
      <c r="H1081" s="16" t="str">
        <f>IF((IFERROR((VLOOKUP(D1081,'Automation (QBO)'!A:B,2,FALSE)),"0"))=0,"Suspense",(IFERROR((VLOOKUP(D1081,'Automation (QBO)'!A:B,2,FALSE)),"Suspense")))</f>
        <v>Margin - Labour</v>
      </c>
      <c r="I1081" s="17">
        <f t="shared" si="66"/>
        <v>2795</v>
      </c>
      <c r="J1081" s="12" t="str">
        <f t="shared" si="67"/>
        <v>Margin - Labour</v>
      </c>
    </row>
    <row r="1082" spans="1:10" ht="16" hidden="1">
      <c r="A1082" s="13" t="s">
        <v>712</v>
      </c>
      <c r="B1082" s="12" t="s">
        <v>105</v>
      </c>
      <c r="D1082" s="12" t="s">
        <v>762</v>
      </c>
      <c r="E1082" s="12">
        <v>98.6</v>
      </c>
      <c r="F1082" s="14" t="str">
        <f t="shared" si="64"/>
        <v>2025-02-28Journal Entry42030 Margin - Rental98.6</v>
      </c>
      <c r="G1082" s="15">
        <f t="shared" si="65"/>
        <v>45716</v>
      </c>
      <c r="H1082" s="16" t="str">
        <f>IF((IFERROR((VLOOKUP(D1082,'Automation (QBO)'!A:B,2,FALSE)),"0"))=0,"Suspense",(IFERROR((VLOOKUP(D1082,'Automation (QBO)'!A:B,2,FALSE)),"Suspense")))</f>
        <v>Margin - Rental</v>
      </c>
      <c r="I1082" s="17">
        <f t="shared" si="66"/>
        <v>98.6</v>
      </c>
      <c r="J1082" s="12" t="str">
        <f t="shared" si="67"/>
        <v>Margin - Rental</v>
      </c>
    </row>
    <row r="1083" spans="1:10" ht="16" hidden="1">
      <c r="A1083" s="13" t="s">
        <v>712</v>
      </c>
      <c r="B1083" s="12" t="s">
        <v>105</v>
      </c>
      <c r="D1083" s="12" t="s">
        <v>666</v>
      </c>
      <c r="E1083" s="12">
        <v>-1000</v>
      </c>
      <c r="F1083" s="14" t="str">
        <f t="shared" si="64"/>
        <v>2025-02-28Journal Entry41005 Labour - Project Managment-1000</v>
      </c>
      <c r="G1083" s="15">
        <f t="shared" si="65"/>
        <v>45716</v>
      </c>
      <c r="H1083" s="16" t="str">
        <f>IF((IFERROR((VLOOKUP(D1083,'Automation (QBO)'!A:B,2,FALSE)),"0"))=0,"Suspense",(IFERROR((VLOOKUP(D1083,'Automation (QBO)'!A:B,2,FALSE)),"Suspense")))</f>
        <v>Labour - Project Managment</v>
      </c>
      <c r="I1083" s="17">
        <f t="shared" si="66"/>
        <v>-1000</v>
      </c>
      <c r="J1083" s="12" t="str">
        <f t="shared" si="67"/>
        <v>Labour - Project Managment</v>
      </c>
    </row>
    <row r="1084" spans="1:10" ht="16" hidden="1">
      <c r="A1084" s="13" t="s">
        <v>712</v>
      </c>
      <c r="B1084" s="12" t="s">
        <v>105</v>
      </c>
      <c r="D1084" s="12" t="s">
        <v>757</v>
      </c>
      <c r="E1084" s="12">
        <v>1000</v>
      </c>
      <c r="F1084" s="14" t="str">
        <f t="shared" si="64"/>
        <v>2025-02-28Journal Entry42010 Rental - External1000</v>
      </c>
      <c r="G1084" s="15">
        <f t="shared" si="65"/>
        <v>45716</v>
      </c>
      <c r="H1084" s="16" t="str">
        <f>IF((IFERROR((VLOOKUP(D1084,'Automation (QBO)'!A:B,2,FALSE)),"0"))=0,"Suspense",(IFERROR((VLOOKUP(D1084,'Automation (QBO)'!A:B,2,FALSE)),"Suspense")))</f>
        <v>Rental - External</v>
      </c>
      <c r="I1084" s="17">
        <f t="shared" si="66"/>
        <v>1000</v>
      </c>
      <c r="J1084" s="12" t="str">
        <f t="shared" si="67"/>
        <v>Rental - External</v>
      </c>
    </row>
    <row r="1085" spans="1:10" ht="16" hidden="1">
      <c r="A1085" s="13" t="s">
        <v>712</v>
      </c>
      <c r="B1085" s="12" t="s">
        <v>105</v>
      </c>
      <c r="D1085" s="12" t="s">
        <v>844</v>
      </c>
      <c r="E1085" s="12">
        <v>-5425.75</v>
      </c>
      <c r="F1085" s="14" t="str">
        <f t="shared" si="64"/>
        <v>2025-02-28Journal Entry42035 Billable Expense Income-5425.75</v>
      </c>
      <c r="G1085" s="15">
        <f t="shared" si="65"/>
        <v>45716</v>
      </c>
      <c r="H1085" s="16" t="str">
        <f>IF((IFERROR((VLOOKUP(D1085,'Automation (QBO)'!A:B,2,FALSE)),"0"))=0,"Suspense",(IFERROR((VLOOKUP(D1085,'Automation (QBO)'!A:B,2,FALSE)),"Suspense")))</f>
        <v>Suspense</v>
      </c>
      <c r="I1085" s="17">
        <f t="shared" si="66"/>
        <v>-5425.75</v>
      </c>
      <c r="J1085" s="12" t="str">
        <f t="shared" si="67"/>
        <v>Suspense</v>
      </c>
    </row>
    <row r="1086" spans="1:10" ht="16" hidden="1">
      <c r="A1086" s="13" t="s">
        <v>712</v>
      </c>
      <c r="B1086" s="12" t="s">
        <v>105</v>
      </c>
      <c r="D1086" s="12" t="s">
        <v>758</v>
      </c>
      <c r="E1086" s="12">
        <v>-2600</v>
      </c>
      <c r="F1086" s="14" t="str">
        <f t="shared" si="64"/>
        <v>2025-02-28Journal Entry41006 Labour - General-2600</v>
      </c>
      <c r="G1086" s="15">
        <f t="shared" si="65"/>
        <v>45716</v>
      </c>
      <c r="H1086" s="16" t="str">
        <f>IF((IFERROR((VLOOKUP(D1086,'Automation (QBO)'!A:B,2,FALSE)),"0"))=0,"Suspense",(IFERROR((VLOOKUP(D1086,'Automation (QBO)'!A:B,2,FALSE)),"Suspense")))</f>
        <v>Labour - General</v>
      </c>
      <c r="I1086" s="17">
        <f t="shared" si="66"/>
        <v>-2600</v>
      </c>
      <c r="J1086" s="12" t="str">
        <f t="shared" si="67"/>
        <v>Labour - General</v>
      </c>
    </row>
    <row r="1087" spans="1:10" ht="16" hidden="1">
      <c r="A1087" s="13" t="s">
        <v>712</v>
      </c>
      <c r="B1087" s="12" t="s">
        <v>105</v>
      </c>
      <c r="D1087" s="12" t="s">
        <v>666</v>
      </c>
      <c r="E1087" s="12">
        <v>2600</v>
      </c>
      <c r="F1087" s="14" t="str">
        <f t="shared" si="64"/>
        <v>2025-02-28Journal Entry41005 Labour - Project Managment2600</v>
      </c>
      <c r="G1087" s="15">
        <f t="shared" si="65"/>
        <v>45716</v>
      </c>
      <c r="H1087" s="16" t="str">
        <f>IF((IFERROR((VLOOKUP(D1087,'Automation (QBO)'!A:B,2,FALSE)),"0"))=0,"Suspense",(IFERROR((VLOOKUP(D1087,'Automation (QBO)'!A:B,2,FALSE)),"Suspense")))</f>
        <v>Labour - Project Managment</v>
      </c>
      <c r="I1087" s="17">
        <f t="shared" si="66"/>
        <v>2600</v>
      </c>
      <c r="J1087" s="12" t="str">
        <f t="shared" si="67"/>
        <v>Labour - Project Managment</v>
      </c>
    </row>
    <row r="1088" spans="1:10" ht="16" hidden="1">
      <c r="A1088" s="13" t="s">
        <v>712</v>
      </c>
      <c r="B1088" s="12" t="s">
        <v>105</v>
      </c>
      <c r="D1088" s="12" t="s">
        <v>666</v>
      </c>
      <c r="E1088" s="12">
        <v>-13455</v>
      </c>
      <c r="F1088" s="14" t="str">
        <f t="shared" si="64"/>
        <v>2025-02-28Journal Entry41005 Labour - Project Managment-13455</v>
      </c>
      <c r="G1088" s="15">
        <f t="shared" si="65"/>
        <v>45716</v>
      </c>
      <c r="H1088" s="16" t="str">
        <f>IF((IFERROR((VLOOKUP(D1088,'Automation (QBO)'!A:B,2,FALSE)),"0"))=0,"Suspense",(IFERROR((VLOOKUP(D1088,'Automation (QBO)'!A:B,2,FALSE)),"Suspense")))</f>
        <v>Labour - Project Managment</v>
      </c>
      <c r="I1088" s="17">
        <f t="shared" si="66"/>
        <v>-13455</v>
      </c>
      <c r="J1088" s="12" t="str">
        <f t="shared" si="67"/>
        <v>Labour - Project Managment</v>
      </c>
    </row>
    <row r="1089" spans="1:10" ht="16" hidden="1">
      <c r="A1089" s="13" t="s">
        <v>712</v>
      </c>
      <c r="B1089" s="12" t="s">
        <v>105</v>
      </c>
      <c r="D1089" s="12" t="s">
        <v>758</v>
      </c>
      <c r="E1089" s="12">
        <v>13455</v>
      </c>
      <c r="F1089" s="14" t="str">
        <f t="shared" si="64"/>
        <v>2025-02-28Journal Entry41006 Labour - General13455</v>
      </c>
      <c r="G1089" s="15">
        <f t="shared" si="65"/>
        <v>45716</v>
      </c>
      <c r="H1089" s="16" t="str">
        <f>IF((IFERROR((VLOOKUP(D1089,'Automation (QBO)'!A:B,2,FALSE)),"0"))=0,"Suspense",(IFERROR((VLOOKUP(D1089,'Automation (QBO)'!A:B,2,FALSE)),"Suspense")))</f>
        <v>Labour - General</v>
      </c>
      <c r="I1089" s="17">
        <f t="shared" si="66"/>
        <v>13455</v>
      </c>
      <c r="J1089" s="12" t="str">
        <f t="shared" si="67"/>
        <v>Labour - General</v>
      </c>
    </row>
    <row r="1090" spans="1:10" ht="16" hidden="1">
      <c r="A1090" s="13" t="s">
        <v>712</v>
      </c>
      <c r="B1090" s="12" t="s">
        <v>105</v>
      </c>
      <c r="D1090" s="12" t="s">
        <v>666</v>
      </c>
      <c r="E1090" s="12">
        <v>-3976.15</v>
      </c>
      <c r="F1090" s="14" t="str">
        <f t="shared" ref="F1090:F1153" si="68">A1090&amp;B1090&amp;C1090&amp;D1090&amp;E1090</f>
        <v>2025-02-28Journal Entry41005 Labour - Project Managment-3976.15</v>
      </c>
      <c r="G1090" s="15">
        <f t="shared" ref="G1090:G1153" si="69">IFERROR((DATEVALUE(A1090)),A1090)</f>
        <v>45716</v>
      </c>
      <c r="H1090" s="16" t="str">
        <f>IF((IFERROR((VLOOKUP(D1090,'Automation (QBO)'!A:B,2,FALSE)),"0"))=0,"Suspense",(IFERROR((VLOOKUP(D1090,'Automation (QBO)'!A:B,2,FALSE)),"Suspense")))</f>
        <v>Labour - Project Managment</v>
      </c>
      <c r="I1090" s="17">
        <f t="shared" ref="I1090:I1153" si="70">E1090</f>
        <v>-3976.15</v>
      </c>
      <c r="J1090" s="12" t="str">
        <f t="shared" ref="J1090:J1153" si="71">H1090</f>
        <v>Labour - Project Managment</v>
      </c>
    </row>
    <row r="1091" spans="1:10" ht="16" hidden="1">
      <c r="A1091" s="13" t="s">
        <v>712</v>
      </c>
      <c r="B1091" s="12" t="s">
        <v>105</v>
      </c>
      <c r="D1091" s="12" t="s">
        <v>759</v>
      </c>
      <c r="E1091" s="12">
        <v>1085.1500000000001</v>
      </c>
      <c r="F1091" s="14" t="str">
        <f t="shared" si="68"/>
        <v>2025-02-28Journal Entry42015 Margin - Materials1085.15</v>
      </c>
      <c r="G1091" s="15">
        <f t="shared" si="69"/>
        <v>45716</v>
      </c>
      <c r="H1091" s="16" t="str">
        <f>IF((IFERROR((VLOOKUP(D1091,'Automation (QBO)'!A:B,2,FALSE)),"0"))=0,"Suspense",(IFERROR((VLOOKUP(D1091,'Automation (QBO)'!A:B,2,FALSE)),"Suspense")))</f>
        <v>Margin - Materials</v>
      </c>
      <c r="I1091" s="17">
        <f t="shared" si="70"/>
        <v>1085.1500000000001</v>
      </c>
      <c r="J1091" s="12" t="str">
        <f t="shared" si="71"/>
        <v>Margin - Materials</v>
      </c>
    </row>
    <row r="1092" spans="1:10" ht="16" hidden="1">
      <c r="A1092" s="13" t="s">
        <v>712</v>
      </c>
      <c r="B1092" s="12" t="s">
        <v>105</v>
      </c>
      <c r="D1092" s="12" t="s">
        <v>761</v>
      </c>
      <c r="E1092" s="12">
        <v>2691</v>
      </c>
      <c r="F1092" s="14" t="str">
        <f t="shared" si="68"/>
        <v>2025-02-28Journal Entry42025 Margin - Labour2691</v>
      </c>
      <c r="G1092" s="15">
        <f t="shared" si="69"/>
        <v>45716</v>
      </c>
      <c r="H1092" s="16" t="str">
        <f>IF((IFERROR((VLOOKUP(D1092,'Automation (QBO)'!A:B,2,FALSE)),"0"))=0,"Suspense",(IFERROR((VLOOKUP(D1092,'Automation (QBO)'!A:B,2,FALSE)),"Suspense")))</f>
        <v>Margin - Labour</v>
      </c>
      <c r="I1092" s="17">
        <f t="shared" si="70"/>
        <v>2691</v>
      </c>
      <c r="J1092" s="12" t="str">
        <f t="shared" si="71"/>
        <v>Margin - Labour</v>
      </c>
    </row>
    <row r="1093" spans="1:10" ht="16" hidden="1">
      <c r="A1093" s="13" t="s">
        <v>712</v>
      </c>
      <c r="B1093" s="12" t="s">
        <v>105</v>
      </c>
      <c r="D1093" s="12" t="s">
        <v>762</v>
      </c>
      <c r="E1093" s="12">
        <v>200</v>
      </c>
      <c r="F1093" s="14" t="str">
        <f t="shared" si="68"/>
        <v>2025-02-28Journal Entry42030 Margin - Rental200</v>
      </c>
      <c r="G1093" s="15">
        <f t="shared" si="69"/>
        <v>45716</v>
      </c>
      <c r="H1093" s="16" t="str">
        <f>IF((IFERROR((VLOOKUP(D1093,'Automation (QBO)'!A:B,2,FALSE)),"0"))=0,"Suspense",(IFERROR((VLOOKUP(D1093,'Automation (QBO)'!A:B,2,FALSE)),"Suspense")))</f>
        <v>Margin - Rental</v>
      </c>
      <c r="I1093" s="17">
        <f t="shared" si="70"/>
        <v>200</v>
      </c>
      <c r="J1093" s="12" t="str">
        <f t="shared" si="71"/>
        <v>Margin - Rental</v>
      </c>
    </row>
    <row r="1094" spans="1:10" ht="16" hidden="1">
      <c r="A1094" s="13" t="s">
        <v>712</v>
      </c>
      <c r="B1094" s="12" t="s">
        <v>105</v>
      </c>
      <c r="D1094" s="12" t="s">
        <v>666</v>
      </c>
      <c r="E1094" s="12">
        <v>-2535</v>
      </c>
      <c r="F1094" s="14" t="str">
        <f t="shared" si="68"/>
        <v>2025-02-28Journal Entry41005 Labour - Project Managment-2535</v>
      </c>
      <c r="G1094" s="15">
        <f t="shared" si="69"/>
        <v>45716</v>
      </c>
      <c r="H1094" s="16" t="str">
        <f>IF((IFERROR((VLOOKUP(D1094,'Automation (QBO)'!A:B,2,FALSE)),"0"))=0,"Suspense",(IFERROR((VLOOKUP(D1094,'Automation (QBO)'!A:B,2,FALSE)),"Suspense")))</f>
        <v>Labour - Project Managment</v>
      </c>
      <c r="I1094" s="17">
        <f t="shared" si="70"/>
        <v>-2535</v>
      </c>
      <c r="J1094" s="12" t="str">
        <f t="shared" si="71"/>
        <v>Labour - Project Managment</v>
      </c>
    </row>
    <row r="1095" spans="1:10" ht="16" hidden="1">
      <c r="A1095" s="13" t="s">
        <v>712</v>
      </c>
      <c r="B1095" s="12" t="s">
        <v>105</v>
      </c>
      <c r="D1095" s="12" t="s">
        <v>758</v>
      </c>
      <c r="E1095" s="12">
        <v>2535</v>
      </c>
      <c r="F1095" s="14" t="str">
        <f t="shared" si="68"/>
        <v>2025-02-28Journal Entry41006 Labour - General2535</v>
      </c>
      <c r="G1095" s="15">
        <f t="shared" si="69"/>
        <v>45716</v>
      </c>
      <c r="H1095" s="16" t="str">
        <f>IF((IFERROR((VLOOKUP(D1095,'Automation (QBO)'!A:B,2,FALSE)),"0"))=0,"Suspense",(IFERROR((VLOOKUP(D1095,'Automation (QBO)'!A:B,2,FALSE)),"Suspense")))</f>
        <v>Labour - General</v>
      </c>
      <c r="I1095" s="17">
        <f t="shared" si="70"/>
        <v>2535</v>
      </c>
      <c r="J1095" s="12" t="str">
        <f t="shared" si="71"/>
        <v>Labour - General</v>
      </c>
    </row>
    <row r="1096" spans="1:10" ht="16" hidden="1">
      <c r="A1096" s="13" t="s">
        <v>712</v>
      </c>
      <c r="B1096" s="12" t="s">
        <v>105</v>
      </c>
      <c r="D1096" s="12" t="s">
        <v>666</v>
      </c>
      <c r="E1096" s="12">
        <v>-1742.5</v>
      </c>
      <c r="F1096" s="14" t="str">
        <f t="shared" si="68"/>
        <v>2025-02-28Journal Entry41005 Labour - Project Managment-1742.5</v>
      </c>
      <c r="G1096" s="15">
        <f t="shared" si="69"/>
        <v>45716</v>
      </c>
      <c r="H1096" s="16" t="str">
        <f>IF((IFERROR((VLOOKUP(D1096,'Automation (QBO)'!A:B,2,FALSE)),"0"))=0,"Suspense",(IFERROR((VLOOKUP(D1096,'Automation (QBO)'!A:B,2,FALSE)),"Suspense")))</f>
        <v>Labour - Project Managment</v>
      </c>
      <c r="I1096" s="17">
        <f t="shared" si="70"/>
        <v>-1742.5</v>
      </c>
      <c r="J1096" s="12" t="str">
        <f t="shared" si="71"/>
        <v>Labour - Project Managment</v>
      </c>
    </row>
    <row r="1097" spans="1:10" ht="16" hidden="1">
      <c r="A1097" s="13" t="s">
        <v>712</v>
      </c>
      <c r="B1097" s="12" t="s">
        <v>105</v>
      </c>
      <c r="D1097" s="12" t="s">
        <v>844</v>
      </c>
      <c r="E1097" s="12">
        <v>-3352.67</v>
      </c>
      <c r="F1097" s="14" t="str">
        <f t="shared" si="68"/>
        <v>2025-02-28Journal Entry42035 Billable Expense Income-3352.67</v>
      </c>
      <c r="G1097" s="15">
        <f t="shared" si="69"/>
        <v>45716</v>
      </c>
      <c r="H1097" s="16" t="str">
        <f>IF((IFERROR((VLOOKUP(D1097,'Automation (QBO)'!A:B,2,FALSE)),"0"))=0,"Suspense",(IFERROR((VLOOKUP(D1097,'Automation (QBO)'!A:B,2,FALSE)),"Suspense")))</f>
        <v>Suspense</v>
      </c>
      <c r="I1097" s="17">
        <f t="shared" si="70"/>
        <v>-3352.67</v>
      </c>
      <c r="J1097" s="12" t="str">
        <f t="shared" si="71"/>
        <v>Suspense</v>
      </c>
    </row>
    <row r="1098" spans="1:10" ht="16" hidden="1">
      <c r="A1098" s="13" t="s">
        <v>712</v>
      </c>
      <c r="B1098" s="12" t="s">
        <v>105</v>
      </c>
      <c r="D1098" s="12" t="s">
        <v>758</v>
      </c>
      <c r="E1098" s="12">
        <v>-975</v>
      </c>
      <c r="F1098" s="14" t="str">
        <f t="shared" si="68"/>
        <v>2025-02-28Journal Entry41006 Labour - General-975</v>
      </c>
      <c r="G1098" s="15">
        <f t="shared" si="69"/>
        <v>45716</v>
      </c>
      <c r="H1098" s="16" t="str">
        <f>IF((IFERROR((VLOOKUP(D1098,'Automation (QBO)'!A:B,2,FALSE)),"0"))=0,"Suspense",(IFERROR((VLOOKUP(D1098,'Automation (QBO)'!A:B,2,FALSE)),"Suspense")))</f>
        <v>Labour - General</v>
      </c>
      <c r="I1098" s="17">
        <f t="shared" si="70"/>
        <v>-975</v>
      </c>
      <c r="J1098" s="12" t="str">
        <f t="shared" si="71"/>
        <v>Labour - General</v>
      </c>
    </row>
    <row r="1099" spans="1:10" ht="16" hidden="1">
      <c r="A1099" s="13" t="s">
        <v>712</v>
      </c>
      <c r="B1099" s="12" t="s">
        <v>105</v>
      </c>
      <c r="D1099" s="12" t="s">
        <v>666</v>
      </c>
      <c r="E1099" s="12">
        <v>-1526.03</v>
      </c>
      <c r="F1099" s="14" t="str">
        <f t="shared" si="68"/>
        <v>2025-02-28Journal Entry41005 Labour - Project Managment-1526.03</v>
      </c>
      <c r="G1099" s="15">
        <f t="shared" si="69"/>
        <v>45716</v>
      </c>
      <c r="H1099" s="16" t="str">
        <f>IF((IFERROR((VLOOKUP(D1099,'Automation (QBO)'!A:B,2,FALSE)),"0"))=0,"Suspense",(IFERROR((VLOOKUP(D1099,'Automation (QBO)'!A:B,2,FALSE)),"Suspense")))</f>
        <v>Labour - Project Managment</v>
      </c>
      <c r="I1099" s="17">
        <f t="shared" si="70"/>
        <v>-1526.03</v>
      </c>
      <c r="J1099" s="12" t="str">
        <f t="shared" si="71"/>
        <v>Labour - Project Managment</v>
      </c>
    </row>
    <row r="1100" spans="1:10" ht="16" hidden="1">
      <c r="A1100" s="13" t="s">
        <v>712</v>
      </c>
      <c r="B1100" s="12" t="s">
        <v>105</v>
      </c>
      <c r="D1100" s="12" t="s">
        <v>906</v>
      </c>
      <c r="E1100" s="12">
        <v>97560</v>
      </c>
      <c r="F1100" s="14" t="str">
        <f t="shared" si="68"/>
        <v>2025-02-28Journal Entry41009 Project Expense - Subcontractors Income97560</v>
      </c>
      <c r="G1100" s="15">
        <f t="shared" si="69"/>
        <v>45716</v>
      </c>
      <c r="H1100" s="16" t="str">
        <f>IF((IFERROR((VLOOKUP(D1100,'Automation (QBO)'!A:B,2,FALSE)),"0"))=0,"Suspense",(IFERROR((VLOOKUP(D1100,'Automation (QBO)'!A:B,2,FALSE)),"Suspense")))</f>
        <v>Project Expense - Subcontractors Income</v>
      </c>
      <c r="I1100" s="17">
        <f t="shared" si="70"/>
        <v>97560</v>
      </c>
      <c r="J1100" s="12" t="str">
        <f t="shared" si="71"/>
        <v>Project Expense - Subcontractors Income</v>
      </c>
    </row>
    <row r="1101" spans="1:10" ht="16" hidden="1">
      <c r="A1101" s="13" t="s">
        <v>712</v>
      </c>
      <c r="B1101" s="12" t="s">
        <v>105</v>
      </c>
      <c r="D1101" s="12" t="s">
        <v>666</v>
      </c>
      <c r="E1101" s="12">
        <v>975</v>
      </c>
      <c r="F1101" s="14" t="str">
        <f t="shared" si="68"/>
        <v>2025-02-28Journal Entry41005 Labour - Project Managment975</v>
      </c>
      <c r="G1101" s="15">
        <f t="shared" si="69"/>
        <v>45716</v>
      </c>
      <c r="H1101" s="16" t="str">
        <f>IF((IFERROR((VLOOKUP(D1101,'Automation (QBO)'!A:B,2,FALSE)),"0"))=0,"Suspense",(IFERROR((VLOOKUP(D1101,'Automation (QBO)'!A:B,2,FALSE)),"Suspense")))</f>
        <v>Labour - Project Managment</v>
      </c>
      <c r="I1101" s="17">
        <f t="shared" si="70"/>
        <v>975</v>
      </c>
      <c r="J1101" s="12" t="str">
        <f t="shared" si="71"/>
        <v>Labour - Project Managment</v>
      </c>
    </row>
    <row r="1102" spans="1:10" ht="16" hidden="1">
      <c r="A1102" s="13" t="s">
        <v>712</v>
      </c>
      <c r="B1102" s="12" t="s">
        <v>105</v>
      </c>
      <c r="D1102" s="12" t="s">
        <v>759</v>
      </c>
      <c r="E1102" s="12">
        <v>670.53</v>
      </c>
      <c r="F1102" s="14" t="str">
        <f t="shared" si="68"/>
        <v>2025-02-28Journal Entry42015 Margin - Materials670.53</v>
      </c>
      <c r="G1102" s="15">
        <f t="shared" si="69"/>
        <v>45716</v>
      </c>
      <c r="H1102" s="16" t="str">
        <f>IF((IFERROR((VLOOKUP(D1102,'Automation (QBO)'!A:B,2,FALSE)),"0"))=0,"Suspense",(IFERROR((VLOOKUP(D1102,'Automation (QBO)'!A:B,2,FALSE)),"Suspense")))</f>
        <v>Margin - Materials</v>
      </c>
      <c r="I1102" s="17">
        <f t="shared" si="70"/>
        <v>670.53</v>
      </c>
      <c r="J1102" s="12" t="str">
        <f t="shared" si="71"/>
        <v>Margin - Materials</v>
      </c>
    </row>
    <row r="1103" spans="1:10" ht="16" hidden="1">
      <c r="A1103" s="13" t="s">
        <v>712</v>
      </c>
      <c r="B1103" s="12" t="s">
        <v>105</v>
      </c>
      <c r="D1103" s="12" t="s">
        <v>760</v>
      </c>
      <c r="E1103" s="12">
        <v>348.5</v>
      </c>
      <c r="F1103" s="14" t="str">
        <f t="shared" si="68"/>
        <v>2025-02-28Journal Entry42020 Margin - Subcontractor348.5</v>
      </c>
      <c r="G1103" s="15">
        <f t="shared" si="69"/>
        <v>45716</v>
      </c>
      <c r="H1103" s="16" t="str">
        <f>IF((IFERROR((VLOOKUP(D1103,'Automation (QBO)'!A:B,2,FALSE)),"0"))=0,"Suspense",(IFERROR((VLOOKUP(D1103,'Automation (QBO)'!A:B,2,FALSE)),"Suspense")))</f>
        <v>Margin - Subcontractor</v>
      </c>
      <c r="I1103" s="17">
        <f t="shared" si="70"/>
        <v>348.5</v>
      </c>
      <c r="J1103" s="12" t="str">
        <f t="shared" si="71"/>
        <v>Margin - Subcontractor</v>
      </c>
    </row>
    <row r="1104" spans="1:10" ht="16" hidden="1">
      <c r="A1104" s="13" t="s">
        <v>712</v>
      </c>
      <c r="B1104" s="12" t="s">
        <v>105</v>
      </c>
      <c r="D1104" s="12" t="s">
        <v>762</v>
      </c>
      <c r="E1104" s="12">
        <v>507</v>
      </c>
      <c r="F1104" s="14" t="str">
        <f t="shared" si="68"/>
        <v>2025-02-28Journal Entry42030 Margin - Rental507</v>
      </c>
      <c r="G1104" s="15">
        <f t="shared" si="69"/>
        <v>45716</v>
      </c>
      <c r="H1104" s="16" t="str">
        <f>IF((IFERROR((VLOOKUP(D1104,'Automation (QBO)'!A:B,2,FALSE)),"0"))=0,"Suspense",(IFERROR((VLOOKUP(D1104,'Automation (QBO)'!A:B,2,FALSE)),"Suspense")))</f>
        <v>Margin - Rental</v>
      </c>
      <c r="I1104" s="17">
        <f t="shared" si="70"/>
        <v>507</v>
      </c>
      <c r="J1104" s="12" t="str">
        <f t="shared" si="71"/>
        <v>Margin - Rental</v>
      </c>
    </row>
    <row r="1105" spans="1:10" ht="16" hidden="1">
      <c r="A1105" s="13" t="s">
        <v>712</v>
      </c>
      <c r="B1105" s="12" t="s">
        <v>105</v>
      </c>
      <c r="D1105" s="12" t="s">
        <v>666</v>
      </c>
      <c r="E1105" s="12">
        <v>-708</v>
      </c>
      <c r="F1105" s="14" t="str">
        <f t="shared" si="68"/>
        <v>2025-02-28Journal Entry41005 Labour - Project Managment-708</v>
      </c>
      <c r="G1105" s="15">
        <f t="shared" si="69"/>
        <v>45716</v>
      </c>
      <c r="H1105" s="16" t="str">
        <f>IF((IFERROR((VLOOKUP(D1105,'Automation (QBO)'!A:B,2,FALSE)),"0"))=0,"Suspense",(IFERROR((VLOOKUP(D1105,'Automation (QBO)'!A:B,2,FALSE)),"Suspense")))</f>
        <v>Labour - Project Managment</v>
      </c>
      <c r="I1105" s="17">
        <f t="shared" si="70"/>
        <v>-708</v>
      </c>
      <c r="J1105" s="12" t="str">
        <f t="shared" si="71"/>
        <v>Labour - Project Managment</v>
      </c>
    </row>
    <row r="1106" spans="1:10" ht="16" hidden="1">
      <c r="A1106" s="13" t="s">
        <v>712</v>
      </c>
      <c r="B1106" s="12" t="s">
        <v>105</v>
      </c>
      <c r="D1106" s="12" t="s">
        <v>757</v>
      </c>
      <c r="E1106" s="12">
        <v>708</v>
      </c>
      <c r="F1106" s="14" t="str">
        <f t="shared" si="68"/>
        <v>2025-02-28Journal Entry42010 Rental - External708</v>
      </c>
      <c r="G1106" s="15">
        <f t="shared" si="69"/>
        <v>45716</v>
      </c>
      <c r="H1106" s="16" t="str">
        <f>IF((IFERROR((VLOOKUP(D1106,'Automation (QBO)'!A:B,2,FALSE)),"0"))=0,"Suspense",(IFERROR((VLOOKUP(D1106,'Automation (QBO)'!A:B,2,FALSE)),"Suspense")))</f>
        <v>Rental - External</v>
      </c>
      <c r="I1106" s="17">
        <f t="shared" si="70"/>
        <v>708</v>
      </c>
      <c r="J1106" s="12" t="str">
        <f t="shared" si="71"/>
        <v>Rental - External</v>
      </c>
    </row>
    <row r="1107" spans="1:10" ht="16" hidden="1">
      <c r="A1107" s="13" t="s">
        <v>712</v>
      </c>
      <c r="B1107" s="12" t="s">
        <v>105</v>
      </c>
      <c r="D1107" s="12" t="s">
        <v>666</v>
      </c>
      <c r="E1107" s="12">
        <v>-97560</v>
      </c>
      <c r="F1107" s="14" t="str">
        <f t="shared" si="68"/>
        <v>2025-02-28Journal Entry41005 Labour - Project Managment-97560</v>
      </c>
      <c r="G1107" s="15">
        <f t="shared" si="69"/>
        <v>45716</v>
      </c>
      <c r="H1107" s="16" t="str">
        <f>IF((IFERROR((VLOOKUP(D1107,'Automation (QBO)'!A:B,2,FALSE)),"0"))=0,"Suspense",(IFERROR((VLOOKUP(D1107,'Automation (QBO)'!A:B,2,FALSE)),"Suspense")))</f>
        <v>Labour - Project Managment</v>
      </c>
      <c r="I1107" s="17">
        <f t="shared" si="70"/>
        <v>-97560</v>
      </c>
      <c r="J1107" s="12" t="str">
        <f t="shared" si="71"/>
        <v>Labour - Project Managment</v>
      </c>
    </row>
    <row r="1108" spans="1:10" ht="16" hidden="1">
      <c r="A1108" s="13" t="s">
        <v>712</v>
      </c>
      <c r="B1108" s="12" t="s">
        <v>105</v>
      </c>
      <c r="D1108" s="12" t="s">
        <v>758</v>
      </c>
      <c r="E1108" s="12">
        <v>-2400</v>
      </c>
      <c r="F1108" s="14" t="str">
        <f t="shared" si="68"/>
        <v>2025-02-28Journal Entry41006 Labour - General-2400</v>
      </c>
      <c r="G1108" s="15">
        <f t="shared" si="69"/>
        <v>45716</v>
      </c>
      <c r="H1108" s="16" t="str">
        <f>IF((IFERROR((VLOOKUP(D1108,'Automation (QBO)'!A:B,2,FALSE)),"0"))=0,"Suspense",(IFERROR((VLOOKUP(D1108,'Automation (QBO)'!A:B,2,FALSE)),"Suspense")))</f>
        <v>Labour - General</v>
      </c>
      <c r="I1108" s="17">
        <f t="shared" si="70"/>
        <v>-2400</v>
      </c>
      <c r="J1108" s="12" t="str">
        <f t="shared" si="71"/>
        <v>Labour - General</v>
      </c>
    </row>
    <row r="1109" spans="1:10" ht="16" hidden="1">
      <c r="A1109" s="13" t="s">
        <v>712</v>
      </c>
      <c r="B1109" s="12" t="s">
        <v>105</v>
      </c>
      <c r="D1109" s="12" t="s">
        <v>844</v>
      </c>
      <c r="E1109" s="12">
        <v>-281.02</v>
      </c>
      <c r="F1109" s="14" t="str">
        <f t="shared" si="68"/>
        <v>2025-02-28Journal Entry42035 Billable Expense Income-281.02</v>
      </c>
      <c r="G1109" s="15">
        <f t="shared" si="69"/>
        <v>45716</v>
      </c>
      <c r="H1109" s="16" t="str">
        <f>IF((IFERROR((VLOOKUP(D1109,'Automation (QBO)'!A:B,2,FALSE)),"0"))=0,"Suspense",(IFERROR((VLOOKUP(D1109,'Automation (QBO)'!A:B,2,FALSE)),"Suspense")))</f>
        <v>Suspense</v>
      </c>
      <c r="I1109" s="17">
        <f t="shared" si="70"/>
        <v>-281.02</v>
      </c>
      <c r="J1109" s="12" t="str">
        <f t="shared" si="71"/>
        <v>Suspense</v>
      </c>
    </row>
    <row r="1110" spans="1:10" ht="16" hidden="1">
      <c r="A1110" s="13" t="s">
        <v>712</v>
      </c>
      <c r="B1110" s="12" t="s">
        <v>105</v>
      </c>
      <c r="D1110" s="12" t="s">
        <v>666</v>
      </c>
      <c r="E1110" s="12">
        <v>2400</v>
      </c>
      <c r="F1110" s="14" t="str">
        <f t="shared" si="68"/>
        <v>2025-02-28Journal Entry41005 Labour - Project Managment2400</v>
      </c>
      <c r="G1110" s="15">
        <f t="shared" si="69"/>
        <v>45716</v>
      </c>
      <c r="H1110" s="16" t="str">
        <f>IF((IFERROR((VLOOKUP(D1110,'Automation (QBO)'!A:B,2,FALSE)),"0"))=0,"Suspense",(IFERROR((VLOOKUP(D1110,'Automation (QBO)'!A:B,2,FALSE)),"Suspense")))</f>
        <v>Labour - Project Managment</v>
      </c>
      <c r="I1110" s="17">
        <f t="shared" si="70"/>
        <v>2400</v>
      </c>
      <c r="J1110" s="12" t="str">
        <f t="shared" si="71"/>
        <v>Labour - Project Managment</v>
      </c>
    </row>
    <row r="1111" spans="1:10" ht="16" hidden="1">
      <c r="A1111" s="13" t="s">
        <v>712</v>
      </c>
      <c r="B1111" s="12" t="s">
        <v>105</v>
      </c>
      <c r="D1111" s="12" t="s">
        <v>666</v>
      </c>
      <c r="E1111" s="12">
        <v>-6525</v>
      </c>
      <c r="F1111" s="14" t="str">
        <f t="shared" si="68"/>
        <v>2025-02-28Journal Entry41005 Labour - Project Managment-6525</v>
      </c>
      <c r="G1111" s="15">
        <f t="shared" si="69"/>
        <v>45716</v>
      </c>
      <c r="H1111" s="16" t="str">
        <f>IF((IFERROR((VLOOKUP(D1111,'Automation (QBO)'!A:B,2,FALSE)),"0"))=0,"Suspense",(IFERROR((VLOOKUP(D1111,'Automation (QBO)'!A:B,2,FALSE)),"Suspense")))</f>
        <v>Labour - Project Managment</v>
      </c>
      <c r="I1111" s="17">
        <f t="shared" si="70"/>
        <v>-6525</v>
      </c>
      <c r="J1111" s="12" t="str">
        <f t="shared" si="71"/>
        <v>Labour - Project Managment</v>
      </c>
    </row>
    <row r="1112" spans="1:10" ht="16" hidden="1">
      <c r="A1112" s="13" t="s">
        <v>712</v>
      </c>
      <c r="B1112" s="12" t="s">
        <v>105</v>
      </c>
      <c r="D1112" s="12" t="s">
        <v>758</v>
      </c>
      <c r="E1112" s="12">
        <v>6525</v>
      </c>
      <c r="F1112" s="14" t="str">
        <f t="shared" si="68"/>
        <v>2025-02-28Journal Entry41006 Labour - General6525</v>
      </c>
      <c r="G1112" s="15">
        <f t="shared" si="69"/>
        <v>45716</v>
      </c>
      <c r="H1112" s="16" t="str">
        <f>IF((IFERROR((VLOOKUP(D1112,'Automation (QBO)'!A:B,2,FALSE)),"0"))=0,"Suspense",(IFERROR((VLOOKUP(D1112,'Automation (QBO)'!A:B,2,FALSE)),"Suspense")))</f>
        <v>Labour - General</v>
      </c>
      <c r="I1112" s="17">
        <f t="shared" si="70"/>
        <v>6525</v>
      </c>
      <c r="J1112" s="12" t="str">
        <f t="shared" si="71"/>
        <v>Labour - General</v>
      </c>
    </row>
    <row r="1113" spans="1:10" ht="16" hidden="1">
      <c r="A1113" s="13" t="s">
        <v>712</v>
      </c>
      <c r="B1113" s="12" t="s">
        <v>105</v>
      </c>
      <c r="D1113" s="12" t="s">
        <v>666</v>
      </c>
      <c r="E1113" s="12">
        <v>-1430</v>
      </c>
      <c r="F1113" s="14" t="str">
        <f t="shared" si="68"/>
        <v>2025-02-28Journal Entry41005 Labour - Project Managment-1430</v>
      </c>
      <c r="G1113" s="15">
        <f t="shared" si="69"/>
        <v>45716</v>
      </c>
      <c r="H1113" s="16" t="str">
        <f>IF((IFERROR((VLOOKUP(D1113,'Automation (QBO)'!A:B,2,FALSE)),"0"))=0,"Suspense",(IFERROR((VLOOKUP(D1113,'Automation (QBO)'!A:B,2,FALSE)),"Suspense")))</f>
        <v>Labour - Project Managment</v>
      </c>
      <c r="I1113" s="17">
        <f t="shared" si="70"/>
        <v>-1430</v>
      </c>
      <c r="J1113" s="12" t="str">
        <f t="shared" si="71"/>
        <v>Labour - Project Managment</v>
      </c>
    </row>
    <row r="1114" spans="1:10" ht="16" hidden="1">
      <c r="A1114" s="13" t="s">
        <v>712</v>
      </c>
      <c r="B1114" s="12" t="s">
        <v>105</v>
      </c>
      <c r="D1114" s="12" t="s">
        <v>758</v>
      </c>
      <c r="E1114" s="12">
        <v>1430</v>
      </c>
      <c r="F1114" s="14" t="str">
        <f t="shared" si="68"/>
        <v>2025-02-28Journal Entry41006 Labour - General1430</v>
      </c>
      <c r="G1114" s="15">
        <f t="shared" si="69"/>
        <v>45716</v>
      </c>
      <c r="H1114" s="16" t="str">
        <f>IF((IFERROR((VLOOKUP(D1114,'Automation (QBO)'!A:B,2,FALSE)),"0"))=0,"Suspense",(IFERROR((VLOOKUP(D1114,'Automation (QBO)'!A:B,2,FALSE)),"Suspense")))</f>
        <v>Labour - General</v>
      </c>
      <c r="I1114" s="17">
        <f t="shared" si="70"/>
        <v>1430</v>
      </c>
      <c r="J1114" s="12" t="str">
        <f t="shared" si="71"/>
        <v>Labour - General</v>
      </c>
    </row>
    <row r="1115" spans="1:10" ht="16" hidden="1">
      <c r="A1115" s="13" t="s">
        <v>712</v>
      </c>
      <c r="B1115" s="12" t="s">
        <v>105</v>
      </c>
      <c r="D1115" s="12" t="s">
        <v>666</v>
      </c>
      <c r="E1115" s="12">
        <v>-21300.799999999999</v>
      </c>
      <c r="F1115" s="14" t="str">
        <f t="shared" si="68"/>
        <v>2025-02-28Journal Entry41005 Labour - Project Managment-21300.8</v>
      </c>
      <c r="G1115" s="15">
        <f t="shared" si="69"/>
        <v>45716</v>
      </c>
      <c r="H1115" s="16" t="str">
        <f>IF((IFERROR((VLOOKUP(D1115,'Automation (QBO)'!A:B,2,FALSE)),"0"))=0,"Suspense",(IFERROR((VLOOKUP(D1115,'Automation (QBO)'!A:B,2,FALSE)),"Suspense")))</f>
        <v>Labour - Project Managment</v>
      </c>
      <c r="I1115" s="17">
        <f t="shared" si="70"/>
        <v>-21300.799999999999</v>
      </c>
      <c r="J1115" s="12" t="str">
        <f t="shared" si="71"/>
        <v>Labour - Project Managment</v>
      </c>
    </row>
    <row r="1116" spans="1:10" ht="16" hidden="1">
      <c r="A1116" s="13" t="s">
        <v>712</v>
      </c>
      <c r="B1116" s="12" t="s">
        <v>105</v>
      </c>
      <c r="D1116" s="12" t="s">
        <v>759</v>
      </c>
      <c r="E1116" s="12">
        <v>56.2</v>
      </c>
      <c r="F1116" s="14" t="str">
        <f t="shared" si="68"/>
        <v>2025-02-28Journal Entry42015 Margin - Materials56.2</v>
      </c>
      <c r="G1116" s="15">
        <f t="shared" si="69"/>
        <v>45716</v>
      </c>
      <c r="H1116" s="16" t="str">
        <f>IF((IFERROR((VLOOKUP(D1116,'Automation (QBO)'!A:B,2,FALSE)),"0"))=0,"Suspense",(IFERROR((VLOOKUP(D1116,'Automation (QBO)'!A:B,2,FALSE)),"Suspense")))</f>
        <v>Margin - Materials</v>
      </c>
      <c r="I1116" s="17">
        <f t="shared" si="70"/>
        <v>56.2</v>
      </c>
      <c r="J1116" s="12" t="str">
        <f t="shared" si="71"/>
        <v>Margin - Materials</v>
      </c>
    </row>
    <row r="1117" spans="1:10" ht="16" hidden="1">
      <c r="A1117" s="13" t="s">
        <v>712</v>
      </c>
      <c r="B1117" s="12" t="s">
        <v>105</v>
      </c>
      <c r="D1117" s="12" t="s">
        <v>760</v>
      </c>
      <c r="E1117" s="12">
        <v>19512</v>
      </c>
      <c r="F1117" s="14" t="str">
        <f t="shared" si="68"/>
        <v>2025-02-28Journal Entry42020 Margin - Subcontractor19512</v>
      </c>
      <c r="G1117" s="15">
        <f t="shared" si="69"/>
        <v>45716</v>
      </c>
      <c r="H1117" s="16" t="str">
        <f>IF((IFERROR((VLOOKUP(D1117,'Automation (QBO)'!A:B,2,FALSE)),"0"))=0,"Suspense",(IFERROR((VLOOKUP(D1117,'Automation (QBO)'!A:B,2,FALSE)),"Suspense")))</f>
        <v>Margin - Subcontractor</v>
      </c>
      <c r="I1117" s="17">
        <f t="shared" si="70"/>
        <v>19512</v>
      </c>
      <c r="J1117" s="12" t="str">
        <f t="shared" si="71"/>
        <v>Margin - Subcontractor</v>
      </c>
    </row>
    <row r="1118" spans="1:10" ht="16" hidden="1">
      <c r="A1118" s="13" t="s">
        <v>712</v>
      </c>
      <c r="B1118" s="12" t="s">
        <v>105</v>
      </c>
      <c r="D1118" s="12" t="s">
        <v>761</v>
      </c>
      <c r="E1118" s="12">
        <v>1591</v>
      </c>
      <c r="F1118" s="14" t="str">
        <f t="shared" si="68"/>
        <v>2025-02-28Journal Entry42025 Margin - Labour1591</v>
      </c>
      <c r="G1118" s="15">
        <f t="shared" si="69"/>
        <v>45716</v>
      </c>
      <c r="H1118" s="16" t="str">
        <f>IF((IFERROR((VLOOKUP(D1118,'Automation (QBO)'!A:B,2,FALSE)),"0"))=0,"Suspense",(IFERROR((VLOOKUP(D1118,'Automation (QBO)'!A:B,2,FALSE)),"Suspense")))</f>
        <v>Margin - Labour</v>
      </c>
      <c r="I1118" s="17">
        <f t="shared" si="70"/>
        <v>1591</v>
      </c>
      <c r="J1118" s="12" t="str">
        <f t="shared" si="71"/>
        <v>Margin - Labour</v>
      </c>
    </row>
    <row r="1119" spans="1:10" ht="16" hidden="1">
      <c r="A1119" s="13" t="s">
        <v>712</v>
      </c>
      <c r="B1119" s="12" t="s">
        <v>105</v>
      </c>
      <c r="D1119" s="12" t="s">
        <v>762</v>
      </c>
      <c r="E1119" s="12">
        <v>141.6</v>
      </c>
      <c r="F1119" s="14" t="str">
        <f t="shared" si="68"/>
        <v>2025-02-28Journal Entry42030 Margin - Rental141.6</v>
      </c>
      <c r="G1119" s="15">
        <f t="shared" si="69"/>
        <v>45716</v>
      </c>
      <c r="H1119" s="16" t="str">
        <f>IF((IFERROR((VLOOKUP(D1119,'Automation (QBO)'!A:B,2,FALSE)),"0"))=0,"Suspense",(IFERROR((VLOOKUP(D1119,'Automation (QBO)'!A:B,2,FALSE)),"Suspense")))</f>
        <v>Margin - Rental</v>
      </c>
      <c r="I1119" s="17">
        <f t="shared" si="70"/>
        <v>141.6</v>
      </c>
      <c r="J1119" s="12" t="str">
        <f t="shared" si="71"/>
        <v>Margin - Rental</v>
      </c>
    </row>
    <row r="1120" spans="1:10" ht="16" hidden="1">
      <c r="A1120" s="13" t="s">
        <v>712</v>
      </c>
      <c r="B1120" s="12" t="s">
        <v>105</v>
      </c>
      <c r="D1120" s="12" t="s">
        <v>666</v>
      </c>
      <c r="E1120" s="12">
        <v>-9230</v>
      </c>
      <c r="F1120" s="14" t="str">
        <f t="shared" si="68"/>
        <v>2025-02-28Journal Entry41005 Labour - Project Managment-9230</v>
      </c>
      <c r="G1120" s="15">
        <f t="shared" si="69"/>
        <v>45716</v>
      </c>
      <c r="H1120" s="16" t="str">
        <f>IF((IFERROR((VLOOKUP(D1120,'Automation (QBO)'!A:B,2,FALSE)),"0"))=0,"Suspense",(IFERROR((VLOOKUP(D1120,'Automation (QBO)'!A:B,2,FALSE)),"Suspense")))</f>
        <v>Labour - Project Managment</v>
      </c>
      <c r="I1120" s="17">
        <f t="shared" si="70"/>
        <v>-9230</v>
      </c>
      <c r="J1120" s="12" t="str">
        <f t="shared" si="71"/>
        <v>Labour - Project Managment</v>
      </c>
    </row>
    <row r="1121" spans="1:10" ht="16" hidden="1">
      <c r="A1121" s="13" t="s">
        <v>712</v>
      </c>
      <c r="B1121" s="12" t="s">
        <v>105</v>
      </c>
      <c r="D1121" s="12" t="s">
        <v>758</v>
      </c>
      <c r="E1121" s="12">
        <v>9230</v>
      </c>
      <c r="F1121" s="14" t="str">
        <f t="shared" si="68"/>
        <v>2025-02-28Journal Entry41006 Labour - General9230</v>
      </c>
      <c r="G1121" s="15">
        <f t="shared" si="69"/>
        <v>45716</v>
      </c>
      <c r="H1121" s="16" t="str">
        <f>IF((IFERROR((VLOOKUP(D1121,'Automation (QBO)'!A:B,2,FALSE)),"0"))=0,"Suspense",(IFERROR((VLOOKUP(D1121,'Automation (QBO)'!A:B,2,FALSE)),"Suspense")))</f>
        <v>Labour - General</v>
      </c>
      <c r="I1121" s="17">
        <f t="shared" si="70"/>
        <v>9230</v>
      </c>
      <c r="J1121" s="12" t="str">
        <f t="shared" si="71"/>
        <v>Labour - General</v>
      </c>
    </row>
    <row r="1122" spans="1:10" ht="16" hidden="1">
      <c r="A1122" s="13" t="s">
        <v>712</v>
      </c>
      <c r="B1122" s="12" t="s">
        <v>105</v>
      </c>
      <c r="D1122" s="12" t="s">
        <v>666</v>
      </c>
      <c r="E1122" s="12">
        <v>-20795.88</v>
      </c>
      <c r="F1122" s="14" t="str">
        <f t="shared" si="68"/>
        <v>2025-02-28Journal Entry41005 Labour - Project Managment-20795.88</v>
      </c>
      <c r="G1122" s="15">
        <f t="shared" si="69"/>
        <v>45716</v>
      </c>
      <c r="H1122" s="16" t="str">
        <f>IF((IFERROR((VLOOKUP(D1122,'Automation (QBO)'!A:B,2,FALSE)),"0"))=0,"Suspense",(IFERROR((VLOOKUP(D1122,'Automation (QBO)'!A:B,2,FALSE)),"Suspense")))</f>
        <v>Labour - Project Managment</v>
      </c>
      <c r="I1122" s="17">
        <f t="shared" si="70"/>
        <v>-20795.88</v>
      </c>
      <c r="J1122" s="12" t="str">
        <f t="shared" si="71"/>
        <v>Labour - Project Managment</v>
      </c>
    </row>
    <row r="1123" spans="1:10" ht="16" hidden="1">
      <c r="A1123" s="13" t="s">
        <v>712</v>
      </c>
      <c r="B1123" s="12" t="s">
        <v>105</v>
      </c>
      <c r="D1123" s="12" t="s">
        <v>844</v>
      </c>
      <c r="E1123" s="12">
        <v>-4100.3100000000004</v>
      </c>
      <c r="F1123" s="14" t="str">
        <f t="shared" si="68"/>
        <v>2025-02-28Journal Entry42035 Billable Expense Income-4100.31</v>
      </c>
      <c r="G1123" s="15">
        <f t="shared" si="69"/>
        <v>45716</v>
      </c>
      <c r="H1123" s="16" t="str">
        <f>IF((IFERROR((VLOOKUP(D1123,'Automation (QBO)'!A:B,2,FALSE)),"0"))=0,"Suspense",(IFERROR((VLOOKUP(D1123,'Automation (QBO)'!A:B,2,FALSE)),"Suspense")))</f>
        <v>Suspense</v>
      </c>
      <c r="I1123" s="17">
        <f t="shared" si="70"/>
        <v>-4100.3100000000004</v>
      </c>
      <c r="J1123" s="12" t="str">
        <f t="shared" si="71"/>
        <v>Suspense</v>
      </c>
    </row>
    <row r="1124" spans="1:10" ht="16" hidden="1">
      <c r="A1124" s="13" t="s">
        <v>712</v>
      </c>
      <c r="B1124" s="12" t="s">
        <v>105</v>
      </c>
      <c r="D1124" s="12" t="s">
        <v>758</v>
      </c>
      <c r="E1124" s="12">
        <v>-780</v>
      </c>
      <c r="F1124" s="14" t="str">
        <f t="shared" si="68"/>
        <v>2025-02-28Journal Entry41006 Labour - General-780</v>
      </c>
      <c r="G1124" s="15">
        <f t="shared" si="69"/>
        <v>45716</v>
      </c>
      <c r="H1124" s="16" t="str">
        <f>IF((IFERROR((VLOOKUP(D1124,'Automation (QBO)'!A:B,2,FALSE)),"0"))=0,"Suspense",(IFERROR((VLOOKUP(D1124,'Automation (QBO)'!A:B,2,FALSE)),"Suspense")))</f>
        <v>Labour - General</v>
      </c>
      <c r="I1124" s="17">
        <f t="shared" si="70"/>
        <v>-780</v>
      </c>
      <c r="J1124" s="12" t="str">
        <f t="shared" si="71"/>
        <v>Labour - General</v>
      </c>
    </row>
    <row r="1125" spans="1:10" ht="16" hidden="1">
      <c r="A1125" s="13" t="s">
        <v>712</v>
      </c>
      <c r="B1125" s="12" t="s">
        <v>105</v>
      </c>
      <c r="D1125" s="12" t="s">
        <v>666</v>
      </c>
      <c r="E1125" s="12">
        <v>780</v>
      </c>
      <c r="F1125" s="14" t="str">
        <f t="shared" si="68"/>
        <v>2025-02-28Journal Entry41005 Labour - Project Managment780</v>
      </c>
      <c r="G1125" s="15">
        <f t="shared" si="69"/>
        <v>45716</v>
      </c>
      <c r="H1125" s="16" t="str">
        <f>IF((IFERROR((VLOOKUP(D1125,'Automation (QBO)'!A:B,2,FALSE)),"0"))=0,"Suspense",(IFERROR((VLOOKUP(D1125,'Automation (QBO)'!A:B,2,FALSE)),"Suspense")))</f>
        <v>Labour - Project Managment</v>
      </c>
      <c r="I1125" s="17">
        <f t="shared" si="70"/>
        <v>780</v>
      </c>
      <c r="J1125" s="12" t="str">
        <f t="shared" si="71"/>
        <v>Labour - Project Managment</v>
      </c>
    </row>
    <row r="1126" spans="1:10" ht="16" hidden="1">
      <c r="A1126" s="13" t="s">
        <v>712</v>
      </c>
      <c r="B1126" s="12" t="s">
        <v>105</v>
      </c>
      <c r="D1126" s="12" t="s">
        <v>666</v>
      </c>
      <c r="E1126" s="12">
        <v>-6825.24</v>
      </c>
      <c r="F1126" s="14" t="str">
        <f t="shared" si="68"/>
        <v>2025-02-28Journal Entry41005 Labour - Project Managment-6825.24</v>
      </c>
      <c r="G1126" s="15">
        <f t="shared" si="69"/>
        <v>45716</v>
      </c>
      <c r="H1126" s="16" t="str">
        <f>IF((IFERROR((VLOOKUP(D1126,'Automation (QBO)'!A:B,2,FALSE)),"0"))=0,"Suspense",(IFERROR((VLOOKUP(D1126,'Automation (QBO)'!A:B,2,FALSE)),"Suspense")))</f>
        <v>Labour - Project Managment</v>
      </c>
      <c r="I1126" s="17">
        <f t="shared" si="70"/>
        <v>-6825.24</v>
      </c>
      <c r="J1126" s="12" t="str">
        <f t="shared" si="71"/>
        <v>Labour - Project Managment</v>
      </c>
    </row>
    <row r="1127" spans="1:10" ht="16" hidden="1">
      <c r="A1127" s="13" t="s">
        <v>712</v>
      </c>
      <c r="B1127" s="12" t="s">
        <v>105</v>
      </c>
      <c r="D1127" s="12" t="s">
        <v>759</v>
      </c>
      <c r="E1127" s="12">
        <v>820.06</v>
      </c>
      <c r="F1127" s="14" t="str">
        <f t="shared" si="68"/>
        <v>2025-02-28Journal Entry42015 Margin - Materials820.06</v>
      </c>
      <c r="G1127" s="15">
        <f t="shared" si="69"/>
        <v>45716</v>
      </c>
      <c r="H1127" s="16" t="str">
        <f>IF((IFERROR((VLOOKUP(D1127,'Automation (QBO)'!A:B,2,FALSE)),"0"))=0,"Suspense",(IFERROR((VLOOKUP(D1127,'Automation (QBO)'!A:B,2,FALSE)),"Suspense")))</f>
        <v>Margin - Materials</v>
      </c>
      <c r="I1127" s="17">
        <f t="shared" si="70"/>
        <v>820.06</v>
      </c>
      <c r="J1127" s="12" t="str">
        <f t="shared" si="71"/>
        <v>Margin - Materials</v>
      </c>
    </row>
    <row r="1128" spans="1:10" ht="16" hidden="1">
      <c r="A1128" s="13" t="s">
        <v>712</v>
      </c>
      <c r="B1128" s="12" t="s">
        <v>105</v>
      </c>
      <c r="D1128" s="12" t="s">
        <v>760</v>
      </c>
      <c r="E1128" s="12">
        <v>4159.18</v>
      </c>
      <c r="F1128" s="14" t="str">
        <f t="shared" si="68"/>
        <v>2025-02-28Journal Entry42020 Margin - Subcontractor4159.18</v>
      </c>
      <c r="G1128" s="15">
        <f t="shared" si="69"/>
        <v>45716</v>
      </c>
      <c r="H1128" s="16" t="str">
        <f>IF((IFERROR((VLOOKUP(D1128,'Automation (QBO)'!A:B,2,FALSE)),"0"))=0,"Suspense",(IFERROR((VLOOKUP(D1128,'Automation (QBO)'!A:B,2,FALSE)),"Suspense")))</f>
        <v>Margin - Subcontractor</v>
      </c>
      <c r="I1128" s="17">
        <f t="shared" si="70"/>
        <v>4159.18</v>
      </c>
      <c r="J1128" s="12" t="str">
        <f t="shared" si="71"/>
        <v>Margin - Subcontractor</v>
      </c>
    </row>
    <row r="1129" spans="1:10" ht="16" hidden="1">
      <c r="A1129" s="13" t="s">
        <v>712</v>
      </c>
      <c r="B1129" s="12" t="s">
        <v>105</v>
      </c>
      <c r="D1129" s="12" t="s">
        <v>761</v>
      </c>
      <c r="E1129" s="12">
        <v>1846</v>
      </c>
      <c r="F1129" s="14" t="str">
        <f t="shared" si="68"/>
        <v>2025-02-28Journal Entry42025 Margin - Labour1846</v>
      </c>
      <c r="G1129" s="15">
        <f t="shared" si="69"/>
        <v>45716</v>
      </c>
      <c r="H1129" s="16" t="str">
        <f>IF((IFERROR((VLOOKUP(D1129,'Automation (QBO)'!A:B,2,FALSE)),"0"))=0,"Suspense",(IFERROR((VLOOKUP(D1129,'Automation (QBO)'!A:B,2,FALSE)),"Suspense")))</f>
        <v>Margin - Labour</v>
      </c>
      <c r="I1129" s="17">
        <f t="shared" si="70"/>
        <v>1846</v>
      </c>
      <c r="J1129" s="12" t="str">
        <f t="shared" si="71"/>
        <v>Margin - Labour</v>
      </c>
    </row>
    <row r="1130" spans="1:10" ht="16" hidden="1">
      <c r="A1130" s="13" t="s">
        <v>712</v>
      </c>
      <c r="B1130" s="12" t="s">
        <v>105</v>
      </c>
      <c r="D1130" s="12" t="s">
        <v>666</v>
      </c>
      <c r="E1130" s="12">
        <v>-300</v>
      </c>
      <c r="F1130" s="14" t="str">
        <f t="shared" si="68"/>
        <v>2025-02-28Journal Entry41005 Labour - Project Managment-300</v>
      </c>
      <c r="G1130" s="15">
        <f t="shared" si="69"/>
        <v>45716</v>
      </c>
      <c r="H1130" s="16" t="str">
        <f>IF((IFERROR((VLOOKUP(D1130,'Automation (QBO)'!A:B,2,FALSE)),"0"))=0,"Suspense",(IFERROR((VLOOKUP(D1130,'Automation (QBO)'!A:B,2,FALSE)),"Suspense")))</f>
        <v>Labour - Project Managment</v>
      </c>
      <c r="I1130" s="17">
        <f t="shared" si="70"/>
        <v>-300</v>
      </c>
      <c r="J1130" s="12" t="str">
        <f t="shared" si="71"/>
        <v>Labour - Project Managment</v>
      </c>
    </row>
    <row r="1131" spans="1:10" ht="16" hidden="1">
      <c r="A1131" s="13" t="s">
        <v>712</v>
      </c>
      <c r="B1131" s="12" t="s">
        <v>105</v>
      </c>
      <c r="D1131" s="12" t="s">
        <v>757</v>
      </c>
      <c r="E1131" s="12">
        <v>300</v>
      </c>
      <c r="F1131" s="14" t="str">
        <f t="shared" si="68"/>
        <v>2025-02-28Journal Entry42010 Rental - External300</v>
      </c>
      <c r="G1131" s="15">
        <f t="shared" si="69"/>
        <v>45716</v>
      </c>
      <c r="H1131" s="16" t="str">
        <f>IF((IFERROR((VLOOKUP(D1131,'Automation (QBO)'!A:B,2,FALSE)),"0"))=0,"Suspense",(IFERROR((VLOOKUP(D1131,'Automation (QBO)'!A:B,2,FALSE)),"Suspense")))</f>
        <v>Rental - External</v>
      </c>
      <c r="I1131" s="17">
        <f t="shared" si="70"/>
        <v>300</v>
      </c>
      <c r="J1131" s="12" t="str">
        <f t="shared" si="71"/>
        <v>Rental - External</v>
      </c>
    </row>
    <row r="1132" spans="1:10" ht="16" hidden="1">
      <c r="A1132" s="13" t="s">
        <v>712</v>
      </c>
      <c r="B1132" s="12" t="s">
        <v>105</v>
      </c>
      <c r="D1132" s="12" t="s">
        <v>666</v>
      </c>
      <c r="E1132" s="12">
        <v>-32574.26</v>
      </c>
      <c r="F1132" s="14" t="str">
        <f t="shared" si="68"/>
        <v>2025-02-28Journal Entry41005 Labour - Project Managment-32574.26</v>
      </c>
      <c r="G1132" s="15">
        <f t="shared" si="69"/>
        <v>45716</v>
      </c>
      <c r="H1132" s="16" t="str">
        <f>IF((IFERROR((VLOOKUP(D1132,'Automation (QBO)'!A:B,2,FALSE)),"0"))=0,"Suspense",(IFERROR((VLOOKUP(D1132,'Automation (QBO)'!A:B,2,FALSE)),"Suspense")))</f>
        <v>Labour - Project Managment</v>
      </c>
      <c r="I1132" s="17">
        <f t="shared" si="70"/>
        <v>-32574.26</v>
      </c>
      <c r="J1132" s="12" t="str">
        <f t="shared" si="71"/>
        <v>Labour - Project Managment</v>
      </c>
    </row>
    <row r="1133" spans="1:10" ht="16" hidden="1">
      <c r="A1133" s="13" t="s">
        <v>712</v>
      </c>
      <c r="B1133" s="12" t="s">
        <v>105</v>
      </c>
      <c r="D1133" s="12" t="s">
        <v>844</v>
      </c>
      <c r="E1133" s="12">
        <v>-1440.93</v>
      </c>
      <c r="F1133" s="14" t="str">
        <f t="shared" si="68"/>
        <v>2025-02-28Journal Entry42035 Billable Expense Income-1440.93</v>
      </c>
      <c r="G1133" s="15">
        <f t="shared" si="69"/>
        <v>45716</v>
      </c>
      <c r="H1133" s="16" t="str">
        <f>IF((IFERROR((VLOOKUP(D1133,'Automation (QBO)'!A:B,2,FALSE)),"0"))=0,"Suspense",(IFERROR((VLOOKUP(D1133,'Automation (QBO)'!A:B,2,FALSE)),"Suspense")))</f>
        <v>Suspense</v>
      </c>
      <c r="I1133" s="17">
        <f t="shared" si="70"/>
        <v>-1440.93</v>
      </c>
      <c r="J1133" s="12" t="str">
        <f t="shared" si="71"/>
        <v>Suspense</v>
      </c>
    </row>
    <row r="1134" spans="1:10" ht="16" hidden="1">
      <c r="A1134" s="13" t="s">
        <v>712</v>
      </c>
      <c r="B1134" s="12" t="s">
        <v>105</v>
      </c>
      <c r="D1134" s="12" t="s">
        <v>758</v>
      </c>
      <c r="E1134" s="12">
        <v>-2340</v>
      </c>
      <c r="F1134" s="14" t="str">
        <f t="shared" si="68"/>
        <v>2025-02-28Journal Entry41006 Labour - General-2340</v>
      </c>
      <c r="G1134" s="15">
        <f t="shared" si="69"/>
        <v>45716</v>
      </c>
      <c r="H1134" s="16" t="str">
        <f>IF((IFERROR((VLOOKUP(D1134,'Automation (QBO)'!A:B,2,FALSE)),"0"))=0,"Suspense",(IFERROR((VLOOKUP(D1134,'Automation (QBO)'!A:B,2,FALSE)),"Suspense")))</f>
        <v>Labour - General</v>
      </c>
      <c r="I1134" s="17">
        <f t="shared" si="70"/>
        <v>-2340</v>
      </c>
      <c r="J1134" s="12" t="str">
        <f t="shared" si="71"/>
        <v>Labour - General</v>
      </c>
    </row>
    <row r="1135" spans="1:10" ht="16" hidden="1">
      <c r="A1135" s="13" t="s">
        <v>712</v>
      </c>
      <c r="B1135" s="12" t="s">
        <v>105</v>
      </c>
      <c r="D1135" s="12" t="s">
        <v>666</v>
      </c>
      <c r="E1135" s="12">
        <v>2340</v>
      </c>
      <c r="F1135" s="14" t="str">
        <f t="shared" si="68"/>
        <v>2025-02-28Journal Entry41005 Labour - Project Managment2340</v>
      </c>
      <c r="G1135" s="15">
        <f t="shared" si="69"/>
        <v>45716</v>
      </c>
      <c r="H1135" s="16" t="str">
        <f>IF((IFERROR((VLOOKUP(D1135,'Automation (QBO)'!A:B,2,FALSE)),"0"))=0,"Suspense",(IFERROR((VLOOKUP(D1135,'Automation (QBO)'!A:B,2,FALSE)),"Suspense")))</f>
        <v>Labour - Project Managment</v>
      </c>
      <c r="I1135" s="17">
        <f t="shared" si="70"/>
        <v>2340</v>
      </c>
      <c r="J1135" s="12" t="str">
        <f t="shared" si="71"/>
        <v>Labour - Project Managment</v>
      </c>
    </row>
    <row r="1136" spans="1:10" ht="16" hidden="1">
      <c r="A1136" s="13" t="s">
        <v>712</v>
      </c>
      <c r="B1136" s="12" t="s">
        <v>105</v>
      </c>
      <c r="D1136" s="12" t="s">
        <v>666</v>
      </c>
      <c r="E1136" s="12">
        <v>-7800</v>
      </c>
      <c r="F1136" s="14" t="str">
        <f t="shared" si="68"/>
        <v>2025-02-28Journal Entry41005 Labour - Project Managment-7800</v>
      </c>
      <c r="G1136" s="15">
        <f t="shared" si="69"/>
        <v>45716</v>
      </c>
      <c r="H1136" s="16" t="str">
        <f>IF((IFERROR((VLOOKUP(D1136,'Automation (QBO)'!A:B,2,FALSE)),"0"))=0,"Suspense",(IFERROR((VLOOKUP(D1136,'Automation (QBO)'!A:B,2,FALSE)),"Suspense")))</f>
        <v>Labour - Project Managment</v>
      </c>
      <c r="I1136" s="17">
        <f t="shared" si="70"/>
        <v>-7800</v>
      </c>
      <c r="J1136" s="12" t="str">
        <f t="shared" si="71"/>
        <v>Labour - Project Managment</v>
      </c>
    </row>
    <row r="1137" spans="1:10" ht="16" hidden="1">
      <c r="A1137" s="13" t="s">
        <v>712</v>
      </c>
      <c r="B1137" s="12" t="s">
        <v>105</v>
      </c>
      <c r="D1137" s="12" t="s">
        <v>758</v>
      </c>
      <c r="E1137" s="12">
        <v>7800</v>
      </c>
      <c r="F1137" s="14" t="str">
        <f t="shared" si="68"/>
        <v>2025-02-28Journal Entry41006 Labour - General7800</v>
      </c>
      <c r="G1137" s="15">
        <f t="shared" si="69"/>
        <v>45716</v>
      </c>
      <c r="H1137" s="16" t="str">
        <f>IF((IFERROR((VLOOKUP(D1137,'Automation (QBO)'!A:B,2,FALSE)),"0"))=0,"Suspense",(IFERROR((VLOOKUP(D1137,'Automation (QBO)'!A:B,2,FALSE)),"Suspense")))</f>
        <v>Labour - General</v>
      </c>
      <c r="I1137" s="17">
        <f t="shared" si="70"/>
        <v>7800</v>
      </c>
      <c r="J1137" s="12" t="str">
        <f t="shared" si="71"/>
        <v>Labour - General</v>
      </c>
    </row>
    <row r="1138" spans="1:10" ht="16" hidden="1">
      <c r="A1138" s="13" t="s">
        <v>712</v>
      </c>
      <c r="B1138" s="12" t="s">
        <v>105</v>
      </c>
      <c r="D1138" s="12" t="s">
        <v>666</v>
      </c>
      <c r="E1138" s="12">
        <v>-8423.0400000000009</v>
      </c>
      <c r="F1138" s="14" t="str">
        <f t="shared" si="68"/>
        <v>2025-02-28Journal Entry41005 Labour - Project Managment-8423.04</v>
      </c>
      <c r="G1138" s="15">
        <f t="shared" si="69"/>
        <v>45716</v>
      </c>
      <c r="H1138" s="16" t="str">
        <f>IF((IFERROR((VLOOKUP(D1138,'Automation (QBO)'!A:B,2,FALSE)),"0"))=0,"Suspense",(IFERROR((VLOOKUP(D1138,'Automation (QBO)'!A:B,2,FALSE)),"Suspense")))</f>
        <v>Labour - Project Managment</v>
      </c>
      <c r="I1138" s="17">
        <f t="shared" si="70"/>
        <v>-8423.0400000000009</v>
      </c>
      <c r="J1138" s="12" t="str">
        <f t="shared" si="71"/>
        <v>Labour - Project Managment</v>
      </c>
    </row>
    <row r="1139" spans="1:10" ht="16" hidden="1">
      <c r="A1139" s="13" t="s">
        <v>712</v>
      </c>
      <c r="B1139" s="12" t="s">
        <v>105</v>
      </c>
      <c r="D1139" s="12" t="s">
        <v>759</v>
      </c>
      <c r="E1139" s="12">
        <v>288.19</v>
      </c>
      <c r="F1139" s="14" t="str">
        <f t="shared" si="68"/>
        <v>2025-02-28Journal Entry42015 Margin - Materials288.19</v>
      </c>
      <c r="G1139" s="15">
        <f t="shared" si="69"/>
        <v>45716</v>
      </c>
      <c r="H1139" s="16" t="str">
        <f>IF((IFERROR((VLOOKUP(D1139,'Automation (QBO)'!A:B,2,FALSE)),"0"))=0,"Suspense",(IFERROR((VLOOKUP(D1139,'Automation (QBO)'!A:B,2,FALSE)),"Suspense")))</f>
        <v>Margin - Materials</v>
      </c>
      <c r="I1139" s="17">
        <f t="shared" si="70"/>
        <v>288.19</v>
      </c>
      <c r="J1139" s="12" t="str">
        <f t="shared" si="71"/>
        <v>Margin - Materials</v>
      </c>
    </row>
    <row r="1140" spans="1:10" ht="16" hidden="1">
      <c r="A1140" s="13" t="s">
        <v>712</v>
      </c>
      <c r="B1140" s="12" t="s">
        <v>105</v>
      </c>
      <c r="D1140" s="12" t="s">
        <v>760</v>
      </c>
      <c r="E1140" s="12">
        <v>6514.85</v>
      </c>
      <c r="F1140" s="14" t="str">
        <f t="shared" si="68"/>
        <v>2025-02-28Journal Entry42020 Margin - Subcontractor6514.85</v>
      </c>
      <c r="G1140" s="15">
        <f t="shared" si="69"/>
        <v>45716</v>
      </c>
      <c r="H1140" s="16" t="str">
        <f>IF((IFERROR((VLOOKUP(D1140,'Automation (QBO)'!A:B,2,FALSE)),"0"))=0,"Suspense",(IFERROR((VLOOKUP(D1140,'Automation (QBO)'!A:B,2,FALSE)),"Suspense")))</f>
        <v>Margin - Subcontractor</v>
      </c>
      <c r="I1140" s="17">
        <f t="shared" si="70"/>
        <v>6514.85</v>
      </c>
      <c r="J1140" s="12" t="str">
        <f t="shared" si="71"/>
        <v>Margin - Subcontractor</v>
      </c>
    </row>
    <row r="1141" spans="1:10" ht="16" hidden="1">
      <c r="A1141" s="13" t="s">
        <v>712</v>
      </c>
      <c r="B1141" s="12" t="s">
        <v>105</v>
      </c>
      <c r="D1141" s="12" t="s">
        <v>761</v>
      </c>
      <c r="E1141" s="12">
        <v>1560</v>
      </c>
      <c r="F1141" s="14" t="str">
        <f t="shared" si="68"/>
        <v>2025-02-28Journal Entry42025 Margin - Labour1560</v>
      </c>
      <c r="G1141" s="15">
        <f t="shared" si="69"/>
        <v>45716</v>
      </c>
      <c r="H1141" s="16" t="str">
        <f>IF((IFERROR((VLOOKUP(D1141,'Automation (QBO)'!A:B,2,FALSE)),"0"))=0,"Suspense",(IFERROR((VLOOKUP(D1141,'Automation (QBO)'!A:B,2,FALSE)),"Suspense")))</f>
        <v>Margin - Labour</v>
      </c>
      <c r="I1141" s="17">
        <f t="shared" si="70"/>
        <v>1560</v>
      </c>
      <c r="J1141" s="12" t="str">
        <f t="shared" si="71"/>
        <v>Margin - Labour</v>
      </c>
    </row>
    <row r="1142" spans="1:10" ht="16" hidden="1">
      <c r="A1142" s="13" t="s">
        <v>712</v>
      </c>
      <c r="B1142" s="12" t="s">
        <v>105</v>
      </c>
      <c r="D1142" s="12" t="s">
        <v>762</v>
      </c>
      <c r="E1142" s="12">
        <v>60</v>
      </c>
      <c r="F1142" s="14" t="str">
        <f t="shared" si="68"/>
        <v>2025-02-28Journal Entry42030 Margin - Rental60</v>
      </c>
      <c r="G1142" s="15">
        <f t="shared" si="69"/>
        <v>45716</v>
      </c>
      <c r="H1142" s="16" t="str">
        <f>IF((IFERROR((VLOOKUP(D1142,'Automation (QBO)'!A:B,2,FALSE)),"0"))=0,"Suspense",(IFERROR((VLOOKUP(D1142,'Automation (QBO)'!A:B,2,FALSE)),"Suspense")))</f>
        <v>Margin - Rental</v>
      </c>
      <c r="I1142" s="17">
        <f t="shared" si="70"/>
        <v>60</v>
      </c>
      <c r="J1142" s="12" t="str">
        <f t="shared" si="71"/>
        <v>Margin - Rental</v>
      </c>
    </row>
    <row r="1143" spans="1:10" ht="16" hidden="1">
      <c r="A1143" s="13" t="s">
        <v>712</v>
      </c>
      <c r="B1143" s="12" t="s">
        <v>105</v>
      </c>
      <c r="D1143" s="12" t="s">
        <v>666</v>
      </c>
      <c r="E1143" s="12">
        <v>-2855.25</v>
      </c>
      <c r="F1143" s="14" t="str">
        <f t="shared" si="68"/>
        <v>2025-02-28Journal Entry41005 Labour - Project Managment-2855.25</v>
      </c>
      <c r="G1143" s="15">
        <f t="shared" si="69"/>
        <v>45716</v>
      </c>
      <c r="H1143" s="16" t="str">
        <f>IF((IFERROR((VLOOKUP(D1143,'Automation (QBO)'!A:B,2,FALSE)),"0"))=0,"Suspense",(IFERROR((VLOOKUP(D1143,'Automation (QBO)'!A:B,2,FALSE)),"Suspense")))</f>
        <v>Labour - Project Managment</v>
      </c>
      <c r="I1143" s="17">
        <f t="shared" si="70"/>
        <v>-2855.25</v>
      </c>
      <c r="J1143" s="12" t="str">
        <f t="shared" si="71"/>
        <v>Labour - Project Managment</v>
      </c>
    </row>
    <row r="1144" spans="1:10" ht="16" hidden="1">
      <c r="A1144" s="13" t="s">
        <v>712</v>
      </c>
      <c r="B1144" s="12" t="s">
        <v>105</v>
      </c>
      <c r="D1144" s="12" t="s">
        <v>760</v>
      </c>
      <c r="E1144" s="12">
        <v>2525.25</v>
      </c>
      <c r="F1144" s="14" t="str">
        <f t="shared" si="68"/>
        <v>2025-02-28Journal Entry42020 Margin - Subcontractor2525.25</v>
      </c>
      <c r="G1144" s="15">
        <f t="shared" si="69"/>
        <v>45716</v>
      </c>
      <c r="H1144" s="16" t="str">
        <f>IF((IFERROR((VLOOKUP(D1144,'Automation (QBO)'!A:B,2,FALSE)),"0"))=0,"Suspense",(IFERROR((VLOOKUP(D1144,'Automation (QBO)'!A:B,2,FALSE)),"Suspense")))</f>
        <v>Margin - Subcontractor</v>
      </c>
      <c r="I1144" s="17">
        <f t="shared" si="70"/>
        <v>2525.25</v>
      </c>
      <c r="J1144" s="12" t="str">
        <f t="shared" si="71"/>
        <v>Margin - Subcontractor</v>
      </c>
    </row>
    <row r="1145" spans="1:10" ht="16" hidden="1">
      <c r="A1145" s="13" t="s">
        <v>712</v>
      </c>
      <c r="B1145" s="12" t="s">
        <v>105</v>
      </c>
      <c r="D1145" s="12" t="s">
        <v>761</v>
      </c>
      <c r="E1145" s="12">
        <v>330</v>
      </c>
      <c r="F1145" s="14" t="str">
        <f t="shared" si="68"/>
        <v>2025-02-28Journal Entry42025 Margin - Labour330</v>
      </c>
      <c r="G1145" s="15">
        <f t="shared" si="69"/>
        <v>45716</v>
      </c>
      <c r="H1145" s="16" t="str">
        <f>IF((IFERROR((VLOOKUP(D1145,'Automation (QBO)'!A:B,2,FALSE)),"0"))=0,"Suspense",(IFERROR((VLOOKUP(D1145,'Automation (QBO)'!A:B,2,FALSE)),"Suspense")))</f>
        <v>Margin - Labour</v>
      </c>
      <c r="I1145" s="17">
        <f t="shared" si="70"/>
        <v>330</v>
      </c>
      <c r="J1145" s="12" t="str">
        <f t="shared" si="71"/>
        <v>Margin - Labour</v>
      </c>
    </row>
    <row r="1146" spans="1:10" ht="16" hidden="1">
      <c r="A1146" s="13" t="s">
        <v>712</v>
      </c>
      <c r="B1146" s="12" t="s">
        <v>105</v>
      </c>
      <c r="D1146" s="12" t="s">
        <v>666</v>
      </c>
      <c r="E1146" s="12">
        <v>-12626.26</v>
      </c>
      <c r="F1146" s="14" t="str">
        <f t="shared" si="68"/>
        <v>2025-02-28Journal Entry41005 Labour - Project Managment-12626.26</v>
      </c>
      <c r="G1146" s="15">
        <f t="shared" si="69"/>
        <v>45716</v>
      </c>
      <c r="H1146" s="16" t="str">
        <f>IF((IFERROR((VLOOKUP(D1146,'Automation (QBO)'!A:B,2,FALSE)),"0"))=0,"Suspense",(IFERROR((VLOOKUP(D1146,'Automation (QBO)'!A:B,2,FALSE)),"Suspense")))</f>
        <v>Labour - Project Managment</v>
      </c>
      <c r="I1146" s="17">
        <f t="shared" si="70"/>
        <v>-12626.26</v>
      </c>
      <c r="J1146" s="12" t="str">
        <f t="shared" si="71"/>
        <v>Labour - Project Managment</v>
      </c>
    </row>
    <row r="1147" spans="1:10" ht="16" hidden="1">
      <c r="A1147" s="13" t="s">
        <v>712</v>
      </c>
      <c r="B1147" s="12" t="s">
        <v>105</v>
      </c>
      <c r="D1147" s="12" t="s">
        <v>666</v>
      </c>
      <c r="E1147" s="12">
        <v>-375</v>
      </c>
      <c r="F1147" s="14" t="str">
        <f t="shared" si="68"/>
        <v>2025-02-28Journal Entry41005 Labour - Project Managment-375</v>
      </c>
      <c r="G1147" s="15">
        <f t="shared" si="69"/>
        <v>45716</v>
      </c>
      <c r="H1147" s="16" t="str">
        <f>IF((IFERROR((VLOOKUP(D1147,'Automation (QBO)'!A:B,2,FALSE)),"0"))=0,"Suspense",(IFERROR((VLOOKUP(D1147,'Automation (QBO)'!A:B,2,FALSE)),"Suspense")))</f>
        <v>Labour - Project Managment</v>
      </c>
      <c r="I1147" s="17">
        <f t="shared" si="70"/>
        <v>-375</v>
      </c>
      <c r="J1147" s="12" t="str">
        <f t="shared" si="71"/>
        <v>Labour - Project Managment</v>
      </c>
    </row>
    <row r="1148" spans="1:10" ht="16" hidden="1">
      <c r="A1148" s="13" t="s">
        <v>712</v>
      </c>
      <c r="B1148" s="12" t="s">
        <v>105</v>
      </c>
      <c r="D1148" s="12" t="s">
        <v>758</v>
      </c>
      <c r="E1148" s="12">
        <v>375</v>
      </c>
      <c r="F1148" s="14" t="str">
        <f t="shared" si="68"/>
        <v>2025-02-28Journal Entry41006 Labour - General375</v>
      </c>
      <c r="G1148" s="15">
        <f t="shared" si="69"/>
        <v>45716</v>
      </c>
      <c r="H1148" s="16" t="str">
        <f>IF((IFERROR((VLOOKUP(D1148,'Automation (QBO)'!A:B,2,FALSE)),"0"))=0,"Suspense",(IFERROR((VLOOKUP(D1148,'Automation (QBO)'!A:B,2,FALSE)),"Suspense")))</f>
        <v>Labour - General</v>
      </c>
      <c r="I1148" s="17">
        <f t="shared" si="70"/>
        <v>375</v>
      </c>
      <c r="J1148" s="12" t="str">
        <f t="shared" si="71"/>
        <v>Labour - General</v>
      </c>
    </row>
    <row r="1149" spans="1:10" ht="16" hidden="1">
      <c r="A1149" s="13" t="s">
        <v>712</v>
      </c>
      <c r="B1149" s="12" t="s">
        <v>105</v>
      </c>
      <c r="D1149" s="12" t="s">
        <v>666</v>
      </c>
      <c r="E1149" s="12">
        <v>-975</v>
      </c>
      <c r="F1149" s="14" t="str">
        <f t="shared" si="68"/>
        <v>2025-02-28Journal Entry41005 Labour - Project Managment-975</v>
      </c>
      <c r="G1149" s="15">
        <f t="shared" si="69"/>
        <v>45716</v>
      </c>
      <c r="H1149" s="16" t="str">
        <f>IF((IFERROR((VLOOKUP(D1149,'Automation (QBO)'!A:B,2,FALSE)),"0"))=0,"Suspense",(IFERROR((VLOOKUP(D1149,'Automation (QBO)'!A:B,2,FALSE)),"Suspense")))</f>
        <v>Labour - Project Managment</v>
      </c>
      <c r="I1149" s="17">
        <f t="shared" si="70"/>
        <v>-975</v>
      </c>
      <c r="J1149" s="12" t="str">
        <f t="shared" si="71"/>
        <v>Labour - Project Managment</v>
      </c>
    </row>
    <row r="1150" spans="1:10" ht="16" hidden="1">
      <c r="A1150" s="13" t="s">
        <v>712</v>
      </c>
      <c r="B1150" s="12" t="s">
        <v>105</v>
      </c>
      <c r="D1150" s="12" t="s">
        <v>760</v>
      </c>
      <c r="E1150" s="12">
        <v>900</v>
      </c>
      <c r="F1150" s="14" t="str">
        <f t="shared" si="68"/>
        <v>2025-02-28Journal Entry42020 Margin - Subcontractor900</v>
      </c>
      <c r="G1150" s="15">
        <f t="shared" si="69"/>
        <v>45716</v>
      </c>
      <c r="H1150" s="16" t="str">
        <f>IF((IFERROR((VLOOKUP(D1150,'Automation (QBO)'!A:B,2,FALSE)),"0"))=0,"Suspense",(IFERROR((VLOOKUP(D1150,'Automation (QBO)'!A:B,2,FALSE)),"Suspense")))</f>
        <v>Margin - Subcontractor</v>
      </c>
      <c r="I1150" s="17">
        <f t="shared" si="70"/>
        <v>900</v>
      </c>
      <c r="J1150" s="12" t="str">
        <f t="shared" si="71"/>
        <v>Margin - Subcontractor</v>
      </c>
    </row>
    <row r="1151" spans="1:10" ht="16" hidden="1">
      <c r="A1151" s="13" t="s">
        <v>712</v>
      </c>
      <c r="B1151" s="12" t="s">
        <v>105</v>
      </c>
      <c r="D1151" s="12" t="s">
        <v>762</v>
      </c>
      <c r="E1151" s="12">
        <v>75</v>
      </c>
      <c r="F1151" s="14" t="str">
        <f t="shared" si="68"/>
        <v>2025-02-28Journal Entry42030 Margin - Rental75</v>
      </c>
      <c r="G1151" s="15">
        <f t="shared" si="69"/>
        <v>45716</v>
      </c>
      <c r="H1151" s="16" t="str">
        <f>IF((IFERROR((VLOOKUP(D1151,'Automation (QBO)'!A:B,2,FALSE)),"0"))=0,"Suspense",(IFERROR((VLOOKUP(D1151,'Automation (QBO)'!A:B,2,FALSE)),"Suspense")))</f>
        <v>Margin - Rental</v>
      </c>
      <c r="I1151" s="17">
        <f t="shared" si="70"/>
        <v>75</v>
      </c>
      <c r="J1151" s="12" t="str">
        <f t="shared" si="71"/>
        <v>Margin - Rental</v>
      </c>
    </row>
    <row r="1152" spans="1:10" ht="16" hidden="1">
      <c r="A1152" s="13" t="s">
        <v>712</v>
      </c>
      <c r="B1152" s="12" t="s">
        <v>105</v>
      </c>
      <c r="D1152" s="12" t="s">
        <v>666</v>
      </c>
      <c r="E1152" s="12">
        <v>-1200</v>
      </c>
      <c r="F1152" s="14" t="str">
        <f t="shared" si="68"/>
        <v>2025-02-28Journal Entry41005 Labour - Project Managment-1200</v>
      </c>
      <c r="G1152" s="15">
        <f t="shared" si="69"/>
        <v>45716</v>
      </c>
      <c r="H1152" s="16" t="str">
        <f>IF((IFERROR((VLOOKUP(D1152,'Automation (QBO)'!A:B,2,FALSE)),"0"))=0,"Suspense",(IFERROR((VLOOKUP(D1152,'Automation (QBO)'!A:B,2,FALSE)),"Suspense")))</f>
        <v>Labour - Project Managment</v>
      </c>
      <c r="I1152" s="17">
        <f t="shared" si="70"/>
        <v>-1200</v>
      </c>
      <c r="J1152" s="12" t="str">
        <f t="shared" si="71"/>
        <v>Labour - Project Managment</v>
      </c>
    </row>
    <row r="1153" spans="1:10" ht="16" hidden="1">
      <c r="A1153" s="13" t="s">
        <v>712</v>
      </c>
      <c r="B1153" s="12" t="s">
        <v>105</v>
      </c>
      <c r="D1153" s="12" t="s">
        <v>666</v>
      </c>
      <c r="E1153" s="12">
        <v>-3300</v>
      </c>
      <c r="F1153" s="14" t="str">
        <f t="shared" si="68"/>
        <v>2025-02-28Journal Entry41005 Labour - Project Managment-3300</v>
      </c>
      <c r="G1153" s="15">
        <f t="shared" si="69"/>
        <v>45716</v>
      </c>
      <c r="H1153" s="16" t="str">
        <f>IF((IFERROR((VLOOKUP(D1153,'Automation (QBO)'!A:B,2,FALSE)),"0"))=0,"Suspense",(IFERROR((VLOOKUP(D1153,'Automation (QBO)'!A:B,2,FALSE)),"Suspense")))</f>
        <v>Labour - Project Managment</v>
      </c>
      <c r="I1153" s="17">
        <f t="shared" si="70"/>
        <v>-3300</v>
      </c>
      <c r="J1153" s="12" t="str">
        <f t="shared" si="71"/>
        <v>Labour - Project Managment</v>
      </c>
    </row>
    <row r="1154" spans="1:10" ht="16" hidden="1">
      <c r="A1154" s="13" t="s">
        <v>712</v>
      </c>
      <c r="B1154" s="12" t="s">
        <v>105</v>
      </c>
      <c r="D1154" s="12" t="s">
        <v>906</v>
      </c>
      <c r="E1154" s="12">
        <v>12626.26</v>
      </c>
      <c r="F1154" s="14" t="str">
        <f t="shared" ref="F1154:F1217" si="72">A1154&amp;B1154&amp;C1154&amp;D1154&amp;E1154</f>
        <v>2025-02-28Journal Entry41009 Project Expense - Subcontractors Income12626.26</v>
      </c>
      <c r="G1154" s="15">
        <f t="shared" ref="G1154:G1217" si="73">IFERROR((DATEVALUE(A1154)),A1154)</f>
        <v>45716</v>
      </c>
      <c r="H1154" s="16" t="str">
        <f>IF((IFERROR((VLOOKUP(D1154,'Automation (QBO)'!A:B,2,FALSE)),"0"))=0,"Suspense",(IFERROR((VLOOKUP(D1154,'Automation (QBO)'!A:B,2,FALSE)),"Suspense")))</f>
        <v>Project Expense - Subcontractors Income</v>
      </c>
      <c r="I1154" s="17">
        <f t="shared" ref="I1154:I1217" si="74">E1154</f>
        <v>12626.26</v>
      </c>
      <c r="J1154" s="12" t="str">
        <f t="shared" ref="J1154:J1217" si="75">H1154</f>
        <v>Project Expense - Subcontractors Income</v>
      </c>
    </row>
    <row r="1155" spans="1:10" ht="16" hidden="1">
      <c r="A1155" s="13" t="s">
        <v>712</v>
      </c>
      <c r="B1155" s="12" t="s">
        <v>78</v>
      </c>
      <c r="C1155" s="12" t="s">
        <v>130</v>
      </c>
      <c r="D1155" s="12" t="s">
        <v>201</v>
      </c>
      <c r="E1155" s="12">
        <v>-9958.19</v>
      </c>
      <c r="F1155" s="14" t="str">
        <f t="shared" si="72"/>
        <v>2025-02-28ExpensePaul Badiee11005 Chequing (CIBC)-9958.19</v>
      </c>
      <c r="G1155" s="15">
        <f t="shared" si="73"/>
        <v>45716</v>
      </c>
      <c r="H1155" s="16" t="str">
        <f>IF((IFERROR((VLOOKUP(D1155,'Automation (QBO)'!A:B,2,FALSE)),"0"))=0,"Suspense",(IFERROR((VLOOKUP(D1155,'Automation (QBO)'!A:B,2,FALSE)),"Suspense")))</f>
        <v>Chequing (CIBC)</v>
      </c>
      <c r="I1155" s="17">
        <f t="shared" si="74"/>
        <v>-9958.19</v>
      </c>
      <c r="J1155" s="12" t="str">
        <f t="shared" si="75"/>
        <v>Chequing (CIBC)</v>
      </c>
    </row>
    <row r="1156" spans="1:10" ht="16" hidden="1">
      <c r="A1156" s="13" t="s">
        <v>712</v>
      </c>
      <c r="B1156" s="12" t="s">
        <v>78</v>
      </c>
      <c r="C1156" s="12" t="s">
        <v>130</v>
      </c>
      <c r="D1156" s="12" t="s">
        <v>225</v>
      </c>
      <c r="E1156" s="12">
        <v>9958.19</v>
      </c>
      <c r="F1156" s="14" t="str">
        <f t="shared" si="72"/>
        <v>2025-02-28ExpensePaul Badiee52510 Payroll - Salary9958.19</v>
      </c>
      <c r="G1156" s="15">
        <f t="shared" si="73"/>
        <v>45716</v>
      </c>
      <c r="H1156" s="16" t="str">
        <f>IF((IFERROR((VLOOKUP(D1156,'Automation (QBO)'!A:B,2,FALSE)),"0"))=0,"Suspense",(IFERROR((VLOOKUP(D1156,'Automation (QBO)'!A:B,2,FALSE)),"Suspense")))</f>
        <v>Payroll - Salary</v>
      </c>
      <c r="I1156" s="17">
        <f t="shared" si="74"/>
        <v>9958.19</v>
      </c>
      <c r="J1156" s="12" t="str">
        <f t="shared" si="75"/>
        <v>Payroll - Salary</v>
      </c>
    </row>
    <row r="1157" spans="1:10" ht="16" hidden="1">
      <c r="A1157" s="13" t="s">
        <v>712</v>
      </c>
      <c r="B1157" s="12" t="s">
        <v>105</v>
      </c>
      <c r="D1157" s="12" t="s">
        <v>906</v>
      </c>
      <c r="E1157" s="12">
        <v>9700</v>
      </c>
      <c r="F1157" s="14" t="str">
        <f t="shared" si="72"/>
        <v>2025-02-28Journal Entry41009 Project Expense - Subcontractors Income9700</v>
      </c>
      <c r="G1157" s="15">
        <f t="shared" si="73"/>
        <v>45716</v>
      </c>
      <c r="H1157" s="16" t="str">
        <f>IF((IFERROR((VLOOKUP(D1157,'Automation (QBO)'!A:B,2,FALSE)),"0"))=0,"Suspense",(IFERROR((VLOOKUP(D1157,'Automation (QBO)'!A:B,2,FALSE)),"Suspense")))</f>
        <v>Project Expense - Subcontractors Income</v>
      </c>
      <c r="I1157" s="17">
        <f t="shared" si="74"/>
        <v>9700</v>
      </c>
      <c r="J1157" s="12" t="str">
        <f t="shared" si="75"/>
        <v>Project Expense - Subcontractors Income</v>
      </c>
    </row>
    <row r="1158" spans="1:10" ht="16" hidden="1">
      <c r="A1158" s="13" t="s">
        <v>712</v>
      </c>
      <c r="B1158" s="12" t="s">
        <v>105</v>
      </c>
      <c r="D1158" s="12" t="s">
        <v>907</v>
      </c>
      <c r="E1158" s="12">
        <v>2922.62</v>
      </c>
      <c r="F1158" s="14" t="str">
        <f t="shared" si="72"/>
        <v>2025-02-28Journal Entry41008 Project Expense - Materials Income2922.62</v>
      </c>
      <c r="G1158" s="15">
        <f t="shared" si="73"/>
        <v>45716</v>
      </c>
      <c r="H1158" s="16" t="str">
        <f>IF((IFERROR((VLOOKUP(D1158,'Automation (QBO)'!A:B,2,FALSE)),"0"))=0,"Suspense",(IFERROR((VLOOKUP(D1158,'Automation (QBO)'!A:B,2,FALSE)),"Suspense")))</f>
        <v>Project Expense - Materials Income</v>
      </c>
      <c r="I1158" s="17">
        <f t="shared" si="74"/>
        <v>2922.62</v>
      </c>
      <c r="J1158" s="12" t="str">
        <f t="shared" si="75"/>
        <v>Project Expense - Materials Income</v>
      </c>
    </row>
    <row r="1159" spans="1:10" ht="16" hidden="1">
      <c r="A1159" s="13" t="s">
        <v>712</v>
      </c>
      <c r="B1159" s="12" t="s">
        <v>105</v>
      </c>
      <c r="D1159" s="12" t="s">
        <v>907</v>
      </c>
      <c r="E1159" s="12">
        <v>5425.75</v>
      </c>
      <c r="F1159" s="14" t="str">
        <f t="shared" si="72"/>
        <v>2025-02-28Journal Entry41008 Project Expense - Materials Income5425.75</v>
      </c>
      <c r="G1159" s="15">
        <f t="shared" si="73"/>
        <v>45716</v>
      </c>
      <c r="H1159" s="16" t="str">
        <f>IF((IFERROR((VLOOKUP(D1159,'Automation (QBO)'!A:B,2,FALSE)),"0"))=0,"Suspense",(IFERROR((VLOOKUP(D1159,'Automation (QBO)'!A:B,2,FALSE)),"Suspense")))</f>
        <v>Project Expense - Materials Income</v>
      </c>
      <c r="I1159" s="17">
        <f t="shared" si="74"/>
        <v>5425.75</v>
      </c>
      <c r="J1159" s="12" t="str">
        <f t="shared" si="75"/>
        <v>Project Expense - Materials Income</v>
      </c>
    </row>
    <row r="1160" spans="1:10" ht="16" hidden="1">
      <c r="A1160" s="13" t="s">
        <v>712</v>
      </c>
      <c r="B1160" s="12" t="s">
        <v>105</v>
      </c>
      <c r="D1160" s="12" t="s">
        <v>906</v>
      </c>
      <c r="E1160" s="12">
        <v>1742.5</v>
      </c>
      <c r="F1160" s="14" t="str">
        <f t="shared" si="72"/>
        <v>2025-02-28Journal Entry41009 Project Expense - Subcontractors Income1742.5</v>
      </c>
      <c r="G1160" s="15">
        <f t="shared" si="73"/>
        <v>45716</v>
      </c>
      <c r="H1160" s="16" t="str">
        <f>IF((IFERROR((VLOOKUP(D1160,'Automation (QBO)'!A:B,2,FALSE)),"0"))=0,"Suspense",(IFERROR((VLOOKUP(D1160,'Automation (QBO)'!A:B,2,FALSE)),"Suspense")))</f>
        <v>Project Expense - Subcontractors Income</v>
      </c>
      <c r="I1160" s="17">
        <f t="shared" si="74"/>
        <v>1742.5</v>
      </c>
      <c r="J1160" s="12" t="str">
        <f t="shared" si="75"/>
        <v>Project Expense - Subcontractors Income</v>
      </c>
    </row>
    <row r="1161" spans="1:10" ht="16" hidden="1">
      <c r="A1161" s="13" t="s">
        <v>712</v>
      </c>
      <c r="B1161" s="12" t="s">
        <v>105</v>
      </c>
      <c r="D1161" s="12" t="s">
        <v>907</v>
      </c>
      <c r="E1161" s="12">
        <v>3352.67</v>
      </c>
      <c r="F1161" s="14" t="str">
        <f t="shared" si="72"/>
        <v>2025-02-28Journal Entry41008 Project Expense - Materials Income3352.67</v>
      </c>
      <c r="G1161" s="15">
        <f t="shared" si="73"/>
        <v>45716</v>
      </c>
      <c r="H1161" s="16" t="str">
        <f>IF((IFERROR((VLOOKUP(D1161,'Automation (QBO)'!A:B,2,FALSE)),"0"))=0,"Suspense",(IFERROR((VLOOKUP(D1161,'Automation (QBO)'!A:B,2,FALSE)),"Suspense")))</f>
        <v>Project Expense - Materials Income</v>
      </c>
      <c r="I1161" s="17">
        <f t="shared" si="74"/>
        <v>3352.67</v>
      </c>
      <c r="J1161" s="12" t="str">
        <f t="shared" si="75"/>
        <v>Project Expense - Materials Income</v>
      </c>
    </row>
    <row r="1162" spans="1:10" ht="16" hidden="1">
      <c r="A1162" s="13" t="s">
        <v>712</v>
      </c>
      <c r="B1162" s="12" t="s">
        <v>105</v>
      </c>
      <c r="D1162" s="12" t="s">
        <v>907</v>
      </c>
      <c r="E1162" s="12">
        <v>281.02</v>
      </c>
      <c r="F1162" s="14" t="str">
        <f t="shared" si="72"/>
        <v>2025-02-28Journal Entry41008 Project Expense - Materials Income281.02</v>
      </c>
      <c r="G1162" s="15">
        <f t="shared" si="73"/>
        <v>45716</v>
      </c>
      <c r="H1162" s="16" t="str">
        <f>IF((IFERROR((VLOOKUP(D1162,'Automation (QBO)'!A:B,2,FALSE)),"0"))=0,"Suspense",(IFERROR((VLOOKUP(D1162,'Automation (QBO)'!A:B,2,FALSE)),"Suspense")))</f>
        <v>Project Expense - Materials Income</v>
      </c>
      <c r="I1162" s="17">
        <f t="shared" si="74"/>
        <v>281.02</v>
      </c>
      <c r="J1162" s="12" t="str">
        <f t="shared" si="75"/>
        <v>Project Expense - Materials Income</v>
      </c>
    </row>
    <row r="1163" spans="1:10" ht="16" hidden="1">
      <c r="A1163" s="13" t="s">
        <v>712</v>
      </c>
      <c r="B1163" s="12" t="s">
        <v>105</v>
      </c>
      <c r="D1163" s="12" t="s">
        <v>906</v>
      </c>
      <c r="E1163" s="12">
        <v>20795.88</v>
      </c>
      <c r="F1163" s="14" t="str">
        <f t="shared" si="72"/>
        <v>2025-02-28Journal Entry41009 Project Expense - Subcontractors Income20795.88</v>
      </c>
      <c r="G1163" s="15">
        <f t="shared" si="73"/>
        <v>45716</v>
      </c>
      <c r="H1163" s="16" t="str">
        <f>IF((IFERROR((VLOOKUP(D1163,'Automation (QBO)'!A:B,2,FALSE)),"0"))=0,"Suspense",(IFERROR((VLOOKUP(D1163,'Automation (QBO)'!A:B,2,FALSE)),"Suspense")))</f>
        <v>Project Expense - Subcontractors Income</v>
      </c>
      <c r="I1163" s="17">
        <f t="shared" si="74"/>
        <v>20795.88</v>
      </c>
      <c r="J1163" s="12" t="str">
        <f t="shared" si="75"/>
        <v>Project Expense - Subcontractors Income</v>
      </c>
    </row>
    <row r="1164" spans="1:10" ht="16" hidden="1">
      <c r="A1164" s="13" t="s">
        <v>712</v>
      </c>
      <c r="B1164" s="12" t="s">
        <v>105</v>
      </c>
      <c r="D1164" s="12" t="s">
        <v>907</v>
      </c>
      <c r="E1164" s="12">
        <v>4100.3100000000004</v>
      </c>
      <c r="F1164" s="14" t="str">
        <f t="shared" si="72"/>
        <v>2025-02-28Journal Entry41008 Project Expense - Materials Income4100.31</v>
      </c>
      <c r="G1164" s="15">
        <f t="shared" si="73"/>
        <v>45716</v>
      </c>
      <c r="H1164" s="16" t="str">
        <f>IF((IFERROR((VLOOKUP(D1164,'Automation (QBO)'!A:B,2,FALSE)),"0"))=0,"Suspense",(IFERROR((VLOOKUP(D1164,'Automation (QBO)'!A:B,2,FALSE)),"Suspense")))</f>
        <v>Project Expense - Materials Income</v>
      </c>
      <c r="I1164" s="17">
        <f t="shared" si="74"/>
        <v>4100.3100000000004</v>
      </c>
      <c r="J1164" s="12" t="str">
        <f t="shared" si="75"/>
        <v>Project Expense - Materials Income</v>
      </c>
    </row>
    <row r="1165" spans="1:10" ht="16" hidden="1">
      <c r="A1165" s="13" t="s">
        <v>712</v>
      </c>
      <c r="B1165" s="12" t="s">
        <v>105</v>
      </c>
      <c r="D1165" s="12" t="s">
        <v>906</v>
      </c>
      <c r="E1165" s="12">
        <v>32574.26</v>
      </c>
      <c r="F1165" s="14" t="str">
        <f t="shared" si="72"/>
        <v>2025-02-28Journal Entry41009 Project Expense - Subcontractors Income32574.26</v>
      </c>
      <c r="G1165" s="15">
        <f t="shared" si="73"/>
        <v>45716</v>
      </c>
      <c r="H1165" s="16" t="str">
        <f>IF((IFERROR((VLOOKUP(D1165,'Automation (QBO)'!A:B,2,FALSE)),"0"))=0,"Suspense",(IFERROR((VLOOKUP(D1165,'Automation (QBO)'!A:B,2,FALSE)),"Suspense")))</f>
        <v>Project Expense - Subcontractors Income</v>
      </c>
      <c r="I1165" s="17">
        <f t="shared" si="74"/>
        <v>32574.26</v>
      </c>
      <c r="J1165" s="12" t="str">
        <f t="shared" si="75"/>
        <v>Project Expense - Subcontractors Income</v>
      </c>
    </row>
    <row r="1166" spans="1:10" ht="16" hidden="1">
      <c r="A1166" s="13" t="s">
        <v>712</v>
      </c>
      <c r="B1166" s="12" t="s">
        <v>105</v>
      </c>
      <c r="D1166" s="12" t="s">
        <v>907</v>
      </c>
      <c r="E1166" s="12">
        <v>1440.93</v>
      </c>
      <c r="F1166" s="14" t="str">
        <f t="shared" si="72"/>
        <v>2025-02-28Journal Entry41008 Project Expense - Materials Income1440.93</v>
      </c>
      <c r="G1166" s="15">
        <f t="shared" si="73"/>
        <v>45716</v>
      </c>
      <c r="H1166" s="16" t="str">
        <f>IF((IFERROR((VLOOKUP(D1166,'Automation (QBO)'!A:B,2,FALSE)),"0"))=0,"Suspense",(IFERROR((VLOOKUP(D1166,'Automation (QBO)'!A:B,2,FALSE)),"Suspense")))</f>
        <v>Project Expense - Materials Income</v>
      </c>
      <c r="I1166" s="17">
        <f t="shared" si="74"/>
        <v>1440.93</v>
      </c>
      <c r="J1166" s="12" t="str">
        <f t="shared" si="75"/>
        <v>Project Expense - Materials Income</v>
      </c>
    </row>
    <row r="1167" spans="1:10" ht="16" hidden="1">
      <c r="A1167" s="13" t="s">
        <v>712</v>
      </c>
      <c r="B1167" s="12" t="s">
        <v>105</v>
      </c>
      <c r="D1167" s="12" t="s">
        <v>906</v>
      </c>
      <c r="E1167" s="12">
        <v>1200</v>
      </c>
      <c r="F1167" s="14" t="str">
        <f t="shared" si="72"/>
        <v>2025-02-28Journal Entry41009 Project Expense - Subcontractors Income1200</v>
      </c>
      <c r="G1167" s="15">
        <f t="shared" si="73"/>
        <v>45716</v>
      </c>
      <c r="H1167" s="16" t="str">
        <f>IF((IFERROR((VLOOKUP(D1167,'Automation (QBO)'!A:B,2,FALSE)),"0"))=0,"Suspense",(IFERROR((VLOOKUP(D1167,'Automation (QBO)'!A:B,2,FALSE)),"Suspense")))</f>
        <v>Project Expense - Subcontractors Income</v>
      </c>
      <c r="I1167" s="17">
        <f t="shared" si="74"/>
        <v>1200</v>
      </c>
      <c r="J1167" s="12" t="str">
        <f t="shared" si="75"/>
        <v>Project Expense - Subcontractors Income</v>
      </c>
    </row>
    <row r="1168" spans="1:10" ht="16" hidden="1">
      <c r="A1168" s="13" t="s">
        <v>712</v>
      </c>
      <c r="B1168" s="12" t="s">
        <v>105</v>
      </c>
      <c r="D1168" s="12" t="s">
        <v>906</v>
      </c>
      <c r="E1168" s="12">
        <v>3300</v>
      </c>
      <c r="F1168" s="14" t="str">
        <f t="shared" si="72"/>
        <v>2025-02-28Journal Entry41009 Project Expense - Subcontractors Income3300</v>
      </c>
      <c r="G1168" s="15">
        <f t="shared" si="73"/>
        <v>45716</v>
      </c>
      <c r="H1168" s="16" t="str">
        <f>IF((IFERROR((VLOOKUP(D1168,'Automation (QBO)'!A:B,2,FALSE)),"0"))=0,"Suspense",(IFERROR((VLOOKUP(D1168,'Automation (QBO)'!A:B,2,FALSE)),"Suspense")))</f>
        <v>Project Expense - Subcontractors Income</v>
      </c>
      <c r="I1168" s="17">
        <f t="shared" si="74"/>
        <v>3300</v>
      </c>
      <c r="J1168" s="12" t="str">
        <f t="shared" si="75"/>
        <v>Project Expense - Subcontractors Income</v>
      </c>
    </row>
    <row r="1169" spans="1:10" ht="16" hidden="1">
      <c r="A1169" s="13" t="s">
        <v>715</v>
      </c>
      <c r="B1169" s="12" t="s">
        <v>78</v>
      </c>
      <c r="C1169" s="12" t="s">
        <v>103</v>
      </c>
      <c r="D1169" s="12" t="s">
        <v>660</v>
      </c>
      <c r="E1169" s="12">
        <v>35.61</v>
      </c>
      <c r="F1169" s="14" t="str">
        <f t="shared" si="72"/>
        <v>2025-03-01ExpenseRona51335 Project Expense - Materials35.61</v>
      </c>
      <c r="G1169" s="15">
        <f t="shared" si="73"/>
        <v>45717</v>
      </c>
      <c r="H1169" s="16" t="str">
        <f>IF((IFERROR((VLOOKUP(D1169,'Automation (QBO)'!A:B,2,FALSE)),"0"))=0,"Suspense",(IFERROR((VLOOKUP(D1169,'Automation (QBO)'!A:B,2,FALSE)),"Suspense")))</f>
        <v>Project Expense - Materials</v>
      </c>
      <c r="I1169" s="17">
        <f t="shared" si="74"/>
        <v>35.61</v>
      </c>
      <c r="J1169" s="12" t="str">
        <f t="shared" si="75"/>
        <v>Project Expense - Materials</v>
      </c>
    </row>
    <row r="1170" spans="1:10" ht="16" hidden="1">
      <c r="A1170" s="13" t="s">
        <v>715</v>
      </c>
      <c r="B1170" s="12" t="s">
        <v>78</v>
      </c>
      <c r="C1170" s="12" t="s">
        <v>103</v>
      </c>
      <c r="D1170" s="12" t="s">
        <v>199</v>
      </c>
      <c r="E1170" s="12">
        <v>-1.66</v>
      </c>
      <c r="F1170" s="14" t="str">
        <f t="shared" si="72"/>
        <v>2025-03-01ExpenseRona21020 GST/HST Payable-1.66</v>
      </c>
      <c r="G1170" s="15">
        <f t="shared" si="73"/>
        <v>45717</v>
      </c>
      <c r="H1170" s="16" t="str">
        <f>IF((IFERROR((VLOOKUP(D1170,'Automation (QBO)'!A:B,2,FALSE)),"0"))=0,"Suspense",(IFERROR((VLOOKUP(D1170,'Automation (QBO)'!A:B,2,FALSE)),"Suspense")))</f>
        <v>GST/HST Payable</v>
      </c>
      <c r="I1170" s="17">
        <f t="shared" si="74"/>
        <v>-1.66</v>
      </c>
      <c r="J1170" s="12" t="str">
        <f t="shared" si="75"/>
        <v>GST/HST Payable</v>
      </c>
    </row>
    <row r="1171" spans="1:10" ht="16" hidden="1">
      <c r="A1171" s="13" t="s">
        <v>715</v>
      </c>
      <c r="B1171" s="12" t="s">
        <v>78</v>
      </c>
      <c r="C1171" s="12" t="s">
        <v>716</v>
      </c>
      <c r="D1171" s="12" t="s">
        <v>383</v>
      </c>
      <c r="E1171" s="12">
        <v>3.38</v>
      </c>
      <c r="F1171" s="14" t="str">
        <f t="shared" si="72"/>
        <v>2025-03-01ExpenseFieldWire52165 Subscriptions (Annual)3.38</v>
      </c>
      <c r="G1171" s="15">
        <f t="shared" si="73"/>
        <v>45717</v>
      </c>
      <c r="H1171" s="16" t="str">
        <f>IF((IFERROR((VLOOKUP(D1171,'Automation (QBO)'!A:B,2,FALSE)),"0"))=0,"Suspense",(IFERROR((VLOOKUP(D1171,'Automation (QBO)'!A:B,2,FALSE)),"Suspense")))</f>
        <v>Subscriptions (Annual)</v>
      </c>
      <c r="I1171" s="17">
        <f t="shared" si="74"/>
        <v>3.38</v>
      </c>
      <c r="J1171" s="12" t="str">
        <f t="shared" si="75"/>
        <v>Subscriptions (Annual)</v>
      </c>
    </row>
    <row r="1172" spans="1:10" ht="16" hidden="1">
      <c r="A1172" s="13" t="s">
        <v>715</v>
      </c>
      <c r="B1172" s="12" t="s">
        <v>78</v>
      </c>
      <c r="C1172" s="12" t="s">
        <v>716</v>
      </c>
      <c r="D1172" s="12" t="s">
        <v>199</v>
      </c>
      <c r="E1172" s="12">
        <v>0</v>
      </c>
      <c r="F1172" s="14" t="str">
        <f t="shared" si="72"/>
        <v>2025-03-01ExpenseFieldWire21020 GST/HST Payable0</v>
      </c>
      <c r="G1172" s="15">
        <f t="shared" si="73"/>
        <v>45717</v>
      </c>
      <c r="H1172" s="16" t="str">
        <f>IF((IFERROR((VLOOKUP(D1172,'Automation (QBO)'!A:B,2,FALSE)),"0"))=0,"Suspense",(IFERROR((VLOOKUP(D1172,'Automation (QBO)'!A:B,2,FALSE)),"Suspense")))</f>
        <v>GST/HST Payable</v>
      </c>
      <c r="I1172" s="17">
        <f t="shared" si="74"/>
        <v>0</v>
      </c>
      <c r="J1172" s="12" t="str">
        <f t="shared" si="75"/>
        <v>GST/HST Payable</v>
      </c>
    </row>
    <row r="1173" spans="1:10" ht="16" hidden="1">
      <c r="A1173" s="13" t="s">
        <v>715</v>
      </c>
      <c r="B1173" s="12" t="s">
        <v>78</v>
      </c>
      <c r="C1173" s="12" t="s">
        <v>91</v>
      </c>
      <c r="D1173" s="12" t="s">
        <v>659</v>
      </c>
      <c r="E1173" s="12">
        <v>37.200000000000003</v>
      </c>
      <c r="F1173" s="14" t="str">
        <f t="shared" si="72"/>
        <v>2025-03-01ExpenseWix52152 Technology &amp; Website37.2</v>
      </c>
      <c r="G1173" s="15">
        <f t="shared" si="73"/>
        <v>45717</v>
      </c>
      <c r="H1173" s="16" t="str">
        <f>IF((IFERROR((VLOOKUP(D1173,'Automation (QBO)'!A:B,2,FALSE)),"0"))=0,"Suspense",(IFERROR((VLOOKUP(D1173,'Automation (QBO)'!A:B,2,FALSE)),"Suspense")))</f>
        <v>Technology &amp; Website</v>
      </c>
      <c r="I1173" s="17">
        <f t="shared" si="74"/>
        <v>37.200000000000003</v>
      </c>
      <c r="J1173" s="12" t="str">
        <f t="shared" si="75"/>
        <v>Technology &amp; Website</v>
      </c>
    </row>
    <row r="1174" spans="1:10" ht="16" hidden="1">
      <c r="A1174" s="13" t="s">
        <v>715</v>
      </c>
      <c r="B1174" s="12" t="s">
        <v>78</v>
      </c>
      <c r="C1174" s="12" t="s">
        <v>100</v>
      </c>
      <c r="D1174" s="12" t="s">
        <v>383</v>
      </c>
      <c r="E1174" s="12">
        <v>36.32</v>
      </c>
      <c r="F1174" s="14" t="str">
        <f t="shared" si="72"/>
        <v>2025-03-01ExpenseMicrosoft Canada Inc52165 Subscriptions (Annual)36.32</v>
      </c>
      <c r="G1174" s="15">
        <f t="shared" si="73"/>
        <v>45717</v>
      </c>
      <c r="H1174" s="16" t="str">
        <f>IF((IFERROR((VLOOKUP(D1174,'Automation (QBO)'!A:B,2,FALSE)),"0"))=0,"Suspense",(IFERROR((VLOOKUP(D1174,'Automation (QBO)'!A:B,2,FALSE)),"Suspense")))</f>
        <v>Subscriptions (Annual)</v>
      </c>
      <c r="I1174" s="17">
        <f t="shared" si="74"/>
        <v>36.32</v>
      </c>
      <c r="J1174" s="12" t="str">
        <f t="shared" si="75"/>
        <v>Subscriptions (Annual)</v>
      </c>
    </row>
    <row r="1175" spans="1:10" ht="16" hidden="1">
      <c r="A1175" s="13" t="s">
        <v>715</v>
      </c>
      <c r="B1175" s="12" t="s">
        <v>78</v>
      </c>
      <c r="C1175" s="12" t="s">
        <v>100</v>
      </c>
      <c r="D1175" s="12" t="s">
        <v>199</v>
      </c>
      <c r="E1175" s="12">
        <v>0</v>
      </c>
      <c r="F1175" s="14" t="str">
        <f t="shared" si="72"/>
        <v>2025-03-01ExpenseMicrosoft Canada Inc21020 GST/HST Payable0</v>
      </c>
      <c r="G1175" s="15">
        <f t="shared" si="73"/>
        <v>45717</v>
      </c>
      <c r="H1175" s="16" t="str">
        <f>IF((IFERROR((VLOOKUP(D1175,'Automation (QBO)'!A:B,2,FALSE)),"0"))=0,"Suspense",(IFERROR((VLOOKUP(D1175,'Automation (QBO)'!A:B,2,FALSE)),"Suspense")))</f>
        <v>GST/HST Payable</v>
      </c>
      <c r="I1175" s="17">
        <f t="shared" si="74"/>
        <v>0</v>
      </c>
      <c r="J1175" s="12" t="str">
        <f t="shared" si="75"/>
        <v>GST/HST Payable</v>
      </c>
    </row>
    <row r="1176" spans="1:10" ht="16" hidden="1">
      <c r="A1176" s="13" t="s">
        <v>715</v>
      </c>
      <c r="B1176" s="12" t="s">
        <v>78</v>
      </c>
      <c r="C1176" s="12" t="s">
        <v>716</v>
      </c>
      <c r="D1176" s="12" t="s">
        <v>505</v>
      </c>
      <c r="E1176" s="12">
        <v>3.38</v>
      </c>
      <c r="F1176" s="14" t="str">
        <f t="shared" si="72"/>
        <v>2025-03-01ExpenseFieldWire21010 Credit Card (CIBC Visa)3.38</v>
      </c>
      <c r="G1176" s="15">
        <f t="shared" si="73"/>
        <v>45717</v>
      </c>
      <c r="H1176" s="16" t="str">
        <f>IF((IFERROR((VLOOKUP(D1176,'Automation (QBO)'!A:B,2,FALSE)),"0"))=0,"Suspense",(IFERROR((VLOOKUP(D1176,'Automation (QBO)'!A:B,2,FALSE)),"Suspense")))</f>
        <v>Credit Card (CIBC Visa)</v>
      </c>
      <c r="I1176" s="17">
        <f t="shared" si="74"/>
        <v>3.38</v>
      </c>
      <c r="J1176" s="12" t="str">
        <f t="shared" si="75"/>
        <v>Credit Card (CIBC Visa)</v>
      </c>
    </row>
    <row r="1177" spans="1:10" ht="16" hidden="1">
      <c r="A1177" s="13" t="s">
        <v>715</v>
      </c>
      <c r="B1177" s="12" t="s">
        <v>78</v>
      </c>
      <c r="C1177" s="12" t="s">
        <v>103</v>
      </c>
      <c r="D1177" s="12" t="s">
        <v>505</v>
      </c>
      <c r="E1177" s="12">
        <v>37.270000000000003</v>
      </c>
      <c r="F1177" s="14" t="str">
        <f t="shared" si="72"/>
        <v>2025-03-01ExpenseRona21010 Credit Card (CIBC Visa)37.27</v>
      </c>
      <c r="G1177" s="15">
        <f t="shared" si="73"/>
        <v>45717</v>
      </c>
      <c r="H1177" s="16" t="str">
        <f>IF((IFERROR((VLOOKUP(D1177,'Automation (QBO)'!A:B,2,FALSE)),"0"))=0,"Suspense",(IFERROR((VLOOKUP(D1177,'Automation (QBO)'!A:B,2,FALSE)),"Suspense")))</f>
        <v>Credit Card (CIBC Visa)</v>
      </c>
      <c r="I1177" s="17">
        <f t="shared" si="74"/>
        <v>37.270000000000003</v>
      </c>
      <c r="J1177" s="12" t="str">
        <f t="shared" si="75"/>
        <v>Credit Card (CIBC Visa)</v>
      </c>
    </row>
    <row r="1178" spans="1:10" ht="16" hidden="1">
      <c r="A1178" s="13" t="s">
        <v>715</v>
      </c>
      <c r="B1178" s="12" t="s">
        <v>78</v>
      </c>
      <c r="C1178" s="12" t="s">
        <v>91</v>
      </c>
      <c r="D1178" s="12" t="s">
        <v>505</v>
      </c>
      <c r="E1178" s="12">
        <v>37.200000000000003</v>
      </c>
      <c r="F1178" s="14" t="str">
        <f t="shared" si="72"/>
        <v>2025-03-01ExpenseWix21010 Credit Card (CIBC Visa)37.2</v>
      </c>
      <c r="G1178" s="15">
        <f t="shared" si="73"/>
        <v>45717</v>
      </c>
      <c r="H1178" s="16" t="str">
        <f>IF((IFERROR((VLOOKUP(D1178,'Automation (QBO)'!A:B,2,FALSE)),"0"))=0,"Suspense",(IFERROR((VLOOKUP(D1178,'Automation (QBO)'!A:B,2,FALSE)),"Suspense")))</f>
        <v>Credit Card (CIBC Visa)</v>
      </c>
      <c r="I1178" s="17">
        <f t="shared" si="74"/>
        <v>37.200000000000003</v>
      </c>
      <c r="J1178" s="12" t="str">
        <f t="shared" si="75"/>
        <v>Credit Card (CIBC Visa)</v>
      </c>
    </row>
    <row r="1179" spans="1:10" ht="16" hidden="1">
      <c r="A1179" s="13" t="s">
        <v>715</v>
      </c>
      <c r="B1179" s="12" t="s">
        <v>78</v>
      </c>
      <c r="C1179" s="12" t="s">
        <v>100</v>
      </c>
      <c r="D1179" s="12" t="s">
        <v>505</v>
      </c>
      <c r="E1179" s="12">
        <v>36.32</v>
      </c>
      <c r="F1179" s="14" t="str">
        <f t="shared" si="72"/>
        <v>2025-03-01ExpenseMicrosoft Canada Inc21010 Credit Card (CIBC Visa)36.32</v>
      </c>
      <c r="G1179" s="15">
        <f t="shared" si="73"/>
        <v>45717</v>
      </c>
      <c r="H1179" s="16" t="str">
        <f>IF((IFERROR((VLOOKUP(D1179,'Automation (QBO)'!A:B,2,FALSE)),"0"))=0,"Suspense",(IFERROR((VLOOKUP(D1179,'Automation (QBO)'!A:B,2,FALSE)),"Suspense")))</f>
        <v>Credit Card (CIBC Visa)</v>
      </c>
      <c r="I1179" s="17">
        <f t="shared" si="74"/>
        <v>36.32</v>
      </c>
      <c r="J1179" s="12" t="str">
        <f t="shared" si="75"/>
        <v>Credit Card (CIBC Visa)</v>
      </c>
    </row>
    <row r="1180" spans="1:10" ht="16" hidden="1">
      <c r="A1180" s="13" t="s">
        <v>607</v>
      </c>
      <c r="B1180" s="12" t="s">
        <v>84</v>
      </c>
      <c r="C1180" s="12" t="s">
        <v>164</v>
      </c>
      <c r="D1180" s="12" t="s">
        <v>218</v>
      </c>
      <c r="E1180" s="12">
        <v>-12167.06</v>
      </c>
      <c r="F1180" s="14" t="str">
        <f t="shared" si="72"/>
        <v>2025-03-03InvoiceBrowns Newport Village21045 Deposit Received-12167.06</v>
      </c>
      <c r="G1180" s="15">
        <f t="shared" si="73"/>
        <v>45719</v>
      </c>
      <c r="H1180" s="16" t="str">
        <f>IF((IFERROR((VLOOKUP(D1180,'Automation (QBO)'!A:B,2,FALSE)),"0"))=0,"Suspense",(IFERROR((VLOOKUP(D1180,'Automation (QBO)'!A:B,2,FALSE)),"Suspense")))</f>
        <v>Liability - Depostis Received</v>
      </c>
      <c r="I1180" s="17">
        <f t="shared" si="74"/>
        <v>-12167.06</v>
      </c>
      <c r="J1180" s="12" t="str">
        <f t="shared" si="75"/>
        <v>Liability - Depostis Received</v>
      </c>
    </row>
    <row r="1181" spans="1:10" ht="16" hidden="1">
      <c r="A1181" s="13" t="s">
        <v>607</v>
      </c>
      <c r="B1181" s="12" t="s">
        <v>84</v>
      </c>
      <c r="C1181" s="12" t="s">
        <v>164</v>
      </c>
      <c r="D1181" s="12" t="s">
        <v>199</v>
      </c>
      <c r="E1181" s="12">
        <v>0</v>
      </c>
      <c r="F1181" s="14" t="str">
        <f t="shared" si="72"/>
        <v>2025-03-03InvoiceBrowns Newport Village21020 GST/HST Payable0</v>
      </c>
      <c r="G1181" s="15">
        <f t="shared" si="73"/>
        <v>45719</v>
      </c>
      <c r="H1181" s="16" t="str">
        <f>IF((IFERROR((VLOOKUP(D1181,'Automation (QBO)'!A:B,2,FALSE)),"0"))=0,"Suspense",(IFERROR((VLOOKUP(D1181,'Automation (QBO)'!A:B,2,FALSE)),"Suspense")))</f>
        <v>GST/HST Payable</v>
      </c>
      <c r="I1181" s="17">
        <f t="shared" si="74"/>
        <v>0</v>
      </c>
      <c r="J1181" s="12" t="str">
        <f t="shared" si="75"/>
        <v>GST/HST Payable</v>
      </c>
    </row>
    <row r="1182" spans="1:10" ht="16" hidden="1">
      <c r="A1182" s="13" t="s">
        <v>607</v>
      </c>
      <c r="B1182" s="12" t="s">
        <v>84</v>
      </c>
      <c r="C1182" s="12" t="s">
        <v>164</v>
      </c>
      <c r="D1182" s="12" t="s">
        <v>665</v>
      </c>
      <c r="E1182" s="12">
        <v>0</v>
      </c>
      <c r="F1182" s="14" t="str">
        <f t="shared" si="72"/>
        <v>2025-03-03InvoiceBrowns Newport Village12000 [Accounts Receivable]0</v>
      </c>
      <c r="G1182" s="15">
        <f t="shared" si="73"/>
        <v>45719</v>
      </c>
      <c r="H1182" s="16" t="str">
        <f>IF((IFERROR((VLOOKUP(D1182,'Automation (QBO)'!A:B,2,FALSE)),"0"))=0,"Suspense",(IFERROR((VLOOKUP(D1182,'Automation (QBO)'!A:B,2,FALSE)),"Suspense")))</f>
        <v>Accounts Recievable - Suspense</v>
      </c>
      <c r="I1182" s="17">
        <f t="shared" si="74"/>
        <v>0</v>
      </c>
      <c r="J1182" s="12" t="str">
        <f t="shared" si="75"/>
        <v>Accounts Recievable - Suspense</v>
      </c>
    </row>
    <row r="1183" spans="1:10" ht="16" hidden="1">
      <c r="A1183" s="13" t="s">
        <v>607</v>
      </c>
      <c r="B1183" s="12" t="s">
        <v>84</v>
      </c>
      <c r="C1183" s="12" t="s">
        <v>164</v>
      </c>
      <c r="D1183" s="12" t="s">
        <v>666</v>
      </c>
      <c r="E1183" s="12">
        <v>6923.4</v>
      </c>
      <c r="F1183" s="14" t="str">
        <f t="shared" si="72"/>
        <v>2025-03-03InvoiceBrowns Newport Village41005 Labour - Project Managment6923.4</v>
      </c>
      <c r="G1183" s="15">
        <f t="shared" si="73"/>
        <v>45719</v>
      </c>
      <c r="H1183" s="16" t="str">
        <f>IF((IFERROR((VLOOKUP(D1183,'Automation (QBO)'!A:B,2,FALSE)),"0"))=0,"Suspense",(IFERROR((VLOOKUP(D1183,'Automation (QBO)'!A:B,2,FALSE)),"Suspense")))</f>
        <v>Labour - Project Managment</v>
      </c>
      <c r="I1183" s="17">
        <f t="shared" si="74"/>
        <v>6923.4</v>
      </c>
      <c r="J1183" s="12" t="str">
        <f t="shared" si="75"/>
        <v>Labour - Project Managment</v>
      </c>
    </row>
    <row r="1184" spans="1:10" ht="16" hidden="1">
      <c r="A1184" s="13" t="s">
        <v>607</v>
      </c>
      <c r="B1184" s="12" t="s">
        <v>84</v>
      </c>
      <c r="C1184" s="12" t="s">
        <v>164</v>
      </c>
      <c r="D1184" s="12" t="s">
        <v>666</v>
      </c>
      <c r="E1184" s="12">
        <v>708</v>
      </c>
      <c r="F1184" s="14" t="str">
        <f t="shared" si="72"/>
        <v>2025-03-03InvoiceBrowns Newport Village41005 Labour - Project Managment708</v>
      </c>
      <c r="G1184" s="15">
        <f t="shared" si="73"/>
        <v>45719</v>
      </c>
      <c r="H1184" s="16" t="str">
        <f>IF((IFERROR((VLOOKUP(D1184,'Automation (QBO)'!A:B,2,FALSE)),"0"))=0,"Suspense",(IFERROR((VLOOKUP(D1184,'Automation (QBO)'!A:B,2,FALSE)),"Suspense")))</f>
        <v>Labour - Project Managment</v>
      </c>
      <c r="I1184" s="17">
        <f t="shared" si="74"/>
        <v>708</v>
      </c>
      <c r="J1184" s="12" t="str">
        <f t="shared" si="75"/>
        <v>Labour - Project Managment</v>
      </c>
    </row>
    <row r="1185" spans="1:10" ht="16" hidden="1">
      <c r="A1185" s="13" t="s">
        <v>607</v>
      </c>
      <c r="B1185" s="12" t="s">
        <v>84</v>
      </c>
      <c r="C1185" s="12" t="s">
        <v>164</v>
      </c>
      <c r="D1185" s="12" t="s">
        <v>666</v>
      </c>
      <c r="E1185" s="12">
        <v>2025</v>
      </c>
      <c r="F1185" s="14" t="str">
        <f t="shared" si="72"/>
        <v>2025-03-03InvoiceBrowns Newport Village41005 Labour - Project Managment2025</v>
      </c>
      <c r="G1185" s="15">
        <f t="shared" si="73"/>
        <v>45719</v>
      </c>
      <c r="H1185" s="16" t="str">
        <f>IF((IFERROR((VLOOKUP(D1185,'Automation (QBO)'!A:B,2,FALSE)),"0"))=0,"Suspense",(IFERROR((VLOOKUP(D1185,'Automation (QBO)'!A:B,2,FALSE)),"Suspense")))</f>
        <v>Labour - Project Managment</v>
      </c>
      <c r="I1185" s="17">
        <f t="shared" si="74"/>
        <v>2025</v>
      </c>
      <c r="J1185" s="12" t="str">
        <f t="shared" si="75"/>
        <v>Labour - Project Managment</v>
      </c>
    </row>
    <row r="1186" spans="1:10" ht="16" hidden="1">
      <c r="A1186" s="13" t="s">
        <v>607</v>
      </c>
      <c r="B1186" s="12" t="s">
        <v>84</v>
      </c>
      <c r="C1186" s="12" t="s">
        <v>164</v>
      </c>
      <c r="D1186" s="12" t="s">
        <v>666</v>
      </c>
      <c r="E1186" s="12">
        <v>1931.28</v>
      </c>
      <c r="F1186" s="14" t="str">
        <f t="shared" si="72"/>
        <v>2025-03-03InvoiceBrowns Newport Village41005 Labour - Project Managment1931.28</v>
      </c>
      <c r="G1186" s="15">
        <f t="shared" si="73"/>
        <v>45719</v>
      </c>
      <c r="H1186" s="16" t="str">
        <f>IF((IFERROR((VLOOKUP(D1186,'Automation (QBO)'!A:B,2,FALSE)),"0"))=0,"Suspense",(IFERROR((VLOOKUP(D1186,'Automation (QBO)'!A:B,2,FALSE)),"Suspense")))</f>
        <v>Labour - Project Managment</v>
      </c>
      <c r="I1186" s="17">
        <f t="shared" si="74"/>
        <v>1931.28</v>
      </c>
      <c r="J1186" s="12" t="str">
        <f t="shared" si="75"/>
        <v>Labour - Project Managment</v>
      </c>
    </row>
    <row r="1187" spans="1:10" ht="16" hidden="1">
      <c r="A1187" s="13" t="s">
        <v>607</v>
      </c>
      <c r="B1187" s="12" t="s">
        <v>84</v>
      </c>
      <c r="C1187" s="12" t="s">
        <v>164</v>
      </c>
      <c r="D1187" s="12" t="s">
        <v>199</v>
      </c>
      <c r="E1187" s="12">
        <v>579.38</v>
      </c>
      <c r="F1187" s="14" t="str">
        <f t="shared" si="72"/>
        <v>2025-03-03InvoiceBrowns Newport Village21020 GST/HST Payable579.38</v>
      </c>
      <c r="G1187" s="15">
        <f t="shared" si="73"/>
        <v>45719</v>
      </c>
      <c r="H1187" s="16" t="str">
        <f>IF((IFERROR((VLOOKUP(D1187,'Automation (QBO)'!A:B,2,FALSE)),"0"))=0,"Suspense",(IFERROR((VLOOKUP(D1187,'Automation (QBO)'!A:B,2,FALSE)),"Suspense")))</f>
        <v>GST/HST Payable</v>
      </c>
      <c r="I1187" s="17">
        <f t="shared" si="74"/>
        <v>579.38</v>
      </c>
      <c r="J1187" s="12" t="str">
        <f t="shared" si="75"/>
        <v>GST/HST Payable</v>
      </c>
    </row>
    <row r="1188" spans="1:10" ht="16" hidden="1">
      <c r="A1188" s="13" t="s">
        <v>607</v>
      </c>
      <c r="B1188" s="12" t="s">
        <v>78</v>
      </c>
      <c r="C1188" s="12" t="s">
        <v>142</v>
      </c>
      <c r="D1188" s="12" t="s">
        <v>201</v>
      </c>
      <c r="E1188" s="12">
        <v>-1252.44</v>
      </c>
      <c r="F1188" s="14" t="str">
        <f t="shared" si="72"/>
        <v>2025-03-03ExpenseInsurance WayPoint Portfolio Inc.11005 Chequing (CIBC)-1252.44</v>
      </c>
      <c r="G1188" s="15">
        <f t="shared" si="73"/>
        <v>45719</v>
      </c>
      <c r="H1188" s="16" t="str">
        <f>IF((IFERROR((VLOOKUP(D1188,'Automation (QBO)'!A:B,2,FALSE)),"0"))=0,"Suspense",(IFERROR((VLOOKUP(D1188,'Automation (QBO)'!A:B,2,FALSE)),"Suspense")))</f>
        <v>Chequing (CIBC)</v>
      </c>
      <c r="I1188" s="17">
        <f t="shared" si="74"/>
        <v>-1252.44</v>
      </c>
      <c r="J1188" s="12" t="str">
        <f t="shared" si="75"/>
        <v>Chequing (CIBC)</v>
      </c>
    </row>
    <row r="1189" spans="1:10" ht="16" hidden="1">
      <c r="A1189" s="13" t="s">
        <v>607</v>
      </c>
      <c r="B1189" s="12" t="s">
        <v>78</v>
      </c>
      <c r="C1189" s="12" t="s">
        <v>142</v>
      </c>
      <c r="D1189" s="12" t="s">
        <v>403</v>
      </c>
      <c r="E1189" s="12">
        <v>1252.44</v>
      </c>
      <c r="F1189" s="14" t="str">
        <f t="shared" si="72"/>
        <v>2025-03-03ExpenseInsurance WayPoint Portfolio Inc.52175 Insurance1252.44</v>
      </c>
      <c r="G1189" s="15">
        <f t="shared" si="73"/>
        <v>45719</v>
      </c>
      <c r="H1189" s="16" t="str">
        <f>IF((IFERROR((VLOOKUP(D1189,'Automation (QBO)'!A:B,2,FALSE)),"0"))=0,"Suspense",(IFERROR((VLOOKUP(D1189,'Automation (QBO)'!A:B,2,FALSE)),"Suspense")))</f>
        <v>Insurance</v>
      </c>
      <c r="I1189" s="17">
        <f t="shared" si="74"/>
        <v>1252.44</v>
      </c>
      <c r="J1189" s="12" t="str">
        <f t="shared" si="75"/>
        <v>Insurance</v>
      </c>
    </row>
    <row r="1190" spans="1:10" ht="16" hidden="1">
      <c r="A1190" s="13" t="s">
        <v>607</v>
      </c>
      <c r="B1190" s="12" t="s">
        <v>78</v>
      </c>
      <c r="C1190" s="12" t="s">
        <v>142</v>
      </c>
      <c r="D1190" s="12" t="s">
        <v>199</v>
      </c>
      <c r="E1190" s="12">
        <v>0</v>
      </c>
      <c r="F1190" s="14" t="str">
        <f t="shared" si="72"/>
        <v>2025-03-03ExpenseInsurance WayPoint Portfolio Inc.21020 GST/HST Payable0</v>
      </c>
      <c r="G1190" s="15">
        <f t="shared" si="73"/>
        <v>45719</v>
      </c>
      <c r="H1190" s="16" t="str">
        <f>IF((IFERROR((VLOOKUP(D1190,'Automation (QBO)'!A:B,2,FALSE)),"0"))=0,"Suspense",(IFERROR((VLOOKUP(D1190,'Automation (QBO)'!A:B,2,FALSE)),"Suspense")))</f>
        <v>GST/HST Payable</v>
      </c>
      <c r="I1190" s="17">
        <f t="shared" si="74"/>
        <v>0</v>
      </c>
      <c r="J1190" s="12" t="str">
        <f t="shared" si="75"/>
        <v>GST/HST Payable</v>
      </c>
    </row>
    <row r="1191" spans="1:10" ht="16" hidden="1">
      <c r="A1191" s="13" t="s">
        <v>607</v>
      </c>
      <c r="B1191" s="12" t="s">
        <v>78</v>
      </c>
      <c r="C1191" s="12" t="s">
        <v>90</v>
      </c>
      <c r="D1191" s="12" t="s">
        <v>199</v>
      </c>
      <c r="E1191" s="12">
        <v>-3.57</v>
      </c>
      <c r="F1191" s="14" t="str">
        <f t="shared" si="72"/>
        <v>2025-03-03ExpensePetro Canada21020 GST/HST Payable-3.57</v>
      </c>
      <c r="G1191" s="15">
        <f t="shared" si="73"/>
        <v>45719</v>
      </c>
      <c r="H1191" s="16" t="str">
        <f>IF((IFERROR((VLOOKUP(D1191,'Automation (QBO)'!A:B,2,FALSE)),"0"))=0,"Suspense",(IFERROR((VLOOKUP(D1191,'Automation (QBO)'!A:B,2,FALSE)),"Suspense")))</f>
        <v>GST/HST Payable</v>
      </c>
      <c r="I1191" s="17">
        <f t="shared" si="74"/>
        <v>-3.57</v>
      </c>
      <c r="J1191" s="12" t="str">
        <f t="shared" si="75"/>
        <v>GST/HST Payable</v>
      </c>
    </row>
    <row r="1192" spans="1:10" ht="16" hidden="1">
      <c r="A1192" s="13" t="s">
        <v>607</v>
      </c>
      <c r="B1192" s="12" t="s">
        <v>78</v>
      </c>
      <c r="C1192" s="12" t="s">
        <v>111</v>
      </c>
      <c r="D1192" s="12" t="s">
        <v>654</v>
      </c>
      <c r="E1192" s="12">
        <v>7229.38</v>
      </c>
      <c r="F1192" s="14" t="str">
        <f t="shared" si="72"/>
        <v>2025-03-03ExpenseReload Contracting Ltd.51320 Project Expense - Subcontractors7229.38</v>
      </c>
      <c r="G1192" s="15">
        <f t="shared" si="73"/>
        <v>45719</v>
      </c>
      <c r="H1192" s="16" t="str">
        <f>IF((IFERROR((VLOOKUP(D1192,'Automation (QBO)'!A:B,2,FALSE)),"0"))=0,"Suspense",(IFERROR((VLOOKUP(D1192,'Automation (QBO)'!A:B,2,FALSE)),"Suspense")))</f>
        <v>Project Expense - Subcontractors</v>
      </c>
      <c r="I1192" s="17">
        <f t="shared" si="74"/>
        <v>7229.38</v>
      </c>
      <c r="J1192" s="12" t="str">
        <f t="shared" si="75"/>
        <v>Project Expense - Subcontractors</v>
      </c>
    </row>
    <row r="1193" spans="1:10" ht="16" hidden="1">
      <c r="A1193" s="13" t="s">
        <v>607</v>
      </c>
      <c r="B1193" s="12" t="s">
        <v>78</v>
      </c>
      <c r="C1193" s="12" t="s">
        <v>111</v>
      </c>
      <c r="D1193" s="12" t="s">
        <v>199</v>
      </c>
      <c r="E1193" s="12">
        <v>-361.47</v>
      </c>
      <c r="F1193" s="14" t="str">
        <f t="shared" si="72"/>
        <v>2025-03-03ExpenseReload Contracting Ltd.21020 GST/HST Payable-361.47</v>
      </c>
      <c r="G1193" s="15">
        <f t="shared" si="73"/>
        <v>45719</v>
      </c>
      <c r="H1193" s="16" t="str">
        <f>IF((IFERROR((VLOOKUP(D1193,'Automation (QBO)'!A:B,2,FALSE)),"0"))=0,"Suspense",(IFERROR((VLOOKUP(D1193,'Automation (QBO)'!A:B,2,FALSE)),"Suspense")))</f>
        <v>GST/HST Payable</v>
      </c>
      <c r="I1193" s="17">
        <f t="shared" si="74"/>
        <v>-361.47</v>
      </c>
      <c r="J1193" s="12" t="str">
        <f t="shared" si="75"/>
        <v>GST/HST Payable</v>
      </c>
    </row>
    <row r="1194" spans="1:10" ht="16" hidden="1">
      <c r="A1194" s="13" t="s">
        <v>607</v>
      </c>
      <c r="B1194" s="12" t="s">
        <v>78</v>
      </c>
      <c r="C1194" s="12" t="s">
        <v>717</v>
      </c>
      <c r="D1194" s="12" t="s">
        <v>660</v>
      </c>
      <c r="E1194" s="12">
        <v>4491.8900000000003</v>
      </c>
      <c r="F1194" s="14" t="str">
        <f t="shared" si="72"/>
        <v>2025-03-03ExpenseWest Coast Custom Gates Ltd.51335 Project Expense - Materials4491.89</v>
      </c>
      <c r="G1194" s="15">
        <f t="shared" si="73"/>
        <v>45719</v>
      </c>
      <c r="H1194" s="16" t="str">
        <f>IF((IFERROR((VLOOKUP(D1194,'Automation (QBO)'!A:B,2,FALSE)),"0"))=0,"Suspense",(IFERROR((VLOOKUP(D1194,'Automation (QBO)'!A:B,2,FALSE)),"Suspense")))</f>
        <v>Project Expense - Materials</v>
      </c>
      <c r="I1194" s="17">
        <f t="shared" si="74"/>
        <v>4491.8900000000003</v>
      </c>
      <c r="J1194" s="12" t="str">
        <f t="shared" si="75"/>
        <v>Project Expense - Materials</v>
      </c>
    </row>
    <row r="1195" spans="1:10" ht="16" hidden="1">
      <c r="A1195" s="13" t="s">
        <v>607</v>
      </c>
      <c r="B1195" s="12" t="s">
        <v>78</v>
      </c>
      <c r="C1195" s="12" t="s">
        <v>717</v>
      </c>
      <c r="D1195" s="12" t="s">
        <v>199</v>
      </c>
      <c r="E1195" s="12">
        <v>-207.4</v>
      </c>
      <c r="F1195" s="14" t="str">
        <f t="shared" si="72"/>
        <v>2025-03-03ExpenseWest Coast Custom Gates Ltd.21020 GST/HST Payable-207.4</v>
      </c>
      <c r="G1195" s="15">
        <f t="shared" si="73"/>
        <v>45719</v>
      </c>
      <c r="H1195" s="16" t="str">
        <f>IF((IFERROR((VLOOKUP(D1195,'Automation (QBO)'!A:B,2,FALSE)),"0"))=0,"Suspense",(IFERROR((VLOOKUP(D1195,'Automation (QBO)'!A:B,2,FALSE)),"Suspense")))</f>
        <v>GST/HST Payable</v>
      </c>
      <c r="I1195" s="17">
        <f t="shared" si="74"/>
        <v>-207.4</v>
      </c>
      <c r="J1195" s="12" t="str">
        <f t="shared" si="75"/>
        <v>GST/HST Payable</v>
      </c>
    </row>
    <row r="1196" spans="1:10" ht="16" hidden="1">
      <c r="A1196" s="13" t="s">
        <v>607</v>
      </c>
      <c r="B1196" s="12" t="s">
        <v>78</v>
      </c>
      <c r="C1196" s="12" t="s">
        <v>85</v>
      </c>
      <c r="D1196" s="12" t="s">
        <v>199</v>
      </c>
      <c r="E1196" s="12">
        <v>0</v>
      </c>
      <c r="F1196" s="14" t="str">
        <f t="shared" si="72"/>
        <v>2025-03-03ExpenseChambers of Commerce Group Insurance Plan21020 GST/HST Payable0</v>
      </c>
      <c r="G1196" s="15">
        <f t="shared" si="73"/>
        <v>45719</v>
      </c>
      <c r="H1196" s="16" t="str">
        <f>IF((IFERROR((VLOOKUP(D1196,'Automation (QBO)'!A:B,2,FALSE)),"0"))=0,"Suspense",(IFERROR((VLOOKUP(D1196,'Automation (QBO)'!A:B,2,FALSE)),"Suspense")))</f>
        <v>GST/HST Payable</v>
      </c>
      <c r="I1196" s="17">
        <f t="shared" si="74"/>
        <v>0</v>
      </c>
      <c r="J1196" s="12" t="str">
        <f t="shared" si="75"/>
        <v>GST/HST Payable</v>
      </c>
    </row>
    <row r="1197" spans="1:10" ht="16" hidden="1">
      <c r="A1197" s="13" t="s">
        <v>607</v>
      </c>
      <c r="B1197" s="12" t="s">
        <v>99</v>
      </c>
      <c r="D1197" s="12" t="s">
        <v>201</v>
      </c>
      <c r="E1197" s="12">
        <v>-5000</v>
      </c>
      <c r="F1197" s="14" t="str">
        <f t="shared" si="72"/>
        <v>2025-03-03Credit Card Payment11005 Chequing (CIBC)-5000</v>
      </c>
      <c r="G1197" s="15">
        <f t="shared" si="73"/>
        <v>45719</v>
      </c>
      <c r="H1197" s="16" t="str">
        <f>IF((IFERROR((VLOOKUP(D1197,'Automation (QBO)'!A:B,2,FALSE)),"0"))=0,"Suspense",(IFERROR((VLOOKUP(D1197,'Automation (QBO)'!A:B,2,FALSE)),"Suspense")))</f>
        <v>Chequing (CIBC)</v>
      </c>
      <c r="I1197" s="17">
        <f t="shared" si="74"/>
        <v>-5000</v>
      </c>
      <c r="J1197" s="12" t="str">
        <f t="shared" si="75"/>
        <v>Chequing (CIBC)</v>
      </c>
    </row>
    <row r="1198" spans="1:10" ht="16" hidden="1">
      <c r="A1198" s="13" t="s">
        <v>607</v>
      </c>
      <c r="B1198" s="12" t="s">
        <v>78</v>
      </c>
      <c r="C1198" s="12" t="s">
        <v>79</v>
      </c>
      <c r="D1198" s="12" t="s">
        <v>202</v>
      </c>
      <c r="E1198" s="12">
        <v>213.33</v>
      </c>
      <c r="F1198" s="14" t="str">
        <f t="shared" si="72"/>
        <v>2025-03-03ExpenseBigChip Accounting52110 Accounting213.33</v>
      </c>
      <c r="G1198" s="15">
        <f t="shared" si="73"/>
        <v>45719</v>
      </c>
      <c r="H1198" s="16" t="str">
        <f>IF((IFERROR((VLOOKUP(D1198,'Automation (QBO)'!A:B,2,FALSE)),"0"))=0,"Suspense",(IFERROR((VLOOKUP(D1198,'Automation (QBO)'!A:B,2,FALSE)),"Suspense")))</f>
        <v>Accounting</v>
      </c>
      <c r="I1198" s="17">
        <f t="shared" si="74"/>
        <v>213.33</v>
      </c>
      <c r="J1198" s="12" t="str">
        <f t="shared" si="75"/>
        <v>Accounting</v>
      </c>
    </row>
    <row r="1199" spans="1:10" ht="16" hidden="1">
      <c r="A1199" s="13" t="s">
        <v>607</v>
      </c>
      <c r="B1199" s="12" t="s">
        <v>78</v>
      </c>
      <c r="C1199" s="12" t="s">
        <v>79</v>
      </c>
      <c r="D1199" s="12" t="s">
        <v>199</v>
      </c>
      <c r="E1199" s="12">
        <v>-10.67</v>
      </c>
      <c r="F1199" s="14" t="str">
        <f t="shared" si="72"/>
        <v>2025-03-03ExpenseBigChip Accounting21020 GST/HST Payable-10.67</v>
      </c>
      <c r="G1199" s="15">
        <f t="shared" si="73"/>
        <v>45719</v>
      </c>
      <c r="H1199" s="16" t="str">
        <f>IF((IFERROR((VLOOKUP(D1199,'Automation (QBO)'!A:B,2,FALSE)),"0"))=0,"Suspense",(IFERROR((VLOOKUP(D1199,'Automation (QBO)'!A:B,2,FALSE)),"Suspense")))</f>
        <v>GST/HST Payable</v>
      </c>
      <c r="I1199" s="17">
        <f t="shared" si="74"/>
        <v>-10.67</v>
      </c>
      <c r="J1199" s="12" t="str">
        <f t="shared" si="75"/>
        <v>GST/HST Payable</v>
      </c>
    </row>
    <row r="1200" spans="1:10" ht="16" hidden="1">
      <c r="A1200" s="13" t="s">
        <v>607</v>
      </c>
      <c r="B1200" s="12" t="s">
        <v>78</v>
      </c>
      <c r="C1200" s="12" t="s">
        <v>718</v>
      </c>
      <c r="D1200" s="12" t="s">
        <v>660</v>
      </c>
      <c r="E1200" s="12">
        <v>2161.9</v>
      </c>
      <c r="F1200" s="14" t="str">
        <f t="shared" si="72"/>
        <v>2025-03-03ExpenseM Power Home Improvement LTD.51335 Project Expense - Materials2161.9</v>
      </c>
      <c r="G1200" s="15">
        <f t="shared" si="73"/>
        <v>45719</v>
      </c>
      <c r="H1200" s="16" t="str">
        <f>IF((IFERROR((VLOOKUP(D1200,'Automation (QBO)'!A:B,2,FALSE)),"0"))=0,"Suspense",(IFERROR((VLOOKUP(D1200,'Automation (QBO)'!A:B,2,FALSE)),"Suspense")))</f>
        <v>Project Expense - Materials</v>
      </c>
      <c r="I1200" s="17">
        <f t="shared" si="74"/>
        <v>2161.9</v>
      </c>
      <c r="J1200" s="12" t="str">
        <f t="shared" si="75"/>
        <v>Project Expense - Materials</v>
      </c>
    </row>
    <row r="1201" spans="1:10" ht="16" hidden="1">
      <c r="A1201" s="13" t="s">
        <v>607</v>
      </c>
      <c r="B1201" s="12" t="s">
        <v>78</v>
      </c>
      <c r="C1201" s="12" t="s">
        <v>718</v>
      </c>
      <c r="D1201" s="12" t="s">
        <v>199</v>
      </c>
      <c r="E1201" s="12">
        <v>-108.1</v>
      </c>
      <c r="F1201" s="14" t="str">
        <f t="shared" si="72"/>
        <v>2025-03-03ExpenseM Power Home Improvement LTD.21020 GST/HST Payable-108.1</v>
      </c>
      <c r="G1201" s="15">
        <f t="shared" si="73"/>
        <v>45719</v>
      </c>
      <c r="H1201" s="16" t="str">
        <f>IF((IFERROR((VLOOKUP(D1201,'Automation (QBO)'!A:B,2,FALSE)),"0"))=0,"Suspense",(IFERROR((VLOOKUP(D1201,'Automation (QBO)'!A:B,2,FALSE)),"Suspense")))</f>
        <v>GST/HST Payable</v>
      </c>
      <c r="I1201" s="17">
        <f t="shared" si="74"/>
        <v>-108.1</v>
      </c>
      <c r="J1201" s="12" t="str">
        <f t="shared" si="75"/>
        <v>GST/HST Payable</v>
      </c>
    </row>
    <row r="1202" spans="1:10" ht="16" hidden="1">
      <c r="A1202" s="13" t="s">
        <v>607</v>
      </c>
      <c r="B1202" s="12" t="s">
        <v>78</v>
      </c>
      <c r="C1202" s="12" t="s">
        <v>111</v>
      </c>
      <c r="D1202" s="12" t="s">
        <v>201</v>
      </c>
      <c r="E1202" s="12">
        <v>-7590.85</v>
      </c>
      <c r="F1202" s="14" t="str">
        <f t="shared" si="72"/>
        <v>2025-03-03ExpenseReload Contracting Ltd.11005 Chequing (CIBC)-7590.85</v>
      </c>
      <c r="G1202" s="15">
        <f t="shared" si="73"/>
        <v>45719</v>
      </c>
      <c r="H1202" s="16" t="str">
        <f>IF((IFERROR((VLOOKUP(D1202,'Automation (QBO)'!A:B,2,FALSE)),"0"))=0,"Suspense",(IFERROR((VLOOKUP(D1202,'Automation (QBO)'!A:B,2,FALSE)),"Suspense")))</f>
        <v>Chequing (CIBC)</v>
      </c>
      <c r="I1202" s="17">
        <f t="shared" si="74"/>
        <v>-7590.85</v>
      </c>
      <c r="J1202" s="12" t="str">
        <f t="shared" si="75"/>
        <v>Chequing (CIBC)</v>
      </c>
    </row>
    <row r="1203" spans="1:10" ht="16" hidden="1">
      <c r="A1203" s="13" t="s">
        <v>607</v>
      </c>
      <c r="B1203" s="12" t="s">
        <v>78</v>
      </c>
      <c r="C1203" s="12" t="s">
        <v>718</v>
      </c>
      <c r="D1203" s="12" t="s">
        <v>201</v>
      </c>
      <c r="E1203" s="12">
        <v>-2270</v>
      </c>
      <c r="F1203" s="14" t="str">
        <f t="shared" si="72"/>
        <v>2025-03-03ExpenseM Power Home Improvement LTD.11005 Chequing (CIBC)-2270</v>
      </c>
      <c r="G1203" s="15">
        <f t="shared" si="73"/>
        <v>45719</v>
      </c>
      <c r="H1203" s="16" t="str">
        <f>IF((IFERROR((VLOOKUP(D1203,'Automation (QBO)'!A:B,2,FALSE)),"0"))=0,"Suspense",(IFERROR((VLOOKUP(D1203,'Automation (QBO)'!A:B,2,FALSE)),"Suspense")))</f>
        <v>Chequing (CIBC)</v>
      </c>
      <c r="I1203" s="17">
        <f t="shared" si="74"/>
        <v>-2270</v>
      </c>
      <c r="J1203" s="12" t="str">
        <f t="shared" si="75"/>
        <v>Chequing (CIBC)</v>
      </c>
    </row>
    <row r="1204" spans="1:10" ht="16" hidden="1">
      <c r="A1204" s="13" t="s">
        <v>607</v>
      </c>
      <c r="B1204" s="12" t="s">
        <v>78</v>
      </c>
      <c r="C1204" s="12" t="s">
        <v>85</v>
      </c>
      <c r="D1204" s="12" t="s">
        <v>201</v>
      </c>
      <c r="E1204" s="12">
        <v>-1392.02</v>
      </c>
      <c r="F1204" s="14" t="str">
        <f t="shared" si="72"/>
        <v>2025-03-03ExpenseChambers of Commerce Group Insurance Plan11005 Chequing (CIBC)-1392.02</v>
      </c>
      <c r="G1204" s="15">
        <f t="shared" si="73"/>
        <v>45719</v>
      </c>
      <c r="H1204" s="16" t="str">
        <f>IF((IFERROR((VLOOKUP(D1204,'Automation (QBO)'!A:B,2,FALSE)),"0"))=0,"Suspense",(IFERROR((VLOOKUP(D1204,'Automation (QBO)'!A:B,2,FALSE)),"Suspense")))</f>
        <v>Chequing (CIBC)</v>
      </c>
      <c r="I1204" s="17">
        <f t="shared" si="74"/>
        <v>-1392.02</v>
      </c>
      <c r="J1204" s="12" t="str">
        <f t="shared" si="75"/>
        <v>Chequing (CIBC)</v>
      </c>
    </row>
    <row r="1205" spans="1:10" ht="16" hidden="1">
      <c r="A1205" s="13" t="s">
        <v>607</v>
      </c>
      <c r="B1205" s="12" t="s">
        <v>78</v>
      </c>
      <c r="C1205" s="12" t="s">
        <v>85</v>
      </c>
      <c r="D1205" s="12" t="s">
        <v>348</v>
      </c>
      <c r="E1205" s="12">
        <v>1392.02</v>
      </c>
      <c r="F1205" s="14" t="str">
        <f t="shared" si="72"/>
        <v>2025-03-03ExpenseChambers of Commerce Group Insurance Plan52545 Payroll - Employee Benefits (Paid)1392.02</v>
      </c>
      <c r="G1205" s="15">
        <f t="shared" si="73"/>
        <v>45719</v>
      </c>
      <c r="H1205" s="16" t="str">
        <f>IF((IFERROR((VLOOKUP(D1205,'Automation (QBO)'!A:B,2,FALSE)),"0"))=0,"Suspense",(IFERROR((VLOOKUP(D1205,'Automation (QBO)'!A:B,2,FALSE)),"Suspense")))</f>
        <v>Payroll - Employee Benefits (Paid)</v>
      </c>
      <c r="I1205" s="17">
        <f t="shared" si="74"/>
        <v>1392.02</v>
      </c>
      <c r="J1205" s="12" t="str">
        <f t="shared" si="75"/>
        <v>Payroll - Employee Benefits (Paid)</v>
      </c>
    </row>
    <row r="1206" spans="1:10" ht="16" hidden="1">
      <c r="A1206" s="13" t="s">
        <v>607</v>
      </c>
      <c r="B1206" s="12" t="s">
        <v>78</v>
      </c>
      <c r="C1206" s="12" t="s">
        <v>79</v>
      </c>
      <c r="D1206" s="12" t="s">
        <v>505</v>
      </c>
      <c r="E1206" s="12">
        <v>224</v>
      </c>
      <c r="F1206" s="14" t="str">
        <f t="shared" si="72"/>
        <v>2025-03-03ExpenseBigChip Accounting21010 Credit Card (CIBC Visa)224</v>
      </c>
      <c r="G1206" s="15">
        <f t="shared" si="73"/>
        <v>45719</v>
      </c>
      <c r="H1206" s="16" t="str">
        <f>IF((IFERROR((VLOOKUP(D1206,'Automation (QBO)'!A:B,2,FALSE)),"0"))=0,"Suspense",(IFERROR((VLOOKUP(D1206,'Automation (QBO)'!A:B,2,FALSE)),"Suspense")))</f>
        <v>Credit Card (CIBC Visa)</v>
      </c>
      <c r="I1206" s="17">
        <f t="shared" si="74"/>
        <v>224</v>
      </c>
      <c r="J1206" s="12" t="str">
        <f t="shared" si="75"/>
        <v>Credit Card (CIBC Visa)</v>
      </c>
    </row>
    <row r="1207" spans="1:10" ht="16" hidden="1">
      <c r="A1207" s="13" t="s">
        <v>607</v>
      </c>
      <c r="B1207" s="12" t="s">
        <v>99</v>
      </c>
      <c r="D1207" s="12" t="s">
        <v>505</v>
      </c>
      <c r="E1207" s="12">
        <v>-5000</v>
      </c>
      <c r="F1207" s="14" t="str">
        <f t="shared" si="72"/>
        <v>2025-03-03Credit Card Payment21010 Credit Card (CIBC Visa)-5000</v>
      </c>
      <c r="G1207" s="15">
        <f t="shared" si="73"/>
        <v>45719</v>
      </c>
      <c r="H1207" s="16" t="str">
        <f>IF((IFERROR((VLOOKUP(D1207,'Automation (QBO)'!A:B,2,FALSE)),"0"))=0,"Suspense",(IFERROR((VLOOKUP(D1207,'Automation (QBO)'!A:B,2,FALSE)),"Suspense")))</f>
        <v>Credit Card (CIBC Visa)</v>
      </c>
      <c r="I1207" s="17">
        <f t="shared" si="74"/>
        <v>-5000</v>
      </c>
      <c r="J1207" s="12" t="str">
        <f t="shared" si="75"/>
        <v>Credit Card (CIBC Visa)</v>
      </c>
    </row>
    <row r="1208" spans="1:10" ht="16" hidden="1">
      <c r="A1208" s="13" t="s">
        <v>607</v>
      </c>
      <c r="B1208" s="12" t="s">
        <v>78</v>
      </c>
      <c r="C1208" s="12" t="s">
        <v>717</v>
      </c>
      <c r="D1208" s="12" t="s">
        <v>505</v>
      </c>
      <c r="E1208" s="12">
        <v>4699.29</v>
      </c>
      <c r="F1208" s="14" t="str">
        <f t="shared" si="72"/>
        <v>2025-03-03ExpenseWest Coast Custom Gates Ltd.21010 Credit Card (CIBC Visa)4699.29</v>
      </c>
      <c r="G1208" s="15">
        <f t="shared" si="73"/>
        <v>45719</v>
      </c>
      <c r="H1208" s="16" t="str">
        <f>IF((IFERROR((VLOOKUP(D1208,'Automation (QBO)'!A:B,2,FALSE)),"0"))=0,"Suspense",(IFERROR((VLOOKUP(D1208,'Automation (QBO)'!A:B,2,FALSE)),"Suspense")))</f>
        <v>Credit Card (CIBC Visa)</v>
      </c>
      <c r="I1208" s="17">
        <f t="shared" si="74"/>
        <v>4699.29</v>
      </c>
      <c r="J1208" s="12" t="str">
        <f t="shared" si="75"/>
        <v>Credit Card (CIBC Visa)</v>
      </c>
    </row>
    <row r="1209" spans="1:10" ht="16" hidden="1">
      <c r="A1209" s="13" t="s">
        <v>607</v>
      </c>
      <c r="B1209" s="12" t="s">
        <v>78</v>
      </c>
      <c r="C1209" s="12" t="s">
        <v>90</v>
      </c>
      <c r="D1209" s="12" t="s">
        <v>505</v>
      </c>
      <c r="E1209" s="12">
        <v>75.02</v>
      </c>
      <c r="F1209" s="14" t="str">
        <f t="shared" si="72"/>
        <v>2025-03-03ExpensePetro Canada21010 Credit Card (CIBC Visa)75.02</v>
      </c>
      <c r="G1209" s="15">
        <f t="shared" si="73"/>
        <v>45719</v>
      </c>
      <c r="H1209" s="16" t="str">
        <f>IF((IFERROR((VLOOKUP(D1209,'Automation (QBO)'!A:B,2,FALSE)),"0"))=0,"Suspense",(IFERROR((VLOOKUP(D1209,'Automation (QBO)'!A:B,2,FALSE)),"Suspense")))</f>
        <v>Credit Card (CIBC Visa)</v>
      </c>
      <c r="I1209" s="17">
        <f t="shared" si="74"/>
        <v>75.02</v>
      </c>
      <c r="J1209" s="12" t="str">
        <f t="shared" si="75"/>
        <v>Credit Card (CIBC Visa)</v>
      </c>
    </row>
    <row r="1210" spans="1:10" ht="16" hidden="1">
      <c r="A1210" s="13" t="s">
        <v>607</v>
      </c>
      <c r="B1210" s="12" t="s">
        <v>78</v>
      </c>
      <c r="C1210" s="12" t="s">
        <v>90</v>
      </c>
      <c r="D1210" s="12" t="s">
        <v>204</v>
      </c>
      <c r="E1210" s="12">
        <v>71.45</v>
      </c>
      <c r="F1210" s="14" t="str">
        <f t="shared" si="72"/>
        <v>2025-03-03ExpensePetro Canada52225 Fuel71.45</v>
      </c>
      <c r="G1210" s="15">
        <f t="shared" si="73"/>
        <v>45719</v>
      </c>
      <c r="H1210" s="16" t="str">
        <f>IF((IFERROR((VLOOKUP(D1210,'Automation (QBO)'!A:B,2,FALSE)),"0"))=0,"Suspense",(IFERROR((VLOOKUP(D1210,'Automation (QBO)'!A:B,2,FALSE)),"Suspense")))</f>
        <v>Fuel</v>
      </c>
      <c r="I1210" s="17">
        <f t="shared" si="74"/>
        <v>71.45</v>
      </c>
      <c r="J1210" s="12" t="str">
        <f t="shared" si="75"/>
        <v>Fuel</v>
      </c>
    </row>
    <row r="1211" spans="1:10" ht="16" hidden="1">
      <c r="A1211" s="13" t="s">
        <v>719</v>
      </c>
      <c r="B1211" s="12" t="s">
        <v>78</v>
      </c>
      <c r="C1211" s="12" t="s">
        <v>95</v>
      </c>
      <c r="D1211" s="12" t="s">
        <v>199</v>
      </c>
      <c r="E1211" s="12">
        <v>0</v>
      </c>
      <c r="F1211" s="14" t="str">
        <f t="shared" si="72"/>
        <v>2025-03-04ExpenseImpark21020 GST/HST Payable0</v>
      </c>
      <c r="G1211" s="15">
        <f t="shared" si="73"/>
        <v>45720</v>
      </c>
      <c r="H1211" s="16" t="str">
        <f>IF((IFERROR((VLOOKUP(D1211,'Automation (QBO)'!A:B,2,FALSE)),"0"))=0,"Suspense",(IFERROR((VLOOKUP(D1211,'Automation (QBO)'!A:B,2,FALSE)),"Suspense")))</f>
        <v>GST/HST Payable</v>
      </c>
      <c r="I1211" s="17">
        <f t="shared" si="74"/>
        <v>0</v>
      </c>
      <c r="J1211" s="12" t="str">
        <f t="shared" si="75"/>
        <v>GST/HST Payable</v>
      </c>
    </row>
    <row r="1212" spans="1:10" ht="16" hidden="1">
      <c r="A1212" s="13" t="s">
        <v>719</v>
      </c>
      <c r="B1212" s="12" t="s">
        <v>78</v>
      </c>
      <c r="C1212" s="12" t="s">
        <v>81</v>
      </c>
      <c r="D1212" s="12" t="s">
        <v>660</v>
      </c>
      <c r="E1212" s="12">
        <v>374.93</v>
      </c>
      <c r="F1212" s="14" t="str">
        <f t="shared" si="72"/>
        <v>2025-03-04ExpenseHome Depot51335 Project Expense - Materials374.93</v>
      </c>
      <c r="G1212" s="15">
        <f t="shared" si="73"/>
        <v>45720</v>
      </c>
      <c r="H1212" s="16" t="str">
        <f>IF((IFERROR((VLOOKUP(D1212,'Automation (QBO)'!A:B,2,FALSE)),"0"))=0,"Suspense",(IFERROR((VLOOKUP(D1212,'Automation (QBO)'!A:B,2,FALSE)),"Suspense")))</f>
        <v>Project Expense - Materials</v>
      </c>
      <c r="I1212" s="17">
        <f t="shared" si="74"/>
        <v>374.93</v>
      </c>
      <c r="J1212" s="12" t="str">
        <f t="shared" si="75"/>
        <v>Project Expense - Materials</v>
      </c>
    </row>
    <row r="1213" spans="1:10" ht="16" hidden="1">
      <c r="A1213" s="13" t="s">
        <v>719</v>
      </c>
      <c r="B1213" s="12" t="s">
        <v>78</v>
      </c>
      <c r="C1213" s="12" t="s">
        <v>81</v>
      </c>
      <c r="D1213" s="12" t="s">
        <v>199</v>
      </c>
      <c r="E1213" s="12">
        <v>-17.52</v>
      </c>
      <c r="F1213" s="14" t="str">
        <f t="shared" si="72"/>
        <v>2025-03-04ExpenseHome Depot21020 GST/HST Payable-17.52</v>
      </c>
      <c r="G1213" s="15">
        <f t="shared" si="73"/>
        <v>45720</v>
      </c>
      <c r="H1213" s="16" t="str">
        <f>IF((IFERROR((VLOOKUP(D1213,'Automation (QBO)'!A:B,2,FALSE)),"0"))=0,"Suspense",(IFERROR((VLOOKUP(D1213,'Automation (QBO)'!A:B,2,FALSE)),"Suspense")))</f>
        <v>GST/HST Payable</v>
      </c>
      <c r="I1213" s="17">
        <f t="shared" si="74"/>
        <v>-17.52</v>
      </c>
      <c r="J1213" s="12" t="str">
        <f t="shared" si="75"/>
        <v>GST/HST Payable</v>
      </c>
    </row>
    <row r="1214" spans="1:10" ht="16" hidden="1">
      <c r="A1214" s="13" t="s">
        <v>719</v>
      </c>
      <c r="B1214" s="12" t="s">
        <v>78</v>
      </c>
      <c r="C1214" s="12" t="s">
        <v>326</v>
      </c>
      <c r="D1214" s="12" t="s">
        <v>659</v>
      </c>
      <c r="E1214" s="12">
        <v>1950</v>
      </c>
      <c r="F1214" s="14" t="str">
        <f t="shared" si="72"/>
        <v>2025-03-04ExpenseEmily Chow Marketing52152 Technology &amp; Website1950</v>
      </c>
      <c r="G1214" s="15">
        <f t="shared" si="73"/>
        <v>45720</v>
      </c>
      <c r="H1214" s="16" t="str">
        <f>IF((IFERROR((VLOOKUP(D1214,'Automation (QBO)'!A:B,2,FALSE)),"0"))=0,"Suspense",(IFERROR((VLOOKUP(D1214,'Automation (QBO)'!A:B,2,FALSE)),"Suspense")))</f>
        <v>Technology &amp; Website</v>
      </c>
      <c r="I1214" s="17">
        <f t="shared" si="74"/>
        <v>1950</v>
      </c>
      <c r="J1214" s="12" t="str">
        <f t="shared" si="75"/>
        <v>Technology &amp; Website</v>
      </c>
    </row>
    <row r="1215" spans="1:10" ht="16" hidden="1">
      <c r="A1215" s="13" t="s">
        <v>719</v>
      </c>
      <c r="B1215" s="12" t="s">
        <v>78</v>
      </c>
      <c r="C1215" s="12" t="s">
        <v>326</v>
      </c>
      <c r="D1215" s="12" t="s">
        <v>199</v>
      </c>
      <c r="E1215" s="12">
        <v>-97.5</v>
      </c>
      <c r="F1215" s="14" t="str">
        <f t="shared" si="72"/>
        <v>2025-03-04ExpenseEmily Chow Marketing21020 GST/HST Payable-97.5</v>
      </c>
      <c r="G1215" s="15">
        <f t="shared" si="73"/>
        <v>45720</v>
      </c>
      <c r="H1215" s="16" t="str">
        <f>IF((IFERROR((VLOOKUP(D1215,'Automation (QBO)'!A:B,2,FALSE)),"0"))=0,"Suspense",(IFERROR((VLOOKUP(D1215,'Automation (QBO)'!A:B,2,FALSE)),"Suspense")))</f>
        <v>GST/HST Payable</v>
      </c>
      <c r="I1215" s="17">
        <f t="shared" si="74"/>
        <v>-97.5</v>
      </c>
      <c r="J1215" s="12" t="str">
        <f t="shared" si="75"/>
        <v>GST/HST Payable</v>
      </c>
    </row>
    <row r="1216" spans="1:10" ht="16" hidden="1">
      <c r="A1216" s="13" t="s">
        <v>719</v>
      </c>
      <c r="B1216" s="12" t="s">
        <v>78</v>
      </c>
      <c r="C1216" s="12" t="s">
        <v>155</v>
      </c>
      <c r="D1216" s="12" t="s">
        <v>660</v>
      </c>
      <c r="E1216" s="12">
        <v>1221.78</v>
      </c>
      <c r="F1216" s="14" t="str">
        <f t="shared" si="72"/>
        <v>2025-03-04ExpenseYard At A Time Concrete Ltd.51335 Project Expense - Materials1221.78</v>
      </c>
      <c r="G1216" s="15">
        <f t="shared" si="73"/>
        <v>45720</v>
      </c>
      <c r="H1216" s="16" t="str">
        <f>IF((IFERROR((VLOOKUP(D1216,'Automation (QBO)'!A:B,2,FALSE)),"0"))=0,"Suspense",(IFERROR((VLOOKUP(D1216,'Automation (QBO)'!A:B,2,FALSE)),"Suspense")))</f>
        <v>Project Expense - Materials</v>
      </c>
      <c r="I1216" s="17">
        <f t="shared" si="74"/>
        <v>1221.78</v>
      </c>
      <c r="J1216" s="12" t="str">
        <f t="shared" si="75"/>
        <v>Project Expense - Materials</v>
      </c>
    </row>
    <row r="1217" spans="1:10" ht="16" hidden="1">
      <c r="A1217" s="13" t="s">
        <v>719</v>
      </c>
      <c r="B1217" s="12" t="s">
        <v>78</v>
      </c>
      <c r="C1217" s="12" t="s">
        <v>155</v>
      </c>
      <c r="D1217" s="12" t="s">
        <v>199</v>
      </c>
      <c r="E1217" s="12">
        <v>-55.7</v>
      </c>
      <c r="F1217" s="14" t="str">
        <f t="shared" si="72"/>
        <v>2025-03-04ExpenseYard At A Time Concrete Ltd.21020 GST/HST Payable-55.7</v>
      </c>
      <c r="G1217" s="15">
        <f t="shared" si="73"/>
        <v>45720</v>
      </c>
      <c r="H1217" s="16" t="str">
        <f>IF((IFERROR((VLOOKUP(D1217,'Automation (QBO)'!A:B,2,FALSE)),"0"))=0,"Suspense",(IFERROR((VLOOKUP(D1217,'Automation (QBO)'!A:B,2,FALSE)),"Suspense")))</f>
        <v>GST/HST Payable</v>
      </c>
      <c r="I1217" s="17">
        <f t="shared" si="74"/>
        <v>-55.7</v>
      </c>
      <c r="J1217" s="12" t="str">
        <f t="shared" si="75"/>
        <v>GST/HST Payable</v>
      </c>
    </row>
    <row r="1218" spans="1:10" ht="16" hidden="1">
      <c r="A1218" s="13" t="s">
        <v>719</v>
      </c>
      <c r="B1218" s="12" t="s">
        <v>154</v>
      </c>
      <c r="D1218" s="12" t="s">
        <v>505</v>
      </c>
      <c r="E1218" s="12">
        <v>-5000</v>
      </c>
      <c r="F1218" s="14" t="str">
        <f t="shared" ref="F1218:F1281" si="76">A1218&amp;B1218&amp;C1218&amp;D1218&amp;E1218</f>
        <v>2025-03-04Transfer21010 Credit Card (CIBC Visa)-5000</v>
      </c>
      <c r="G1218" s="15">
        <f t="shared" ref="G1218:G1281" si="77">IFERROR((DATEVALUE(A1218)),A1218)</f>
        <v>45720</v>
      </c>
      <c r="H1218" s="16" t="str">
        <f>IF((IFERROR((VLOOKUP(D1218,'Automation (QBO)'!A:B,2,FALSE)),"0"))=0,"Suspense",(IFERROR((VLOOKUP(D1218,'Automation (QBO)'!A:B,2,FALSE)),"Suspense")))</f>
        <v>Credit Card (CIBC Visa)</v>
      </c>
      <c r="I1218" s="17">
        <f t="shared" ref="I1218:I1281" si="78">E1218</f>
        <v>-5000</v>
      </c>
      <c r="J1218" s="12" t="str">
        <f t="shared" ref="J1218:J1281" si="79">H1218</f>
        <v>Credit Card (CIBC Visa)</v>
      </c>
    </row>
    <row r="1219" spans="1:10" ht="16" hidden="1">
      <c r="A1219" s="13" t="s">
        <v>719</v>
      </c>
      <c r="B1219" s="12" t="s">
        <v>154</v>
      </c>
      <c r="D1219" s="12" t="s">
        <v>201</v>
      </c>
      <c r="E1219" s="12">
        <v>-5000</v>
      </c>
      <c r="F1219" s="14" t="str">
        <f t="shared" si="76"/>
        <v>2025-03-04Transfer11005 Chequing (CIBC)-5000</v>
      </c>
      <c r="G1219" s="15">
        <f t="shared" si="77"/>
        <v>45720</v>
      </c>
      <c r="H1219" s="16" t="str">
        <f>IF((IFERROR((VLOOKUP(D1219,'Automation (QBO)'!A:B,2,FALSE)),"0"))=0,"Suspense",(IFERROR((VLOOKUP(D1219,'Automation (QBO)'!A:B,2,FALSE)),"Suspense")))</f>
        <v>Chequing (CIBC)</v>
      </c>
      <c r="I1219" s="17">
        <f t="shared" si="78"/>
        <v>-5000</v>
      </c>
      <c r="J1219" s="12" t="str">
        <f t="shared" si="79"/>
        <v>Chequing (CIBC)</v>
      </c>
    </row>
    <row r="1220" spans="1:10" ht="16" hidden="1">
      <c r="A1220" s="13" t="s">
        <v>719</v>
      </c>
      <c r="B1220" s="12" t="s">
        <v>78</v>
      </c>
      <c r="C1220" s="12" t="s">
        <v>718</v>
      </c>
      <c r="D1220" s="12" t="s">
        <v>660</v>
      </c>
      <c r="E1220" s="12">
        <v>3333.33</v>
      </c>
      <c r="F1220" s="14" t="str">
        <f t="shared" si="76"/>
        <v>2025-03-04ExpenseM Power Home Improvement LTD.51335 Project Expense - Materials3333.33</v>
      </c>
      <c r="G1220" s="15">
        <f t="shared" si="77"/>
        <v>45720</v>
      </c>
      <c r="H1220" s="16" t="str">
        <f>IF((IFERROR((VLOOKUP(D1220,'Automation (QBO)'!A:B,2,FALSE)),"0"))=0,"Suspense",(IFERROR((VLOOKUP(D1220,'Automation (QBO)'!A:B,2,FALSE)),"Suspense")))</f>
        <v>Project Expense - Materials</v>
      </c>
      <c r="I1220" s="17">
        <f t="shared" si="78"/>
        <v>3333.33</v>
      </c>
      <c r="J1220" s="12" t="str">
        <f t="shared" si="79"/>
        <v>Project Expense - Materials</v>
      </c>
    </row>
    <row r="1221" spans="1:10" ht="16" hidden="1">
      <c r="A1221" s="13" t="s">
        <v>719</v>
      </c>
      <c r="B1221" s="12" t="s">
        <v>78</v>
      </c>
      <c r="C1221" s="12" t="s">
        <v>718</v>
      </c>
      <c r="D1221" s="12" t="s">
        <v>199</v>
      </c>
      <c r="E1221" s="12">
        <v>-166.67</v>
      </c>
      <c r="F1221" s="14" t="str">
        <f t="shared" si="76"/>
        <v>2025-03-04ExpenseM Power Home Improvement LTD.21020 GST/HST Payable-166.67</v>
      </c>
      <c r="G1221" s="15">
        <f t="shared" si="77"/>
        <v>45720</v>
      </c>
      <c r="H1221" s="16" t="str">
        <f>IF((IFERROR((VLOOKUP(D1221,'Automation (QBO)'!A:B,2,FALSE)),"0"))=0,"Suspense",(IFERROR((VLOOKUP(D1221,'Automation (QBO)'!A:B,2,FALSE)),"Suspense")))</f>
        <v>GST/HST Payable</v>
      </c>
      <c r="I1221" s="17">
        <f t="shared" si="78"/>
        <v>-166.67</v>
      </c>
      <c r="J1221" s="12" t="str">
        <f t="shared" si="79"/>
        <v>GST/HST Payable</v>
      </c>
    </row>
    <row r="1222" spans="1:10" ht="16" hidden="1">
      <c r="A1222" s="13" t="s">
        <v>719</v>
      </c>
      <c r="B1222" s="12" t="s">
        <v>99</v>
      </c>
      <c r="D1222" s="12" t="s">
        <v>201</v>
      </c>
      <c r="E1222" s="12">
        <v>-7000</v>
      </c>
      <c r="F1222" s="14" t="str">
        <f t="shared" si="76"/>
        <v>2025-03-04Credit Card Payment11005 Chequing (CIBC)-7000</v>
      </c>
      <c r="G1222" s="15">
        <f t="shared" si="77"/>
        <v>45720</v>
      </c>
      <c r="H1222" s="16" t="str">
        <f>IF((IFERROR((VLOOKUP(D1222,'Automation (QBO)'!A:B,2,FALSE)),"0"))=0,"Suspense",(IFERROR((VLOOKUP(D1222,'Automation (QBO)'!A:B,2,FALSE)),"Suspense")))</f>
        <v>Chequing (CIBC)</v>
      </c>
      <c r="I1222" s="17">
        <f t="shared" si="78"/>
        <v>-7000</v>
      </c>
      <c r="J1222" s="12" t="str">
        <f t="shared" si="79"/>
        <v>Chequing (CIBC)</v>
      </c>
    </row>
    <row r="1223" spans="1:10" ht="16" hidden="1">
      <c r="A1223" s="13" t="s">
        <v>719</v>
      </c>
      <c r="B1223" s="12" t="s">
        <v>78</v>
      </c>
      <c r="C1223" s="12" t="s">
        <v>326</v>
      </c>
      <c r="D1223" s="12" t="s">
        <v>201</v>
      </c>
      <c r="E1223" s="12">
        <v>-2047.5</v>
      </c>
      <c r="F1223" s="14" t="str">
        <f t="shared" si="76"/>
        <v>2025-03-04ExpenseEmily Chow Marketing11005 Chequing (CIBC)-2047.5</v>
      </c>
      <c r="G1223" s="15">
        <f t="shared" si="77"/>
        <v>45720</v>
      </c>
      <c r="H1223" s="16" t="str">
        <f>IF((IFERROR((VLOOKUP(D1223,'Automation (QBO)'!A:B,2,FALSE)),"0"))=0,"Suspense",(IFERROR((VLOOKUP(D1223,'Automation (QBO)'!A:B,2,FALSE)),"Suspense")))</f>
        <v>Chequing (CIBC)</v>
      </c>
      <c r="I1223" s="17">
        <f t="shared" si="78"/>
        <v>-2047.5</v>
      </c>
      <c r="J1223" s="12" t="str">
        <f t="shared" si="79"/>
        <v>Chequing (CIBC)</v>
      </c>
    </row>
    <row r="1224" spans="1:10" ht="16" hidden="1">
      <c r="A1224" s="13" t="s">
        <v>719</v>
      </c>
      <c r="B1224" s="12" t="s">
        <v>78</v>
      </c>
      <c r="C1224" s="12" t="s">
        <v>718</v>
      </c>
      <c r="D1224" s="12" t="s">
        <v>201</v>
      </c>
      <c r="E1224" s="12">
        <v>-3500</v>
      </c>
      <c r="F1224" s="14" t="str">
        <f t="shared" si="76"/>
        <v>2025-03-04ExpenseM Power Home Improvement LTD.11005 Chequing (CIBC)-3500</v>
      </c>
      <c r="G1224" s="15">
        <f t="shared" si="77"/>
        <v>45720</v>
      </c>
      <c r="H1224" s="16" t="str">
        <f>IF((IFERROR((VLOOKUP(D1224,'Automation (QBO)'!A:B,2,FALSE)),"0"))=0,"Suspense",(IFERROR((VLOOKUP(D1224,'Automation (QBO)'!A:B,2,FALSE)),"Suspense")))</f>
        <v>Chequing (CIBC)</v>
      </c>
      <c r="I1224" s="17">
        <f t="shared" si="78"/>
        <v>-3500</v>
      </c>
      <c r="J1224" s="12" t="str">
        <f t="shared" si="79"/>
        <v>Chequing (CIBC)</v>
      </c>
    </row>
    <row r="1225" spans="1:10" ht="16" hidden="1">
      <c r="A1225" s="13" t="s">
        <v>719</v>
      </c>
      <c r="B1225" s="12" t="s">
        <v>78</v>
      </c>
      <c r="C1225" s="12" t="s">
        <v>141</v>
      </c>
      <c r="D1225" s="12" t="s">
        <v>199</v>
      </c>
      <c r="E1225" s="12">
        <v>0</v>
      </c>
      <c r="F1225" s="14" t="str">
        <f t="shared" si="76"/>
        <v>2025-03-04ExpenseDSPC Parking Vancouver21020 GST/HST Payable0</v>
      </c>
      <c r="G1225" s="15">
        <f t="shared" si="77"/>
        <v>45720</v>
      </c>
      <c r="H1225" s="16" t="str">
        <f>IF((IFERROR((VLOOKUP(D1225,'Automation (QBO)'!A:B,2,FALSE)),"0"))=0,"Suspense",(IFERROR((VLOOKUP(D1225,'Automation (QBO)'!A:B,2,FALSE)),"Suspense")))</f>
        <v>GST/HST Payable</v>
      </c>
      <c r="I1225" s="17">
        <f t="shared" si="78"/>
        <v>0</v>
      </c>
      <c r="J1225" s="12" t="str">
        <f t="shared" si="79"/>
        <v>GST/HST Payable</v>
      </c>
    </row>
    <row r="1226" spans="1:10" ht="16" hidden="1">
      <c r="A1226" s="13" t="s">
        <v>719</v>
      </c>
      <c r="B1226" s="12" t="s">
        <v>78</v>
      </c>
      <c r="C1226" s="12" t="s">
        <v>119</v>
      </c>
      <c r="D1226" s="12" t="s">
        <v>505</v>
      </c>
      <c r="E1226" s="12">
        <v>5948.25</v>
      </c>
      <c r="F1226" s="14" t="str">
        <f t="shared" si="76"/>
        <v>2025-03-04ExpenseCrowe MacKay LLP21010 Credit Card (CIBC Visa)5948.25</v>
      </c>
      <c r="G1226" s="15">
        <f t="shared" si="77"/>
        <v>45720</v>
      </c>
      <c r="H1226" s="16" t="str">
        <f>IF((IFERROR((VLOOKUP(D1226,'Automation (QBO)'!A:B,2,FALSE)),"0"))=0,"Suspense",(IFERROR((VLOOKUP(D1226,'Automation (QBO)'!A:B,2,FALSE)),"Suspense")))</f>
        <v>Credit Card (CIBC Visa)</v>
      </c>
      <c r="I1226" s="17">
        <f t="shared" si="78"/>
        <v>5948.25</v>
      </c>
      <c r="J1226" s="12" t="str">
        <f t="shared" si="79"/>
        <v>Credit Card (CIBC Visa)</v>
      </c>
    </row>
    <row r="1227" spans="1:10" ht="16" hidden="1">
      <c r="A1227" s="13" t="s">
        <v>719</v>
      </c>
      <c r="B1227" s="12" t="s">
        <v>78</v>
      </c>
      <c r="C1227" s="12" t="s">
        <v>141</v>
      </c>
      <c r="D1227" s="12" t="s">
        <v>505</v>
      </c>
      <c r="E1227" s="12">
        <v>10</v>
      </c>
      <c r="F1227" s="14" t="str">
        <f t="shared" si="76"/>
        <v>2025-03-04ExpenseDSPC Parking Vancouver21010 Credit Card (CIBC Visa)10</v>
      </c>
      <c r="G1227" s="15">
        <f t="shared" si="77"/>
        <v>45720</v>
      </c>
      <c r="H1227" s="16" t="str">
        <f>IF((IFERROR((VLOOKUP(D1227,'Automation (QBO)'!A:B,2,FALSE)),"0"))=0,"Suspense",(IFERROR((VLOOKUP(D1227,'Automation (QBO)'!A:B,2,FALSE)),"Suspense")))</f>
        <v>Credit Card (CIBC Visa)</v>
      </c>
      <c r="I1227" s="17">
        <f t="shared" si="78"/>
        <v>10</v>
      </c>
      <c r="J1227" s="12" t="str">
        <f t="shared" si="79"/>
        <v>Credit Card (CIBC Visa)</v>
      </c>
    </row>
    <row r="1228" spans="1:10" ht="16" hidden="1">
      <c r="A1228" s="13" t="s">
        <v>719</v>
      </c>
      <c r="B1228" s="12" t="s">
        <v>99</v>
      </c>
      <c r="D1228" s="12" t="s">
        <v>505</v>
      </c>
      <c r="E1228" s="12">
        <v>-7000</v>
      </c>
      <c r="F1228" s="14" t="str">
        <f t="shared" si="76"/>
        <v>2025-03-04Credit Card Payment21010 Credit Card (CIBC Visa)-7000</v>
      </c>
      <c r="G1228" s="15">
        <f t="shared" si="77"/>
        <v>45720</v>
      </c>
      <c r="H1228" s="16" t="str">
        <f>IF((IFERROR((VLOOKUP(D1228,'Automation (QBO)'!A:B,2,FALSE)),"0"))=0,"Suspense",(IFERROR((VLOOKUP(D1228,'Automation (QBO)'!A:B,2,FALSE)),"Suspense")))</f>
        <v>Credit Card (CIBC Visa)</v>
      </c>
      <c r="I1228" s="17">
        <f t="shared" si="78"/>
        <v>-7000</v>
      </c>
      <c r="J1228" s="12" t="str">
        <f t="shared" si="79"/>
        <v>Credit Card (CIBC Visa)</v>
      </c>
    </row>
    <row r="1229" spans="1:10" ht="16" hidden="1">
      <c r="A1229" s="13" t="s">
        <v>719</v>
      </c>
      <c r="B1229" s="12" t="s">
        <v>78</v>
      </c>
      <c r="C1229" s="12" t="s">
        <v>155</v>
      </c>
      <c r="D1229" s="12" t="s">
        <v>505</v>
      </c>
      <c r="E1229" s="12">
        <v>1277.48</v>
      </c>
      <c r="F1229" s="14" t="str">
        <f t="shared" si="76"/>
        <v>2025-03-04ExpenseYard At A Time Concrete Ltd.21010 Credit Card (CIBC Visa)1277.48</v>
      </c>
      <c r="G1229" s="15">
        <f t="shared" si="77"/>
        <v>45720</v>
      </c>
      <c r="H1229" s="16" t="str">
        <f>IF((IFERROR((VLOOKUP(D1229,'Automation (QBO)'!A:B,2,FALSE)),"0"))=0,"Suspense",(IFERROR((VLOOKUP(D1229,'Automation (QBO)'!A:B,2,FALSE)),"Suspense")))</f>
        <v>Credit Card (CIBC Visa)</v>
      </c>
      <c r="I1229" s="17">
        <f t="shared" si="78"/>
        <v>1277.48</v>
      </c>
      <c r="J1229" s="12" t="str">
        <f t="shared" si="79"/>
        <v>Credit Card (CIBC Visa)</v>
      </c>
    </row>
    <row r="1230" spans="1:10" ht="16" hidden="1">
      <c r="A1230" s="13" t="s">
        <v>719</v>
      </c>
      <c r="B1230" s="12" t="s">
        <v>78</v>
      </c>
      <c r="C1230" s="12" t="s">
        <v>81</v>
      </c>
      <c r="D1230" s="12" t="s">
        <v>505</v>
      </c>
      <c r="E1230" s="12">
        <v>392.45</v>
      </c>
      <c r="F1230" s="14" t="str">
        <f t="shared" si="76"/>
        <v>2025-03-04ExpenseHome Depot21010 Credit Card (CIBC Visa)392.45</v>
      </c>
      <c r="G1230" s="15">
        <f t="shared" si="77"/>
        <v>45720</v>
      </c>
      <c r="H1230" s="16" t="str">
        <f>IF((IFERROR((VLOOKUP(D1230,'Automation (QBO)'!A:B,2,FALSE)),"0"))=0,"Suspense",(IFERROR((VLOOKUP(D1230,'Automation (QBO)'!A:B,2,FALSE)),"Suspense")))</f>
        <v>Credit Card (CIBC Visa)</v>
      </c>
      <c r="I1230" s="17">
        <f t="shared" si="78"/>
        <v>392.45</v>
      </c>
      <c r="J1230" s="12" t="str">
        <f t="shared" si="79"/>
        <v>Credit Card (CIBC Visa)</v>
      </c>
    </row>
    <row r="1231" spans="1:10" ht="16" hidden="1">
      <c r="A1231" s="13" t="s">
        <v>719</v>
      </c>
      <c r="B1231" s="12" t="s">
        <v>78</v>
      </c>
      <c r="C1231" s="12" t="s">
        <v>95</v>
      </c>
      <c r="D1231" s="12" t="s">
        <v>505</v>
      </c>
      <c r="E1231" s="12">
        <v>4</v>
      </c>
      <c r="F1231" s="14" t="str">
        <f t="shared" si="76"/>
        <v>2025-03-04ExpenseImpark21010 Credit Card (CIBC Visa)4</v>
      </c>
      <c r="G1231" s="15">
        <f t="shared" si="77"/>
        <v>45720</v>
      </c>
      <c r="H1231" s="16" t="str">
        <f>IF((IFERROR((VLOOKUP(D1231,'Automation (QBO)'!A:B,2,FALSE)),"0"))=0,"Suspense",(IFERROR((VLOOKUP(D1231,'Automation (QBO)'!A:B,2,FALSE)),"Suspense")))</f>
        <v>Credit Card (CIBC Visa)</v>
      </c>
      <c r="I1231" s="17">
        <f t="shared" si="78"/>
        <v>4</v>
      </c>
      <c r="J1231" s="12" t="str">
        <f t="shared" si="79"/>
        <v>Credit Card (CIBC Visa)</v>
      </c>
    </row>
    <row r="1232" spans="1:10" ht="16" hidden="1">
      <c r="A1232" s="13" t="s">
        <v>719</v>
      </c>
      <c r="B1232" s="12" t="s">
        <v>78</v>
      </c>
      <c r="C1232" s="12" t="s">
        <v>119</v>
      </c>
      <c r="D1232" s="12" t="s">
        <v>202</v>
      </c>
      <c r="E1232" s="12">
        <v>5665</v>
      </c>
      <c r="F1232" s="14" t="str">
        <f t="shared" si="76"/>
        <v>2025-03-04ExpenseCrowe MacKay LLP52110 Accounting5665</v>
      </c>
      <c r="G1232" s="15">
        <f t="shared" si="77"/>
        <v>45720</v>
      </c>
      <c r="H1232" s="16" t="str">
        <f>IF((IFERROR((VLOOKUP(D1232,'Automation (QBO)'!A:B,2,FALSE)),"0"))=0,"Suspense",(IFERROR((VLOOKUP(D1232,'Automation (QBO)'!A:B,2,FALSE)),"Suspense")))</f>
        <v>Accounting</v>
      </c>
      <c r="I1232" s="17">
        <f t="shared" si="78"/>
        <v>5665</v>
      </c>
      <c r="J1232" s="12" t="str">
        <f t="shared" si="79"/>
        <v>Accounting</v>
      </c>
    </row>
    <row r="1233" spans="1:10" ht="16" hidden="1">
      <c r="A1233" s="13" t="s">
        <v>719</v>
      </c>
      <c r="B1233" s="12" t="s">
        <v>78</v>
      </c>
      <c r="C1233" s="12" t="s">
        <v>119</v>
      </c>
      <c r="D1233" s="12" t="s">
        <v>199</v>
      </c>
      <c r="E1233" s="12">
        <v>-283.25</v>
      </c>
      <c r="F1233" s="14" t="str">
        <f t="shared" si="76"/>
        <v>2025-03-04ExpenseCrowe MacKay LLP21020 GST/HST Payable-283.25</v>
      </c>
      <c r="G1233" s="15">
        <f t="shared" si="77"/>
        <v>45720</v>
      </c>
      <c r="H1233" s="16" t="str">
        <f>IF((IFERROR((VLOOKUP(D1233,'Automation (QBO)'!A:B,2,FALSE)),"0"))=0,"Suspense",(IFERROR((VLOOKUP(D1233,'Automation (QBO)'!A:B,2,FALSE)),"Suspense")))</f>
        <v>GST/HST Payable</v>
      </c>
      <c r="I1233" s="17">
        <f t="shared" si="78"/>
        <v>-283.25</v>
      </c>
      <c r="J1233" s="12" t="str">
        <f t="shared" si="79"/>
        <v>GST/HST Payable</v>
      </c>
    </row>
    <row r="1234" spans="1:10" ht="16" hidden="1">
      <c r="A1234" s="13" t="s">
        <v>719</v>
      </c>
      <c r="B1234" s="12" t="s">
        <v>78</v>
      </c>
      <c r="C1234" s="12" t="s">
        <v>141</v>
      </c>
      <c r="D1234" s="12" t="s">
        <v>660</v>
      </c>
      <c r="E1234" s="12">
        <v>10</v>
      </c>
      <c r="F1234" s="14" t="str">
        <f t="shared" si="76"/>
        <v>2025-03-04ExpenseDSPC Parking Vancouver51335 Project Expense - Materials10</v>
      </c>
      <c r="G1234" s="15">
        <f t="shared" si="77"/>
        <v>45720</v>
      </c>
      <c r="H1234" s="16" t="str">
        <f>IF((IFERROR((VLOOKUP(D1234,'Automation (QBO)'!A:B,2,FALSE)),"0"))=0,"Suspense",(IFERROR((VLOOKUP(D1234,'Automation (QBO)'!A:B,2,FALSE)),"Suspense")))</f>
        <v>Project Expense - Materials</v>
      </c>
      <c r="I1234" s="17">
        <f t="shared" si="78"/>
        <v>10</v>
      </c>
      <c r="J1234" s="12" t="str">
        <f t="shared" si="79"/>
        <v>Project Expense - Materials</v>
      </c>
    </row>
    <row r="1235" spans="1:10" ht="16" hidden="1">
      <c r="A1235" s="13" t="s">
        <v>719</v>
      </c>
      <c r="B1235" s="12" t="s">
        <v>78</v>
      </c>
      <c r="C1235" s="12" t="s">
        <v>95</v>
      </c>
      <c r="D1235" s="12" t="s">
        <v>660</v>
      </c>
      <c r="E1235" s="12">
        <v>4</v>
      </c>
      <c r="F1235" s="14" t="str">
        <f t="shared" si="76"/>
        <v>2025-03-04ExpenseImpark51335 Project Expense - Materials4</v>
      </c>
      <c r="G1235" s="15">
        <f t="shared" si="77"/>
        <v>45720</v>
      </c>
      <c r="H1235" s="16" t="str">
        <f>IF((IFERROR((VLOOKUP(D1235,'Automation (QBO)'!A:B,2,FALSE)),"0"))=0,"Suspense",(IFERROR((VLOOKUP(D1235,'Automation (QBO)'!A:B,2,FALSE)),"Suspense")))</f>
        <v>Project Expense - Materials</v>
      </c>
      <c r="I1235" s="17">
        <f t="shared" si="78"/>
        <v>4</v>
      </c>
      <c r="J1235" s="12" t="str">
        <f t="shared" si="79"/>
        <v>Project Expense - Materials</v>
      </c>
    </row>
    <row r="1236" spans="1:10" ht="16" hidden="1">
      <c r="A1236" s="13" t="s">
        <v>720</v>
      </c>
      <c r="B1236" s="12" t="s">
        <v>78</v>
      </c>
      <c r="C1236" s="12" t="s">
        <v>101</v>
      </c>
      <c r="D1236" s="12" t="s">
        <v>383</v>
      </c>
      <c r="E1236" s="12">
        <v>10.66</v>
      </c>
      <c r="F1236" s="14" t="str">
        <f t="shared" si="76"/>
        <v>2025-03-05ExpenseAmazon52165 Subscriptions (Annual)10.66</v>
      </c>
      <c r="G1236" s="15">
        <f t="shared" si="77"/>
        <v>45721</v>
      </c>
      <c r="H1236" s="16" t="str">
        <f>IF((IFERROR((VLOOKUP(D1236,'Automation (QBO)'!A:B,2,FALSE)),"0"))=0,"Suspense",(IFERROR((VLOOKUP(D1236,'Automation (QBO)'!A:B,2,FALSE)),"Suspense")))</f>
        <v>Subscriptions (Annual)</v>
      </c>
      <c r="I1236" s="17">
        <f t="shared" si="78"/>
        <v>10.66</v>
      </c>
      <c r="J1236" s="12" t="str">
        <f t="shared" si="79"/>
        <v>Subscriptions (Annual)</v>
      </c>
    </row>
    <row r="1237" spans="1:10" ht="16" hidden="1">
      <c r="A1237" s="13" t="s">
        <v>720</v>
      </c>
      <c r="B1237" s="12" t="s">
        <v>78</v>
      </c>
      <c r="C1237" s="12" t="s">
        <v>101</v>
      </c>
      <c r="D1237" s="12" t="s">
        <v>199</v>
      </c>
      <c r="E1237" s="12">
        <v>-0.53</v>
      </c>
      <c r="F1237" s="14" t="str">
        <f t="shared" si="76"/>
        <v>2025-03-05ExpenseAmazon21020 GST/HST Payable-0.53</v>
      </c>
      <c r="G1237" s="15">
        <f t="shared" si="77"/>
        <v>45721</v>
      </c>
      <c r="H1237" s="16" t="str">
        <f>IF((IFERROR((VLOOKUP(D1237,'Automation (QBO)'!A:B,2,FALSE)),"0"))=0,"Suspense",(IFERROR((VLOOKUP(D1237,'Automation (QBO)'!A:B,2,FALSE)),"Suspense")))</f>
        <v>GST/HST Payable</v>
      </c>
      <c r="I1237" s="17">
        <f t="shared" si="78"/>
        <v>-0.53</v>
      </c>
      <c r="J1237" s="12" t="str">
        <f t="shared" si="79"/>
        <v>GST/HST Payable</v>
      </c>
    </row>
    <row r="1238" spans="1:10" ht="16" hidden="1">
      <c r="A1238" s="13" t="s">
        <v>720</v>
      </c>
      <c r="B1238" s="12" t="s">
        <v>78</v>
      </c>
      <c r="C1238" s="12" t="s">
        <v>103</v>
      </c>
      <c r="D1238" s="12" t="s">
        <v>660</v>
      </c>
      <c r="E1238" s="12">
        <v>57.07</v>
      </c>
      <c r="F1238" s="14" t="str">
        <f t="shared" si="76"/>
        <v>2025-03-05ExpenseRona51335 Project Expense - Materials57.07</v>
      </c>
      <c r="G1238" s="15">
        <f t="shared" si="77"/>
        <v>45721</v>
      </c>
      <c r="H1238" s="16" t="str">
        <f>IF((IFERROR((VLOOKUP(D1238,'Automation (QBO)'!A:B,2,FALSE)),"0"))=0,"Suspense",(IFERROR((VLOOKUP(D1238,'Automation (QBO)'!A:B,2,FALSE)),"Suspense")))</f>
        <v>Project Expense - Materials</v>
      </c>
      <c r="I1238" s="17">
        <f t="shared" si="78"/>
        <v>57.07</v>
      </c>
      <c r="J1238" s="12" t="str">
        <f t="shared" si="79"/>
        <v>Project Expense - Materials</v>
      </c>
    </row>
    <row r="1239" spans="1:10" ht="16" hidden="1">
      <c r="A1239" s="13" t="s">
        <v>720</v>
      </c>
      <c r="B1239" s="12" t="s">
        <v>78</v>
      </c>
      <c r="C1239" s="12" t="s">
        <v>103</v>
      </c>
      <c r="D1239" s="12" t="s">
        <v>199</v>
      </c>
      <c r="E1239" s="12">
        <v>-2.67</v>
      </c>
      <c r="F1239" s="14" t="str">
        <f t="shared" si="76"/>
        <v>2025-03-05ExpenseRona21020 GST/HST Payable-2.67</v>
      </c>
      <c r="G1239" s="15">
        <f t="shared" si="77"/>
        <v>45721</v>
      </c>
      <c r="H1239" s="16" t="str">
        <f>IF((IFERROR((VLOOKUP(D1239,'Automation (QBO)'!A:B,2,FALSE)),"0"))=0,"Suspense",(IFERROR((VLOOKUP(D1239,'Automation (QBO)'!A:B,2,FALSE)),"Suspense")))</f>
        <v>GST/HST Payable</v>
      </c>
      <c r="I1239" s="17">
        <f t="shared" si="78"/>
        <v>-2.67</v>
      </c>
      <c r="J1239" s="12" t="str">
        <f t="shared" si="79"/>
        <v>GST/HST Payable</v>
      </c>
    </row>
    <row r="1240" spans="1:10" ht="16" hidden="1">
      <c r="A1240" s="13" t="s">
        <v>720</v>
      </c>
      <c r="B1240" s="12" t="s">
        <v>78</v>
      </c>
      <c r="C1240" s="12" t="s">
        <v>158</v>
      </c>
      <c r="D1240" s="12" t="s">
        <v>660</v>
      </c>
      <c r="E1240" s="12">
        <v>60.84</v>
      </c>
      <c r="F1240" s="14" t="str">
        <f t="shared" si="76"/>
        <v>2025-03-05ExpenseDynamic Equipment Rentals51335 Project Expense - Materials60.84</v>
      </c>
      <c r="G1240" s="15">
        <f t="shared" si="77"/>
        <v>45721</v>
      </c>
      <c r="H1240" s="16" t="str">
        <f>IF((IFERROR((VLOOKUP(D1240,'Automation (QBO)'!A:B,2,FALSE)),"0"))=0,"Suspense",(IFERROR((VLOOKUP(D1240,'Automation (QBO)'!A:B,2,FALSE)),"Suspense")))</f>
        <v>Project Expense - Materials</v>
      </c>
      <c r="I1240" s="17">
        <f t="shared" si="78"/>
        <v>60.84</v>
      </c>
      <c r="J1240" s="12" t="str">
        <f t="shared" si="79"/>
        <v>Project Expense - Materials</v>
      </c>
    </row>
    <row r="1241" spans="1:10" ht="16" hidden="1">
      <c r="A1241" s="13" t="s">
        <v>720</v>
      </c>
      <c r="B1241" s="12" t="s">
        <v>78</v>
      </c>
      <c r="C1241" s="12" t="s">
        <v>158</v>
      </c>
      <c r="D1241" s="12" t="s">
        <v>199</v>
      </c>
      <c r="E1241" s="12">
        <v>-2.86</v>
      </c>
      <c r="F1241" s="14" t="str">
        <f t="shared" si="76"/>
        <v>2025-03-05ExpenseDynamic Equipment Rentals21020 GST/HST Payable-2.86</v>
      </c>
      <c r="G1241" s="15">
        <f t="shared" si="77"/>
        <v>45721</v>
      </c>
      <c r="H1241" s="16" t="str">
        <f>IF((IFERROR((VLOOKUP(D1241,'Automation (QBO)'!A:B,2,FALSE)),"0"))=0,"Suspense",(IFERROR((VLOOKUP(D1241,'Automation (QBO)'!A:B,2,FALSE)),"Suspense")))</f>
        <v>GST/HST Payable</v>
      </c>
      <c r="I1241" s="17">
        <f t="shared" si="78"/>
        <v>-2.86</v>
      </c>
      <c r="J1241" s="12" t="str">
        <f t="shared" si="79"/>
        <v>GST/HST Payable</v>
      </c>
    </row>
    <row r="1242" spans="1:10" ht="16" hidden="1">
      <c r="A1242" s="13" t="s">
        <v>720</v>
      </c>
      <c r="B1242" s="12" t="s">
        <v>78</v>
      </c>
      <c r="C1242" s="12" t="s">
        <v>122</v>
      </c>
      <c r="D1242" s="12" t="s">
        <v>654</v>
      </c>
      <c r="E1242" s="12">
        <v>3756.87</v>
      </c>
      <c r="F1242" s="14" t="str">
        <f t="shared" si="76"/>
        <v>2025-03-05ExpenseCrestlynn Contracting51320 Project Expense - Subcontractors3756.87</v>
      </c>
      <c r="G1242" s="15">
        <f t="shared" si="77"/>
        <v>45721</v>
      </c>
      <c r="H1242" s="16" t="str">
        <f>IF((IFERROR((VLOOKUP(D1242,'Automation (QBO)'!A:B,2,FALSE)),"0"))=0,"Suspense",(IFERROR((VLOOKUP(D1242,'Automation (QBO)'!A:B,2,FALSE)),"Suspense")))</f>
        <v>Project Expense - Subcontractors</v>
      </c>
      <c r="I1242" s="17">
        <f t="shared" si="78"/>
        <v>3756.87</v>
      </c>
      <c r="J1242" s="12" t="str">
        <f t="shared" si="79"/>
        <v>Project Expense - Subcontractors</v>
      </c>
    </row>
    <row r="1243" spans="1:10" ht="16" hidden="1">
      <c r="A1243" s="13" t="s">
        <v>720</v>
      </c>
      <c r="B1243" s="12" t="s">
        <v>78</v>
      </c>
      <c r="C1243" s="12" t="s">
        <v>122</v>
      </c>
      <c r="D1243" s="12" t="s">
        <v>199</v>
      </c>
      <c r="E1243" s="12">
        <v>-185.64</v>
      </c>
      <c r="F1243" s="14" t="str">
        <f t="shared" si="76"/>
        <v>2025-03-05ExpenseCrestlynn Contracting21020 GST/HST Payable-185.64</v>
      </c>
      <c r="G1243" s="15">
        <f t="shared" si="77"/>
        <v>45721</v>
      </c>
      <c r="H1243" s="16" t="str">
        <f>IF((IFERROR((VLOOKUP(D1243,'Automation (QBO)'!A:B,2,FALSE)),"0"))=0,"Suspense",(IFERROR((VLOOKUP(D1243,'Automation (QBO)'!A:B,2,FALSE)),"Suspense")))</f>
        <v>GST/HST Payable</v>
      </c>
      <c r="I1243" s="17">
        <f t="shared" si="78"/>
        <v>-185.64</v>
      </c>
      <c r="J1243" s="12" t="str">
        <f t="shared" si="79"/>
        <v>GST/HST Payable</v>
      </c>
    </row>
    <row r="1244" spans="1:10" ht="16" hidden="1">
      <c r="A1244" s="13" t="s">
        <v>720</v>
      </c>
      <c r="B1244" s="12" t="s">
        <v>78</v>
      </c>
      <c r="C1244" s="12" t="s">
        <v>122</v>
      </c>
      <c r="D1244" s="12" t="s">
        <v>201</v>
      </c>
      <c r="E1244" s="12">
        <v>-3942.51</v>
      </c>
      <c r="F1244" s="14" t="str">
        <f t="shared" si="76"/>
        <v>2025-03-05ExpenseCrestlynn Contracting11005 Chequing (CIBC)-3942.51</v>
      </c>
      <c r="G1244" s="15">
        <f t="shared" si="77"/>
        <v>45721</v>
      </c>
      <c r="H1244" s="16" t="str">
        <f>IF((IFERROR((VLOOKUP(D1244,'Automation (QBO)'!A:B,2,FALSE)),"0"))=0,"Suspense",(IFERROR((VLOOKUP(D1244,'Automation (QBO)'!A:B,2,FALSE)),"Suspense")))</f>
        <v>Chequing (CIBC)</v>
      </c>
      <c r="I1244" s="17">
        <f t="shared" si="78"/>
        <v>-3942.51</v>
      </c>
      <c r="J1244" s="12" t="str">
        <f t="shared" si="79"/>
        <v>Chequing (CIBC)</v>
      </c>
    </row>
    <row r="1245" spans="1:10" ht="16" hidden="1">
      <c r="A1245" s="13" t="s">
        <v>720</v>
      </c>
      <c r="B1245" s="12" t="s">
        <v>78</v>
      </c>
      <c r="C1245" s="12" t="s">
        <v>101</v>
      </c>
      <c r="D1245" s="12" t="s">
        <v>505</v>
      </c>
      <c r="E1245" s="12">
        <v>11.19</v>
      </c>
      <c r="F1245" s="14" t="str">
        <f t="shared" si="76"/>
        <v>2025-03-05ExpenseAmazon21010 Credit Card (CIBC Visa)11.19</v>
      </c>
      <c r="G1245" s="15">
        <f t="shared" si="77"/>
        <v>45721</v>
      </c>
      <c r="H1245" s="16" t="str">
        <f>IF((IFERROR((VLOOKUP(D1245,'Automation (QBO)'!A:B,2,FALSE)),"0"))=0,"Suspense",(IFERROR((VLOOKUP(D1245,'Automation (QBO)'!A:B,2,FALSE)),"Suspense")))</f>
        <v>Credit Card (CIBC Visa)</v>
      </c>
      <c r="I1245" s="17">
        <f t="shared" si="78"/>
        <v>11.19</v>
      </c>
      <c r="J1245" s="12" t="str">
        <f t="shared" si="79"/>
        <v>Credit Card (CIBC Visa)</v>
      </c>
    </row>
    <row r="1246" spans="1:10" ht="16" hidden="1">
      <c r="A1246" s="13" t="s">
        <v>720</v>
      </c>
      <c r="B1246" s="12" t="s">
        <v>78</v>
      </c>
      <c r="C1246" s="12" t="s">
        <v>158</v>
      </c>
      <c r="D1246" s="12" t="s">
        <v>505</v>
      </c>
      <c r="E1246" s="12">
        <v>63.7</v>
      </c>
      <c r="F1246" s="14" t="str">
        <f t="shared" si="76"/>
        <v>2025-03-05ExpenseDynamic Equipment Rentals21010 Credit Card (CIBC Visa)63.7</v>
      </c>
      <c r="G1246" s="15">
        <f t="shared" si="77"/>
        <v>45721</v>
      </c>
      <c r="H1246" s="16" t="str">
        <f>IF((IFERROR((VLOOKUP(D1246,'Automation (QBO)'!A:B,2,FALSE)),"0"))=0,"Suspense",(IFERROR((VLOOKUP(D1246,'Automation (QBO)'!A:B,2,FALSE)),"Suspense")))</f>
        <v>Credit Card (CIBC Visa)</v>
      </c>
      <c r="I1246" s="17">
        <f t="shared" si="78"/>
        <v>63.7</v>
      </c>
      <c r="J1246" s="12" t="str">
        <f t="shared" si="79"/>
        <v>Credit Card (CIBC Visa)</v>
      </c>
    </row>
    <row r="1247" spans="1:10" ht="16" hidden="1">
      <c r="A1247" s="13" t="s">
        <v>720</v>
      </c>
      <c r="B1247" s="12" t="s">
        <v>78</v>
      </c>
      <c r="C1247" s="12" t="s">
        <v>103</v>
      </c>
      <c r="D1247" s="12" t="s">
        <v>505</v>
      </c>
      <c r="E1247" s="12">
        <v>59.74</v>
      </c>
      <c r="F1247" s="14" t="str">
        <f t="shared" si="76"/>
        <v>2025-03-05ExpenseRona21010 Credit Card (CIBC Visa)59.74</v>
      </c>
      <c r="G1247" s="15">
        <f t="shared" si="77"/>
        <v>45721</v>
      </c>
      <c r="H1247" s="16" t="str">
        <f>IF((IFERROR((VLOOKUP(D1247,'Automation (QBO)'!A:B,2,FALSE)),"0"))=0,"Suspense",(IFERROR((VLOOKUP(D1247,'Automation (QBO)'!A:B,2,FALSE)),"Suspense")))</f>
        <v>Credit Card (CIBC Visa)</v>
      </c>
      <c r="I1247" s="17">
        <f t="shared" si="78"/>
        <v>59.74</v>
      </c>
      <c r="J1247" s="12" t="str">
        <f t="shared" si="79"/>
        <v>Credit Card (CIBC Visa)</v>
      </c>
    </row>
    <row r="1248" spans="1:10" ht="16" hidden="1">
      <c r="A1248" s="13" t="s">
        <v>721</v>
      </c>
      <c r="B1248" s="12" t="s">
        <v>78</v>
      </c>
      <c r="C1248" s="12" t="s">
        <v>102</v>
      </c>
      <c r="D1248" s="12" t="s">
        <v>212</v>
      </c>
      <c r="E1248" s="12">
        <v>202.11</v>
      </c>
      <c r="F1248" s="14" t="str">
        <f t="shared" si="76"/>
        <v>2025-03-06ExpenseInsurance Corporation of British Columbia52185 Insurance - Vehicles202.11</v>
      </c>
      <c r="G1248" s="15">
        <f t="shared" si="77"/>
        <v>45722</v>
      </c>
      <c r="H1248" s="16" t="str">
        <f>IF((IFERROR((VLOOKUP(D1248,'Automation (QBO)'!A:B,2,FALSE)),"0"))=0,"Suspense",(IFERROR((VLOOKUP(D1248,'Automation (QBO)'!A:B,2,FALSE)),"Suspense")))</f>
        <v>Insurance - Vehicles</v>
      </c>
      <c r="I1248" s="17">
        <f t="shared" si="78"/>
        <v>202.11</v>
      </c>
      <c r="J1248" s="12" t="str">
        <f t="shared" si="79"/>
        <v>Insurance - Vehicles</v>
      </c>
    </row>
    <row r="1249" spans="1:10" ht="16" hidden="1">
      <c r="A1249" s="13" t="s">
        <v>721</v>
      </c>
      <c r="B1249" s="12" t="s">
        <v>78</v>
      </c>
      <c r="C1249" s="12" t="s">
        <v>102</v>
      </c>
      <c r="D1249" s="12" t="s">
        <v>199</v>
      </c>
      <c r="E1249" s="12">
        <v>0</v>
      </c>
      <c r="F1249" s="14" t="str">
        <f t="shared" si="76"/>
        <v>2025-03-06ExpenseInsurance Corporation of British Columbia21020 GST/HST Payable0</v>
      </c>
      <c r="G1249" s="15">
        <f t="shared" si="77"/>
        <v>45722</v>
      </c>
      <c r="H1249" s="16" t="str">
        <f>IF((IFERROR((VLOOKUP(D1249,'Automation (QBO)'!A:B,2,FALSE)),"0"))=0,"Suspense",(IFERROR((VLOOKUP(D1249,'Automation (QBO)'!A:B,2,FALSE)),"Suspense")))</f>
        <v>GST/HST Payable</v>
      </c>
      <c r="I1249" s="17">
        <f t="shared" si="78"/>
        <v>0</v>
      </c>
      <c r="J1249" s="12" t="str">
        <f t="shared" si="79"/>
        <v>GST/HST Payable</v>
      </c>
    </row>
    <row r="1250" spans="1:10" ht="16" hidden="1">
      <c r="A1250" s="13" t="s">
        <v>721</v>
      </c>
      <c r="B1250" s="12" t="s">
        <v>78</v>
      </c>
      <c r="C1250" s="12" t="s">
        <v>101</v>
      </c>
      <c r="D1250" s="12" t="s">
        <v>383</v>
      </c>
      <c r="E1250" s="12">
        <v>11.72</v>
      </c>
      <c r="F1250" s="14" t="str">
        <f t="shared" si="76"/>
        <v>2025-03-06ExpenseAmazon52165 Subscriptions (Annual)11.72</v>
      </c>
      <c r="G1250" s="15">
        <f t="shared" si="77"/>
        <v>45722</v>
      </c>
      <c r="H1250" s="16" t="str">
        <f>IF((IFERROR((VLOOKUP(D1250,'Automation (QBO)'!A:B,2,FALSE)),"0"))=0,"Suspense",(IFERROR((VLOOKUP(D1250,'Automation (QBO)'!A:B,2,FALSE)),"Suspense")))</f>
        <v>Subscriptions (Annual)</v>
      </c>
      <c r="I1250" s="17">
        <f t="shared" si="78"/>
        <v>11.72</v>
      </c>
      <c r="J1250" s="12" t="str">
        <f t="shared" si="79"/>
        <v>Subscriptions (Annual)</v>
      </c>
    </row>
    <row r="1251" spans="1:10" ht="16" hidden="1">
      <c r="A1251" s="13" t="s">
        <v>721</v>
      </c>
      <c r="B1251" s="12" t="s">
        <v>78</v>
      </c>
      <c r="C1251" s="12" t="s">
        <v>101</v>
      </c>
      <c r="D1251" s="12" t="s">
        <v>199</v>
      </c>
      <c r="E1251" s="12">
        <v>-0.59</v>
      </c>
      <c r="F1251" s="14" t="str">
        <f t="shared" si="76"/>
        <v>2025-03-06ExpenseAmazon21020 GST/HST Payable-0.59</v>
      </c>
      <c r="G1251" s="15">
        <f t="shared" si="77"/>
        <v>45722</v>
      </c>
      <c r="H1251" s="16" t="str">
        <f>IF((IFERROR((VLOOKUP(D1251,'Automation (QBO)'!A:B,2,FALSE)),"0"))=0,"Suspense",(IFERROR((VLOOKUP(D1251,'Automation (QBO)'!A:B,2,FALSE)),"Suspense")))</f>
        <v>GST/HST Payable</v>
      </c>
      <c r="I1251" s="17">
        <f t="shared" si="78"/>
        <v>-0.59</v>
      </c>
      <c r="J1251" s="12" t="str">
        <f t="shared" si="79"/>
        <v>GST/HST Payable</v>
      </c>
    </row>
    <row r="1252" spans="1:10" ht="16" hidden="1">
      <c r="A1252" s="13" t="s">
        <v>721</v>
      </c>
      <c r="B1252" s="12" t="s">
        <v>78</v>
      </c>
      <c r="C1252" s="12" t="s">
        <v>90</v>
      </c>
      <c r="D1252" s="12" t="s">
        <v>199</v>
      </c>
      <c r="E1252" s="12">
        <v>-3.57</v>
      </c>
      <c r="F1252" s="14" t="str">
        <f t="shared" si="76"/>
        <v>2025-03-06ExpensePetro Canada21020 GST/HST Payable-3.57</v>
      </c>
      <c r="G1252" s="15">
        <f t="shared" si="77"/>
        <v>45722</v>
      </c>
      <c r="H1252" s="16" t="str">
        <f>IF((IFERROR((VLOOKUP(D1252,'Automation (QBO)'!A:B,2,FALSE)),"0"))=0,"Suspense",(IFERROR((VLOOKUP(D1252,'Automation (QBO)'!A:B,2,FALSE)),"Suspense")))</f>
        <v>GST/HST Payable</v>
      </c>
      <c r="I1252" s="17">
        <f t="shared" si="78"/>
        <v>-3.57</v>
      </c>
      <c r="J1252" s="12" t="str">
        <f t="shared" si="79"/>
        <v>GST/HST Payable</v>
      </c>
    </row>
    <row r="1253" spans="1:10" ht="16" hidden="1">
      <c r="A1253" s="13" t="s">
        <v>721</v>
      </c>
      <c r="B1253" s="12" t="s">
        <v>78</v>
      </c>
      <c r="C1253" s="12" t="s">
        <v>102</v>
      </c>
      <c r="D1253" s="12" t="s">
        <v>201</v>
      </c>
      <c r="E1253" s="12">
        <v>-202.11</v>
      </c>
      <c r="F1253" s="14" t="str">
        <f t="shared" si="76"/>
        <v>2025-03-06ExpenseInsurance Corporation of British Columbia11005 Chequing (CIBC)-202.11</v>
      </c>
      <c r="G1253" s="15">
        <f t="shared" si="77"/>
        <v>45722</v>
      </c>
      <c r="H1253" s="16" t="str">
        <f>IF((IFERROR((VLOOKUP(D1253,'Automation (QBO)'!A:B,2,FALSE)),"0"))=0,"Suspense",(IFERROR((VLOOKUP(D1253,'Automation (QBO)'!A:B,2,FALSE)),"Suspense")))</f>
        <v>Chequing (CIBC)</v>
      </c>
      <c r="I1253" s="17">
        <f t="shared" si="78"/>
        <v>-202.11</v>
      </c>
      <c r="J1253" s="12" t="str">
        <f t="shared" si="79"/>
        <v>Chequing (CIBC)</v>
      </c>
    </row>
    <row r="1254" spans="1:10" ht="16" hidden="1">
      <c r="A1254" s="13" t="s">
        <v>721</v>
      </c>
      <c r="B1254" s="12" t="s">
        <v>78</v>
      </c>
      <c r="C1254" s="12" t="s">
        <v>129</v>
      </c>
      <c r="D1254" s="12" t="s">
        <v>210</v>
      </c>
      <c r="E1254" s="12">
        <v>29.64</v>
      </c>
      <c r="F1254" s="14" t="str">
        <f t="shared" si="76"/>
        <v>2025-03-06ExpenseUber52205 Travel &amp; Parking29.64</v>
      </c>
      <c r="G1254" s="15">
        <f t="shared" si="77"/>
        <v>45722</v>
      </c>
      <c r="H1254" s="16" t="str">
        <f>IF((IFERROR((VLOOKUP(D1254,'Automation (QBO)'!A:B,2,FALSE)),"0"))=0,"Suspense",(IFERROR((VLOOKUP(D1254,'Automation (QBO)'!A:B,2,FALSE)),"Suspense")))</f>
        <v>Travel &amp; Parking</v>
      </c>
      <c r="I1254" s="17">
        <f t="shared" si="78"/>
        <v>29.64</v>
      </c>
      <c r="J1254" s="12" t="str">
        <f t="shared" si="79"/>
        <v>Travel &amp; Parking</v>
      </c>
    </row>
    <row r="1255" spans="1:10" ht="16" hidden="1">
      <c r="A1255" s="13" t="s">
        <v>721</v>
      </c>
      <c r="B1255" s="12" t="s">
        <v>78</v>
      </c>
      <c r="C1255" s="12" t="s">
        <v>129</v>
      </c>
      <c r="D1255" s="12" t="s">
        <v>199</v>
      </c>
      <c r="E1255" s="12">
        <v>0</v>
      </c>
      <c r="F1255" s="14" t="str">
        <f t="shared" si="76"/>
        <v>2025-03-06ExpenseUber21020 GST/HST Payable0</v>
      </c>
      <c r="G1255" s="15">
        <f t="shared" si="77"/>
        <v>45722</v>
      </c>
      <c r="H1255" s="16" t="str">
        <f>IF((IFERROR((VLOOKUP(D1255,'Automation (QBO)'!A:B,2,FALSE)),"0"))=0,"Suspense",(IFERROR((VLOOKUP(D1255,'Automation (QBO)'!A:B,2,FALSE)),"Suspense")))</f>
        <v>GST/HST Payable</v>
      </c>
      <c r="I1255" s="17">
        <f t="shared" si="78"/>
        <v>0</v>
      </c>
      <c r="J1255" s="12" t="str">
        <f t="shared" si="79"/>
        <v>GST/HST Payable</v>
      </c>
    </row>
    <row r="1256" spans="1:10" ht="16" hidden="1">
      <c r="A1256" s="13" t="s">
        <v>721</v>
      </c>
      <c r="B1256" s="12" t="s">
        <v>78</v>
      </c>
      <c r="C1256" s="12" t="s">
        <v>722</v>
      </c>
      <c r="D1256" s="12" t="s">
        <v>723</v>
      </c>
      <c r="E1256" s="12">
        <v>236.42</v>
      </c>
      <c r="F1256" s="14" t="str">
        <f t="shared" si="76"/>
        <v>2025-03-06ExpenseAce Courier52130 Courier &amp; Postage236.42</v>
      </c>
      <c r="G1256" s="15">
        <f t="shared" si="77"/>
        <v>45722</v>
      </c>
      <c r="H1256" s="16" t="str">
        <f>IF((IFERROR((VLOOKUP(D1256,'Automation (QBO)'!A:B,2,FALSE)),"0"))=0,"Suspense",(IFERROR((VLOOKUP(D1256,'Automation (QBO)'!A:B,2,FALSE)),"Suspense")))</f>
        <v>Office Supplies</v>
      </c>
      <c r="I1256" s="17">
        <f t="shared" si="78"/>
        <v>236.42</v>
      </c>
      <c r="J1256" s="12" t="str">
        <f t="shared" si="79"/>
        <v>Office Supplies</v>
      </c>
    </row>
    <row r="1257" spans="1:10" ht="16" hidden="1">
      <c r="A1257" s="13" t="s">
        <v>721</v>
      </c>
      <c r="B1257" s="12" t="s">
        <v>78</v>
      </c>
      <c r="C1257" s="12" t="s">
        <v>90</v>
      </c>
      <c r="D1257" s="12" t="s">
        <v>505</v>
      </c>
      <c r="E1257" s="12">
        <v>75.03</v>
      </c>
      <c r="F1257" s="14" t="str">
        <f t="shared" si="76"/>
        <v>2025-03-06ExpensePetro Canada21010 Credit Card (CIBC Visa)75.03</v>
      </c>
      <c r="G1257" s="15">
        <f t="shared" si="77"/>
        <v>45722</v>
      </c>
      <c r="H1257" s="16" t="str">
        <f>IF((IFERROR((VLOOKUP(D1257,'Automation (QBO)'!A:B,2,FALSE)),"0"))=0,"Suspense",(IFERROR((VLOOKUP(D1257,'Automation (QBO)'!A:B,2,FALSE)),"Suspense")))</f>
        <v>Credit Card (CIBC Visa)</v>
      </c>
      <c r="I1257" s="17">
        <f t="shared" si="78"/>
        <v>75.03</v>
      </c>
      <c r="J1257" s="12" t="str">
        <f t="shared" si="79"/>
        <v>Credit Card (CIBC Visa)</v>
      </c>
    </row>
    <row r="1258" spans="1:10" ht="16" hidden="1">
      <c r="A1258" s="13" t="s">
        <v>721</v>
      </c>
      <c r="B1258" s="12" t="s">
        <v>78</v>
      </c>
      <c r="C1258" s="12" t="s">
        <v>722</v>
      </c>
      <c r="D1258" s="12" t="s">
        <v>505</v>
      </c>
      <c r="E1258" s="12">
        <v>236.42</v>
      </c>
      <c r="F1258" s="14" t="str">
        <f t="shared" si="76"/>
        <v>2025-03-06ExpenseAce Courier21010 Credit Card (CIBC Visa)236.42</v>
      </c>
      <c r="G1258" s="15">
        <f t="shared" si="77"/>
        <v>45722</v>
      </c>
      <c r="H1258" s="16" t="str">
        <f>IF((IFERROR((VLOOKUP(D1258,'Automation (QBO)'!A:B,2,FALSE)),"0"))=0,"Suspense",(IFERROR((VLOOKUP(D1258,'Automation (QBO)'!A:B,2,FALSE)),"Suspense")))</f>
        <v>Credit Card (CIBC Visa)</v>
      </c>
      <c r="I1258" s="17">
        <f t="shared" si="78"/>
        <v>236.42</v>
      </c>
      <c r="J1258" s="12" t="str">
        <f t="shared" si="79"/>
        <v>Credit Card (CIBC Visa)</v>
      </c>
    </row>
    <row r="1259" spans="1:10" ht="16" hidden="1">
      <c r="A1259" s="13" t="s">
        <v>721</v>
      </c>
      <c r="B1259" s="12" t="s">
        <v>78</v>
      </c>
      <c r="C1259" s="12" t="s">
        <v>129</v>
      </c>
      <c r="D1259" s="12" t="s">
        <v>505</v>
      </c>
      <c r="E1259" s="12">
        <v>29.64</v>
      </c>
      <c r="F1259" s="14" t="str">
        <f t="shared" si="76"/>
        <v>2025-03-06ExpenseUber21010 Credit Card (CIBC Visa)29.64</v>
      </c>
      <c r="G1259" s="15">
        <f t="shared" si="77"/>
        <v>45722</v>
      </c>
      <c r="H1259" s="16" t="str">
        <f>IF((IFERROR((VLOOKUP(D1259,'Automation (QBO)'!A:B,2,FALSE)),"0"))=0,"Suspense",(IFERROR((VLOOKUP(D1259,'Automation (QBO)'!A:B,2,FALSE)),"Suspense")))</f>
        <v>Credit Card (CIBC Visa)</v>
      </c>
      <c r="I1259" s="17">
        <f t="shared" si="78"/>
        <v>29.64</v>
      </c>
      <c r="J1259" s="12" t="str">
        <f t="shared" si="79"/>
        <v>Credit Card (CIBC Visa)</v>
      </c>
    </row>
    <row r="1260" spans="1:10" ht="16" hidden="1">
      <c r="A1260" s="13" t="s">
        <v>721</v>
      </c>
      <c r="B1260" s="12" t="s">
        <v>78</v>
      </c>
      <c r="C1260" s="12" t="s">
        <v>101</v>
      </c>
      <c r="D1260" s="12" t="s">
        <v>505</v>
      </c>
      <c r="E1260" s="12">
        <v>12.31</v>
      </c>
      <c r="F1260" s="14" t="str">
        <f t="shared" si="76"/>
        <v>2025-03-06ExpenseAmazon21010 Credit Card (CIBC Visa)12.31</v>
      </c>
      <c r="G1260" s="15">
        <f t="shared" si="77"/>
        <v>45722</v>
      </c>
      <c r="H1260" s="16" t="str">
        <f>IF((IFERROR((VLOOKUP(D1260,'Automation (QBO)'!A:B,2,FALSE)),"0"))=0,"Suspense",(IFERROR((VLOOKUP(D1260,'Automation (QBO)'!A:B,2,FALSE)),"Suspense")))</f>
        <v>Credit Card (CIBC Visa)</v>
      </c>
      <c r="I1260" s="17">
        <f t="shared" si="78"/>
        <v>12.31</v>
      </c>
      <c r="J1260" s="12" t="str">
        <f t="shared" si="79"/>
        <v>Credit Card (CIBC Visa)</v>
      </c>
    </row>
    <row r="1261" spans="1:10" ht="16" hidden="1">
      <c r="A1261" s="13" t="s">
        <v>721</v>
      </c>
      <c r="B1261" s="12" t="s">
        <v>78</v>
      </c>
      <c r="C1261" s="12" t="s">
        <v>90</v>
      </c>
      <c r="D1261" s="12" t="s">
        <v>204</v>
      </c>
      <c r="E1261" s="12">
        <v>71.459999999999994</v>
      </c>
      <c r="F1261" s="14" t="str">
        <f t="shared" si="76"/>
        <v>2025-03-06ExpensePetro Canada52225 Fuel71.46</v>
      </c>
      <c r="G1261" s="15">
        <f t="shared" si="77"/>
        <v>45722</v>
      </c>
      <c r="H1261" s="16" t="str">
        <f>IF((IFERROR((VLOOKUP(D1261,'Automation (QBO)'!A:B,2,FALSE)),"0"))=0,"Suspense",(IFERROR((VLOOKUP(D1261,'Automation (QBO)'!A:B,2,FALSE)),"Suspense")))</f>
        <v>Fuel</v>
      </c>
      <c r="I1261" s="17">
        <f t="shared" si="78"/>
        <v>71.459999999999994</v>
      </c>
      <c r="J1261" s="12" t="str">
        <f t="shared" si="79"/>
        <v>Fuel</v>
      </c>
    </row>
    <row r="1262" spans="1:10" ht="16" hidden="1">
      <c r="A1262" s="13" t="s">
        <v>724</v>
      </c>
      <c r="B1262" s="12" t="s">
        <v>78</v>
      </c>
      <c r="C1262" s="12" t="s">
        <v>103</v>
      </c>
      <c r="D1262" s="12" t="s">
        <v>660</v>
      </c>
      <c r="E1262" s="12">
        <v>67.67</v>
      </c>
      <c r="F1262" s="14" t="str">
        <f t="shared" si="76"/>
        <v>2025-03-07ExpenseRona51335 Project Expense - Materials67.67</v>
      </c>
      <c r="G1262" s="15">
        <f t="shared" si="77"/>
        <v>45723</v>
      </c>
      <c r="H1262" s="16" t="str">
        <f>IF((IFERROR((VLOOKUP(D1262,'Automation (QBO)'!A:B,2,FALSE)),"0"))=0,"Suspense",(IFERROR((VLOOKUP(D1262,'Automation (QBO)'!A:B,2,FALSE)),"Suspense")))</f>
        <v>Project Expense - Materials</v>
      </c>
      <c r="I1262" s="17">
        <f t="shared" si="78"/>
        <v>67.67</v>
      </c>
      <c r="J1262" s="12" t="str">
        <f t="shared" si="79"/>
        <v>Project Expense - Materials</v>
      </c>
    </row>
    <row r="1263" spans="1:10" ht="16" hidden="1">
      <c r="A1263" s="13" t="s">
        <v>724</v>
      </c>
      <c r="B1263" s="12" t="s">
        <v>78</v>
      </c>
      <c r="C1263" s="12" t="s">
        <v>103</v>
      </c>
      <c r="D1263" s="12" t="s">
        <v>199</v>
      </c>
      <c r="E1263" s="12">
        <v>-3.16</v>
      </c>
      <c r="F1263" s="14" t="str">
        <f t="shared" si="76"/>
        <v>2025-03-07ExpenseRona21020 GST/HST Payable-3.16</v>
      </c>
      <c r="G1263" s="15">
        <f t="shared" si="77"/>
        <v>45723</v>
      </c>
      <c r="H1263" s="16" t="str">
        <f>IF((IFERROR((VLOOKUP(D1263,'Automation (QBO)'!A:B,2,FALSE)),"0"))=0,"Suspense",(IFERROR((VLOOKUP(D1263,'Automation (QBO)'!A:B,2,FALSE)),"Suspense")))</f>
        <v>GST/HST Payable</v>
      </c>
      <c r="I1263" s="17">
        <f t="shared" si="78"/>
        <v>-3.16</v>
      </c>
      <c r="J1263" s="12" t="str">
        <f t="shared" si="79"/>
        <v>GST/HST Payable</v>
      </c>
    </row>
    <row r="1264" spans="1:10" ht="16" hidden="1">
      <c r="A1264" s="13" t="s">
        <v>724</v>
      </c>
      <c r="B1264" s="12" t="s">
        <v>78</v>
      </c>
      <c r="C1264" s="12" t="s">
        <v>103</v>
      </c>
      <c r="D1264" s="12" t="s">
        <v>505</v>
      </c>
      <c r="E1264" s="12">
        <v>70.83</v>
      </c>
      <c r="F1264" s="14" t="str">
        <f t="shared" si="76"/>
        <v>2025-03-07ExpenseRona21010 Credit Card (CIBC Visa)70.83</v>
      </c>
      <c r="G1264" s="15">
        <f t="shared" si="77"/>
        <v>45723</v>
      </c>
      <c r="H1264" s="16" t="str">
        <f>IF((IFERROR((VLOOKUP(D1264,'Automation (QBO)'!A:B,2,FALSE)),"0"))=0,"Suspense",(IFERROR((VLOOKUP(D1264,'Automation (QBO)'!A:B,2,FALSE)),"Suspense")))</f>
        <v>Credit Card (CIBC Visa)</v>
      </c>
      <c r="I1264" s="17">
        <f t="shared" si="78"/>
        <v>70.83</v>
      </c>
      <c r="J1264" s="12" t="str">
        <f t="shared" si="79"/>
        <v>Credit Card (CIBC Visa)</v>
      </c>
    </row>
    <row r="1265" spans="1:10" ht="16" hidden="1">
      <c r="A1265" s="13" t="s">
        <v>725</v>
      </c>
      <c r="B1265" s="12" t="s">
        <v>78</v>
      </c>
      <c r="C1265" s="12" t="s">
        <v>90</v>
      </c>
      <c r="D1265" s="12" t="s">
        <v>199</v>
      </c>
      <c r="E1265" s="12">
        <v>-8.86</v>
      </c>
      <c r="F1265" s="14" t="str">
        <f t="shared" si="76"/>
        <v>2025-03-09ExpensePetro Canada21020 GST/HST Payable-8.86</v>
      </c>
      <c r="G1265" s="15">
        <f t="shared" si="77"/>
        <v>45725</v>
      </c>
      <c r="H1265" s="16" t="str">
        <f>IF((IFERROR((VLOOKUP(D1265,'Automation (QBO)'!A:B,2,FALSE)),"0"))=0,"Suspense",(IFERROR((VLOOKUP(D1265,'Automation (QBO)'!A:B,2,FALSE)),"Suspense")))</f>
        <v>GST/HST Payable</v>
      </c>
      <c r="I1265" s="17">
        <f t="shared" si="78"/>
        <v>-8.86</v>
      </c>
      <c r="J1265" s="12" t="str">
        <f t="shared" si="79"/>
        <v>GST/HST Payable</v>
      </c>
    </row>
    <row r="1266" spans="1:10" ht="16" hidden="1">
      <c r="A1266" s="13" t="s">
        <v>725</v>
      </c>
      <c r="B1266" s="12" t="s">
        <v>78</v>
      </c>
      <c r="C1266" s="12" t="s">
        <v>90</v>
      </c>
      <c r="D1266" s="12" t="s">
        <v>505</v>
      </c>
      <c r="E1266" s="12">
        <v>186.16</v>
      </c>
      <c r="F1266" s="14" t="str">
        <f t="shared" si="76"/>
        <v>2025-03-09ExpensePetro Canada21010 Credit Card (CIBC Visa)186.16</v>
      </c>
      <c r="G1266" s="15">
        <f t="shared" si="77"/>
        <v>45725</v>
      </c>
      <c r="H1266" s="16" t="str">
        <f>IF((IFERROR((VLOOKUP(D1266,'Automation (QBO)'!A:B,2,FALSE)),"0"))=0,"Suspense",(IFERROR((VLOOKUP(D1266,'Automation (QBO)'!A:B,2,FALSE)),"Suspense")))</f>
        <v>Credit Card (CIBC Visa)</v>
      </c>
      <c r="I1266" s="17">
        <f t="shared" si="78"/>
        <v>186.16</v>
      </c>
      <c r="J1266" s="12" t="str">
        <f t="shared" si="79"/>
        <v>Credit Card (CIBC Visa)</v>
      </c>
    </row>
    <row r="1267" spans="1:10" ht="16" hidden="1">
      <c r="A1267" s="13" t="s">
        <v>725</v>
      </c>
      <c r="B1267" s="12" t="s">
        <v>78</v>
      </c>
      <c r="C1267" s="12" t="s">
        <v>90</v>
      </c>
      <c r="D1267" s="12" t="s">
        <v>204</v>
      </c>
      <c r="E1267" s="12">
        <v>177.3</v>
      </c>
      <c r="F1267" s="14" t="str">
        <f t="shared" si="76"/>
        <v>2025-03-09ExpensePetro Canada52225 Fuel177.3</v>
      </c>
      <c r="G1267" s="15">
        <f t="shared" si="77"/>
        <v>45725</v>
      </c>
      <c r="H1267" s="16" t="str">
        <f>IF((IFERROR((VLOOKUP(D1267,'Automation (QBO)'!A:B,2,FALSE)),"0"))=0,"Suspense",(IFERROR((VLOOKUP(D1267,'Automation (QBO)'!A:B,2,FALSE)),"Suspense")))</f>
        <v>Fuel</v>
      </c>
      <c r="I1267" s="17">
        <f t="shared" si="78"/>
        <v>177.3</v>
      </c>
      <c r="J1267" s="12" t="str">
        <f t="shared" si="79"/>
        <v>Fuel</v>
      </c>
    </row>
    <row r="1268" spans="1:10" ht="16" hidden="1">
      <c r="A1268" s="13" t="s">
        <v>608</v>
      </c>
      <c r="B1268" s="12" t="s">
        <v>78</v>
      </c>
      <c r="C1268" s="12" t="s">
        <v>116</v>
      </c>
      <c r="D1268" s="12" t="s">
        <v>654</v>
      </c>
      <c r="E1268" s="12">
        <v>1200</v>
      </c>
      <c r="F1268" s="14" t="str">
        <f t="shared" si="76"/>
        <v>2025-03-10ExpenseRoarty Painting51320 Project Expense - Subcontractors1200</v>
      </c>
      <c r="G1268" s="15">
        <f t="shared" si="77"/>
        <v>45726</v>
      </c>
      <c r="H1268" s="16" t="str">
        <f>IF((IFERROR((VLOOKUP(D1268,'Automation (QBO)'!A:B,2,FALSE)),"0"))=0,"Suspense",(IFERROR((VLOOKUP(D1268,'Automation (QBO)'!A:B,2,FALSE)),"Suspense")))</f>
        <v>Project Expense - Subcontractors</v>
      </c>
      <c r="I1268" s="17">
        <f t="shared" si="78"/>
        <v>1200</v>
      </c>
      <c r="J1268" s="12" t="str">
        <f t="shared" si="79"/>
        <v>Project Expense - Subcontractors</v>
      </c>
    </row>
    <row r="1269" spans="1:10" ht="16" hidden="1">
      <c r="A1269" s="13" t="s">
        <v>608</v>
      </c>
      <c r="B1269" s="12" t="s">
        <v>78</v>
      </c>
      <c r="C1269" s="12" t="s">
        <v>116</v>
      </c>
      <c r="D1269" s="12" t="s">
        <v>199</v>
      </c>
      <c r="E1269" s="12">
        <v>-60</v>
      </c>
      <c r="F1269" s="14" t="str">
        <f t="shared" si="76"/>
        <v>2025-03-10ExpenseRoarty Painting21020 GST/HST Payable-60</v>
      </c>
      <c r="G1269" s="15">
        <f t="shared" si="77"/>
        <v>45726</v>
      </c>
      <c r="H1269" s="16" t="str">
        <f>IF((IFERROR((VLOOKUP(D1269,'Automation (QBO)'!A:B,2,FALSE)),"0"))=0,"Suspense",(IFERROR((VLOOKUP(D1269,'Automation (QBO)'!A:B,2,FALSE)),"Suspense")))</f>
        <v>GST/HST Payable</v>
      </c>
      <c r="I1269" s="17">
        <f t="shared" si="78"/>
        <v>-60</v>
      </c>
      <c r="J1269" s="12" t="str">
        <f t="shared" si="79"/>
        <v>GST/HST Payable</v>
      </c>
    </row>
    <row r="1270" spans="1:10" ht="16" hidden="1">
      <c r="A1270" s="13" t="s">
        <v>608</v>
      </c>
      <c r="B1270" s="12" t="s">
        <v>78</v>
      </c>
      <c r="C1270" s="12" t="s">
        <v>113</v>
      </c>
      <c r="D1270" s="12" t="s">
        <v>199</v>
      </c>
      <c r="E1270" s="12">
        <v>-165</v>
      </c>
      <c r="F1270" s="14" t="str">
        <f t="shared" si="76"/>
        <v>2025-03-10ExpenseCS Drywall LTD21020 GST/HST Payable-165</v>
      </c>
      <c r="G1270" s="15">
        <f t="shared" si="77"/>
        <v>45726</v>
      </c>
      <c r="H1270" s="16" t="str">
        <f>IF((IFERROR((VLOOKUP(D1270,'Automation (QBO)'!A:B,2,FALSE)),"0"))=0,"Suspense",(IFERROR((VLOOKUP(D1270,'Automation (QBO)'!A:B,2,FALSE)),"Suspense")))</f>
        <v>GST/HST Payable</v>
      </c>
      <c r="I1270" s="17">
        <f t="shared" si="78"/>
        <v>-165</v>
      </c>
      <c r="J1270" s="12" t="str">
        <f t="shared" si="79"/>
        <v>GST/HST Payable</v>
      </c>
    </row>
    <row r="1271" spans="1:10" ht="16" hidden="1">
      <c r="A1271" s="13" t="s">
        <v>608</v>
      </c>
      <c r="B1271" s="12" t="s">
        <v>78</v>
      </c>
      <c r="C1271" s="12" t="s">
        <v>113</v>
      </c>
      <c r="D1271" s="12" t="s">
        <v>654</v>
      </c>
      <c r="E1271" s="12">
        <v>3300</v>
      </c>
      <c r="F1271" s="14" t="str">
        <f t="shared" si="76"/>
        <v>2025-03-10ExpenseCS Drywall LTD51320 Project Expense - Subcontractors3300</v>
      </c>
      <c r="G1271" s="15">
        <f t="shared" si="77"/>
        <v>45726</v>
      </c>
      <c r="H1271" s="16" t="str">
        <f>IF((IFERROR((VLOOKUP(D1271,'Automation (QBO)'!A:B,2,FALSE)),"0"))=0,"Suspense",(IFERROR((VLOOKUP(D1271,'Automation (QBO)'!A:B,2,FALSE)),"Suspense")))</f>
        <v>Project Expense - Subcontractors</v>
      </c>
      <c r="I1271" s="17">
        <f t="shared" si="78"/>
        <v>3300</v>
      </c>
      <c r="J1271" s="12" t="str">
        <f t="shared" si="79"/>
        <v>Project Expense - Subcontractors</v>
      </c>
    </row>
    <row r="1272" spans="1:10" ht="16" hidden="1">
      <c r="A1272" s="13" t="s">
        <v>608</v>
      </c>
      <c r="B1272" s="12" t="s">
        <v>106</v>
      </c>
      <c r="C1272" s="12" t="s">
        <v>164</v>
      </c>
      <c r="D1272" s="12" t="s">
        <v>665</v>
      </c>
      <c r="E1272" s="12">
        <v>-6142.5</v>
      </c>
      <c r="F1272" s="14" t="str">
        <f t="shared" si="76"/>
        <v>2025-03-10PaymentBrowns Newport Village12000 [Accounts Receivable]-6142.5</v>
      </c>
      <c r="G1272" s="15">
        <f t="shared" si="77"/>
        <v>45726</v>
      </c>
      <c r="H1272" s="16" t="str">
        <f>IF((IFERROR((VLOOKUP(D1272,'Automation (QBO)'!A:B,2,FALSE)),"0"))=0,"Suspense",(IFERROR((VLOOKUP(D1272,'Automation (QBO)'!A:B,2,FALSE)),"Suspense")))</f>
        <v>Accounts Recievable - Suspense</v>
      </c>
      <c r="I1272" s="17">
        <f t="shared" si="78"/>
        <v>-6142.5</v>
      </c>
      <c r="J1272" s="12" t="str">
        <f t="shared" si="79"/>
        <v>Accounts Recievable - Suspense</v>
      </c>
    </row>
    <row r="1273" spans="1:10" ht="16" hidden="1">
      <c r="A1273" s="13" t="s">
        <v>608</v>
      </c>
      <c r="B1273" s="12" t="s">
        <v>84</v>
      </c>
      <c r="C1273" s="12" t="s">
        <v>114</v>
      </c>
      <c r="D1273" s="12" t="s">
        <v>666</v>
      </c>
      <c r="E1273" s="12">
        <v>1700</v>
      </c>
      <c r="F1273" s="14" t="str">
        <f t="shared" si="76"/>
        <v>2025-03-10InvoiceGarden of Granite Winery:Garden of Granite Project41005 Labour - Project Managment1700</v>
      </c>
      <c r="G1273" s="15">
        <f t="shared" si="77"/>
        <v>45726</v>
      </c>
      <c r="H1273" s="16" t="str">
        <f>IF((IFERROR((VLOOKUP(D1273,'Automation (QBO)'!A:B,2,FALSE)),"0"))=0,"Suspense",(IFERROR((VLOOKUP(D1273,'Automation (QBO)'!A:B,2,FALSE)),"Suspense")))</f>
        <v>Labour - Project Managment</v>
      </c>
      <c r="I1273" s="17">
        <f t="shared" si="78"/>
        <v>1700</v>
      </c>
      <c r="J1273" s="12" t="str">
        <f t="shared" si="79"/>
        <v>Labour - Project Managment</v>
      </c>
    </row>
    <row r="1274" spans="1:10" ht="16" hidden="1">
      <c r="A1274" s="13" t="s">
        <v>608</v>
      </c>
      <c r="B1274" s="12" t="s">
        <v>84</v>
      </c>
      <c r="C1274" s="12" t="s">
        <v>114</v>
      </c>
      <c r="D1274" s="12" t="s">
        <v>666</v>
      </c>
      <c r="E1274" s="12">
        <v>0</v>
      </c>
      <c r="F1274" s="14" t="str">
        <f t="shared" si="76"/>
        <v>2025-03-10InvoiceGarden of Granite Winery:Garden of Granite Project41005 Labour - Project Managment0</v>
      </c>
      <c r="G1274" s="15">
        <f t="shared" si="77"/>
        <v>45726</v>
      </c>
      <c r="H1274" s="16" t="str">
        <f>IF((IFERROR((VLOOKUP(D1274,'Automation (QBO)'!A:B,2,FALSE)),"0"))=0,"Suspense",(IFERROR((VLOOKUP(D1274,'Automation (QBO)'!A:B,2,FALSE)),"Suspense")))</f>
        <v>Labour - Project Managment</v>
      </c>
      <c r="I1274" s="17">
        <f t="shared" si="78"/>
        <v>0</v>
      </c>
      <c r="J1274" s="12" t="str">
        <f t="shared" si="79"/>
        <v>Labour - Project Managment</v>
      </c>
    </row>
    <row r="1275" spans="1:10" ht="16" hidden="1">
      <c r="A1275" s="13" t="s">
        <v>608</v>
      </c>
      <c r="B1275" s="12" t="s">
        <v>84</v>
      </c>
      <c r="C1275" s="12" t="s">
        <v>114</v>
      </c>
      <c r="D1275" s="12" t="s">
        <v>844</v>
      </c>
      <c r="E1275" s="12">
        <v>-411.49</v>
      </c>
      <c r="F1275" s="14" t="str">
        <f t="shared" si="76"/>
        <v>2025-03-10InvoiceGarden of Granite Winery:Garden of Granite Project42035 Billable Expense Income-411.49</v>
      </c>
      <c r="G1275" s="15">
        <f t="shared" si="77"/>
        <v>45726</v>
      </c>
      <c r="H1275" s="16" t="str">
        <f>IF((IFERROR((VLOOKUP(D1275,'Automation (QBO)'!A:B,2,FALSE)),"0"))=0,"Suspense",(IFERROR((VLOOKUP(D1275,'Automation (QBO)'!A:B,2,FALSE)),"Suspense")))</f>
        <v>Suspense</v>
      </c>
      <c r="I1275" s="17">
        <f t="shared" si="78"/>
        <v>-411.49</v>
      </c>
      <c r="J1275" s="12" t="str">
        <f t="shared" si="79"/>
        <v>Suspense</v>
      </c>
    </row>
    <row r="1276" spans="1:10" ht="16" hidden="1">
      <c r="A1276" s="13" t="s">
        <v>608</v>
      </c>
      <c r="B1276" s="12" t="s">
        <v>84</v>
      </c>
      <c r="C1276" s="12" t="s">
        <v>114</v>
      </c>
      <c r="D1276" s="12" t="s">
        <v>666</v>
      </c>
      <c r="E1276" s="12">
        <v>3656.25</v>
      </c>
      <c r="F1276" s="14" t="str">
        <f t="shared" si="76"/>
        <v>2025-03-10InvoiceGarden of Granite Winery:Garden of Granite Project41005 Labour - Project Managment3656.25</v>
      </c>
      <c r="G1276" s="15">
        <f t="shared" si="77"/>
        <v>45726</v>
      </c>
      <c r="H1276" s="16" t="str">
        <f>IF((IFERROR((VLOOKUP(D1276,'Automation (QBO)'!A:B,2,FALSE)),"0"))=0,"Suspense",(IFERROR((VLOOKUP(D1276,'Automation (QBO)'!A:B,2,FALSE)),"Suspense")))</f>
        <v>Labour - Project Managment</v>
      </c>
      <c r="I1276" s="17">
        <f t="shared" si="78"/>
        <v>3656.25</v>
      </c>
      <c r="J1276" s="12" t="str">
        <f t="shared" si="79"/>
        <v>Labour - Project Managment</v>
      </c>
    </row>
    <row r="1277" spans="1:10" ht="16" hidden="1">
      <c r="A1277" s="13" t="s">
        <v>608</v>
      </c>
      <c r="B1277" s="12" t="s">
        <v>84</v>
      </c>
      <c r="C1277" s="12" t="s">
        <v>114</v>
      </c>
      <c r="D1277" s="12" t="s">
        <v>666</v>
      </c>
      <c r="E1277" s="12">
        <v>988.95</v>
      </c>
      <c r="F1277" s="14" t="str">
        <f t="shared" si="76"/>
        <v>2025-03-10InvoiceGarden of Granite Winery:Garden of Granite Project41005 Labour - Project Managment988.95</v>
      </c>
      <c r="G1277" s="15">
        <f t="shared" si="77"/>
        <v>45726</v>
      </c>
      <c r="H1277" s="16" t="str">
        <f>IF((IFERROR((VLOOKUP(D1277,'Automation (QBO)'!A:B,2,FALSE)),"0"))=0,"Suspense",(IFERROR((VLOOKUP(D1277,'Automation (QBO)'!A:B,2,FALSE)),"Suspense")))</f>
        <v>Labour - Project Managment</v>
      </c>
      <c r="I1277" s="17">
        <f t="shared" si="78"/>
        <v>988.95</v>
      </c>
      <c r="J1277" s="12" t="str">
        <f t="shared" si="79"/>
        <v>Labour - Project Managment</v>
      </c>
    </row>
    <row r="1278" spans="1:10" ht="16" hidden="1">
      <c r="A1278" s="13" t="s">
        <v>608</v>
      </c>
      <c r="B1278" s="12" t="s">
        <v>84</v>
      </c>
      <c r="C1278" s="12" t="s">
        <v>114</v>
      </c>
      <c r="D1278" s="12" t="s">
        <v>666</v>
      </c>
      <c r="E1278" s="12">
        <v>5226.78</v>
      </c>
      <c r="F1278" s="14" t="str">
        <f t="shared" si="76"/>
        <v>2025-03-10InvoiceGarden of Granite Winery:Garden of Granite Project41005 Labour - Project Managment5226.78</v>
      </c>
      <c r="G1278" s="15">
        <f t="shared" si="77"/>
        <v>45726</v>
      </c>
      <c r="H1278" s="16" t="str">
        <f>IF((IFERROR((VLOOKUP(D1278,'Automation (QBO)'!A:B,2,FALSE)),"0"))=0,"Suspense",(IFERROR((VLOOKUP(D1278,'Automation (QBO)'!A:B,2,FALSE)),"Suspense")))</f>
        <v>Labour - Project Managment</v>
      </c>
      <c r="I1278" s="17">
        <f t="shared" si="78"/>
        <v>5226.78</v>
      </c>
      <c r="J1278" s="12" t="str">
        <f t="shared" si="79"/>
        <v>Labour - Project Managment</v>
      </c>
    </row>
    <row r="1279" spans="1:10" ht="16" hidden="1">
      <c r="A1279" s="13" t="s">
        <v>608</v>
      </c>
      <c r="B1279" s="12" t="s">
        <v>84</v>
      </c>
      <c r="C1279" s="12" t="s">
        <v>114</v>
      </c>
      <c r="D1279" s="12" t="s">
        <v>666</v>
      </c>
      <c r="E1279" s="12">
        <v>0</v>
      </c>
      <c r="F1279" s="14" t="str">
        <f t="shared" si="76"/>
        <v>2025-03-10InvoiceGarden of Granite Winery:Garden of Granite Project41005 Labour - Project Managment0</v>
      </c>
      <c r="G1279" s="15">
        <f t="shared" si="77"/>
        <v>45726</v>
      </c>
      <c r="H1279" s="16" t="str">
        <f>IF((IFERROR((VLOOKUP(D1279,'Automation (QBO)'!A:B,2,FALSE)),"0"))=0,"Suspense",(IFERROR((VLOOKUP(D1279,'Automation (QBO)'!A:B,2,FALSE)),"Suspense")))</f>
        <v>Labour - Project Managment</v>
      </c>
      <c r="I1279" s="17">
        <f t="shared" si="78"/>
        <v>0</v>
      </c>
      <c r="J1279" s="12" t="str">
        <f t="shared" si="79"/>
        <v>Labour - Project Managment</v>
      </c>
    </row>
    <row r="1280" spans="1:10" ht="16" hidden="1">
      <c r="A1280" s="13" t="s">
        <v>608</v>
      </c>
      <c r="B1280" s="12" t="s">
        <v>84</v>
      </c>
      <c r="C1280" s="12" t="s">
        <v>114</v>
      </c>
      <c r="D1280" s="12" t="s">
        <v>844</v>
      </c>
      <c r="E1280" s="12">
        <v>693.72</v>
      </c>
      <c r="F1280" s="14" t="str">
        <f t="shared" si="76"/>
        <v>2025-03-10InvoiceGarden of Granite Winery:Garden of Granite Project42035 Billable Expense Income693.72</v>
      </c>
      <c r="G1280" s="15">
        <f t="shared" si="77"/>
        <v>45726</v>
      </c>
      <c r="H1280" s="16" t="str">
        <f>IF((IFERROR((VLOOKUP(D1280,'Automation (QBO)'!A:B,2,FALSE)),"0"))=0,"Suspense",(IFERROR((VLOOKUP(D1280,'Automation (QBO)'!A:B,2,FALSE)),"Suspense")))</f>
        <v>Suspense</v>
      </c>
      <c r="I1280" s="17">
        <f t="shared" si="78"/>
        <v>693.72</v>
      </c>
      <c r="J1280" s="12" t="str">
        <f t="shared" si="79"/>
        <v>Suspense</v>
      </c>
    </row>
    <row r="1281" spans="1:10" ht="16" hidden="1">
      <c r="A1281" s="13" t="s">
        <v>608</v>
      </c>
      <c r="B1281" s="12" t="s">
        <v>84</v>
      </c>
      <c r="C1281" s="12" t="s">
        <v>114</v>
      </c>
      <c r="D1281" s="12" t="s">
        <v>666</v>
      </c>
      <c r="E1281" s="12">
        <v>4306.25</v>
      </c>
      <c r="F1281" s="14" t="str">
        <f t="shared" si="76"/>
        <v>2025-03-10InvoiceGarden of Granite Winery:Garden of Granite Project41005 Labour - Project Managment4306.25</v>
      </c>
      <c r="G1281" s="15">
        <f t="shared" si="77"/>
        <v>45726</v>
      </c>
      <c r="H1281" s="16" t="str">
        <f>IF((IFERROR((VLOOKUP(D1281,'Automation (QBO)'!A:B,2,FALSE)),"0"))=0,"Suspense",(IFERROR((VLOOKUP(D1281,'Automation (QBO)'!A:B,2,FALSE)),"Suspense")))</f>
        <v>Labour - Project Managment</v>
      </c>
      <c r="I1281" s="17">
        <f t="shared" si="78"/>
        <v>4306.25</v>
      </c>
      <c r="J1281" s="12" t="str">
        <f t="shared" si="79"/>
        <v>Labour - Project Managment</v>
      </c>
    </row>
    <row r="1282" spans="1:10" ht="16" hidden="1">
      <c r="A1282" s="13" t="s">
        <v>608</v>
      </c>
      <c r="B1282" s="12" t="s">
        <v>84</v>
      </c>
      <c r="C1282" s="12" t="s">
        <v>114</v>
      </c>
      <c r="D1282" s="12" t="s">
        <v>666</v>
      </c>
      <c r="E1282" s="12">
        <v>2045.35</v>
      </c>
      <c r="F1282" s="14" t="str">
        <f t="shared" ref="F1282:F1345" si="80">A1282&amp;B1282&amp;C1282&amp;D1282&amp;E1282</f>
        <v>2025-03-10InvoiceGarden of Granite Winery:Garden of Granite Project41005 Labour - Project Managment2045.35</v>
      </c>
      <c r="G1282" s="15">
        <f t="shared" ref="G1282:G1345" si="81">IFERROR((DATEVALUE(A1282)),A1282)</f>
        <v>45726</v>
      </c>
      <c r="H1282" s="16" t="str">
        <f>IF((IFERROR((VLOOKUP(D1282,'Automation (QBO)'!A:B,2,FALSE)),"0"))=0,"Suspense",(IFERROR((VLOOKUP(D1282,'Automation (QBO)'!A:B,2,FALSE)),"Suspense")))</f>
        <v>Labour - Project Managment</v>
      </c>
      <c r="I1282" s="17">
        <f t="shared" ref="I1282:I1345" si="82">E1282</f>
        <v>2045.35</v>
      </c>
      <c r="J1282" s="12" t="str">
        <f t="shared" ref="J1282:J1345" si="83">H1282</f>
        <v>Labour - Project Managment</v>
      </c>
    </row>
    <row r="1283" spans="1:10" ht="16" hidden="1">
      <c r="A1283" s="13" t="s">
        <v>608</v>
      </c>
      <c r="B1283" s="12" t="s">
        <v>84</v>
      </c>
      <c r="C1283" s="12" t="s">
        <v>114</v>
      </c>
      <c r="D1283" s="12" t="s">
        <v>665</v>
      </c>
      <c r="E1283" s="12">
        <v>0</v>
      </c>
      <c r="F1283" s="14" t="str">
        <f t="shared" si="80"/>
        <v>2025-03-10InvoiceGarden of Granite Winery:Garden of Granite Project12000 [Accounts Receivable]0</v>
      </c>
      <c r="G1283" s="15">
        <f t="shared" si="81"/>
        <v>45726</v>
      </c>
      <c r="H1283" s="16" t="str">
        <f>IF((IFERROR((VLOOKUP(D1283,'Automation (QBO)'!A:B,2,FALSE)),"0"))=0,"Suspense",(IFERROR((VLOOKUP(D1283,'Automation (QBO)'!A:B,2,FALSE)),"Suspense")))</f>
        <v>Accounts Recievable - Suspense</v>
      </c>
      <c r="I1283" s="17">
        <f t="shared" si="82"/>
        <v>0</v>
      </c>
      <c r="J1283" s="12" t="str">
        <f t="shared" si="83"/>
        <v>Accounts Recievable - Suspense</v>
      </c>
    </row>
    <row r="1284" spans="1:10" ht="16" hidden="1">
      <c r="A1284" s="13" t="s">
        <v>608</v>
      </c>
      <c r="B1284" s="12" t="s">
        <v>78</v>
      </c>
      <c r="C1284" s="12" t="s">
        <v>100</v>
      </c>
      <c r="D1284" s="12" t="s">
        <v>383</v>
      </c>
      <c r="E1284" s="12">
        <v>10.46</v>
      </c>
      <c r="F1284" s="14" t="str">
        <f t="shared" si="80"/>
        <v>2025-03-10ExpenseMicrosoft Canada Inc52165 Subscriptions (Annual)10.46</v>
      </c>
      <c r="G1284" s="15">
        <f t="shared" si="81"/>
        <v>45726</v>
      </c>
      <c r="H1284" s="16" t="str">
        <f>IF((IFERROR((VLOOKUP(D1284,'Automation (QBO)'!A:B,2,FALSE)),"0"))=0,"Suspense",(IFERROR((VLOOKUP(D1284,'Automation (QBO)'!A:B,2,FALSE)),"Suspense")))</f>
        <v>Subscriptions (Annual)</v>
      </c>
      <c r="I1284" s="17">
        <f t="shared" si="82"/>
        <v>10.46</v>
      </c>
      <c r="J1284" s="12" t="str">
        <f t="shared" si="83"/>
        <v>Subscriptions (Annual)</v>
      </c>
    </row>
    <row r="1285" spans="1:10" ht="16" hidden="1">
      <c r="A1285" s="13" t="s">
        <v>608</v>
      </c>
      <c r="B1285" s="12" t="s">
        <v>78</v>
      </c>
      <c r="C1285" s="12" t="s">
        <v>100</v>
      </c>
      <c r="D1285" s="12" t="s">
        <v>199</v>
      </c>
      <c r="E1285" s="12">
        <v>-0.52</v>
      </c>
      <c r="F1285" s="14" t="str">
        <f t="shared" si="80"/>
        <v>2025-03-10ExpenseMicrosoft Canada Inc21020 GST/HST Payable-0.52</v>
      </c>
      <c r="G1285" s="15">
        <f t="shared" si="81"/>
        <v>45726</v>
      </c>
      <c r="H1285" s="16" t="str">
        <f>IF((IFERROR((VLOOKUP(D1285,'Automation (QBO)'!A:B,2,FALSE)),"0"))=0,"Suspense",(IFERROR((VLOOKUP(D1285,'Automation (QBO)'!A:B,2,FALSE)),"Suspense")))</f>
        <v>GST/HST Payable</v>
      </c>
      <c r="I1285" s="17">
        <f t="shared" si="82"/>
        <v>-0.52</v>
      </c>
      <c r="J1285" s="12" t="str">
        <f t="shared" si="83"/>
        <v>GST/HST Payable</v>
      </c>
    </row>
    <row r="1286" spans="1:10" ht="16" hidden="1">
      <c r="A1286" s="13" t="s">
        <v>608</v>
      </c>
      <c r="B1286" s="12" t="s">
        <v>78</v>
      </c>
      <c r="C1286" s="12" t="s">
        <v>100</v>
      </c>
      <c r="D1286" s="12" t="s">
        <v>383</v>
      </c>
      <c r="E1286" s="12">
        <v>11.52</v>
      </c>
      <c r="F1286" s="14" t="str">
        <f t="shared" si="80"/>
        <v>2025-03-10ExpenseMicrosoft Canada Inc52165 Subscriptions (Annual)11.52</v>
      </c>
      <c r="G1286" s="15">
        <f t="shared" si="81"/>
        <v>45726</v>
      </c>
      <c r="H1286" s="16" t="str">
        <f>IF((IFERROR((VLOOKUP(D1286,'Automation (QBO)'!A:B,2,FALSE)),"0"))=0,"Suspense",(IFERROR((VLOOKUP(D1286,'Automation (QBO)'!A:B,2,FALSE)),"Suspense")))</f>
        <v>Subscriptions (Annual)</v>
      </c>
      <c r="I1286" s="17">
        <f t="shared" si="82"/>
        <v>11.52</v>
      </c>
      <c r="J1286" s="12" t="str">
        <f t="shared" si="83"/>
        <v>Subscriptions (Annual)</v>
      </c>
    </row>
    <row r="1287" spans="1:10" ht="16" hidden="1">
      <c r="A1287" s="13" t="s">
        <v>608</v>
      </c>
      <c r="B1287" s="12" t="s">
        <v>78</v>
      </c>
      <c r="C1287" s="12" t="s">
        <v>100</v>
      </c>
      <c r="D1287" s="12" t="s">
        <v>199</v>
      </c>
      <c r="E1287" s="12">
        <v>-0.57999999999999996</v>
      </c>
      <c r="F1287" s="14" t="str">
        <f t="shared" si="80"/>
        <v>2025-03-10ExpenseMicrosoft Canada Inc21020 GST/HST Payable-0.58</v>
      </c>
      <c r="G1287" s="15">
        <f t="shared" si="81"/>
        <v>45726</v>
      </c>
      <c r="H1287" s="16" t="str">
        <f>IF((IFERROR((VLOOKUP(D1287,'Automation (QBO)'!A:B,2,FALSE)),"0"))=0,"Suspense",(IFERROR((VLOOKUP(D1287,'Automation (QBO)'!A:B,2,FALSE)),"Suspense")))</f>
        <v>GST/HST Payable</v>
      </c>
      <c r="I1287" s="17">
        <f t="shared" si="82"/>
        <v>-0.57999999999999996</v>
      </c>
      <c r="J1287" s="12" t="str">
        <f t="shared" si="83"/>
        <v>GST/HST Payable</v>
      </c>
    </row>
    <row r="1288" spans="1:10" ht="16" hidden="1">
      <c r="A1288" s="13" t="s">
        <v>608</v>
      </c>
      <c r="B1288" s="12" t="s">
        <v>78</v>
      </c>
      <c r="C1288" s="12" t="s">
        <v>100</v>
      </c>
      <c r="D1288" s="12" t="s">
        <v>383</v>
      </c>
      <c r="E1288" s="12">
        <v>21.76</v>
      </c>
      <c r="F1288" s="14" t="str">
        <f t="shared" si="80"/>
        <v>2025-03-10ExpenseMicrosoft Canada Inc52165 Subscriptions (Annual)21.76</v>
      </c>
      <c r="G1288" s="15">
        <f t="shared" si="81"/>
        <v>45726</v>
      </c>
      <c r="H1288" s="16" t="str">
        <f>IF((IFERROR((VLOOKUP(D1288,'Automation (QBO)'!A:B,2,FALSE)),"0"))=0,"Suspense",(IFERROR((VLOOKUP(D1288,'Automation (QBO)'!A:B,2,FALSE)),"Suspense")))</f>
        <v>Subscriptions (Annual)</v>
      </c>
      <c r="I1288" s="17">
        <f t="shared" si="82"/>
        <v>21.76</v>
      </c>
      <c r="J1288" s="12" t="str">
        <f t="shared" si="83"/>
        <v>Subscriptions (Annual)</v>
      </c>
    </row>
    <row r="1289" spans="1:10" ht="16" hidden="1">
      <c r="A1289" s="13" t="s">
        <v>608</v>
      </c>
      <c r="B1289" s="12" t="s">
        <v>78</v>
      </c>
      <c r="C1289" s="12" t="s">
        <v>100</v>
      </c>
      <c r="D1289" s="12" t="s">
        <v>199</v>
      </c>
      <c r="E1289" s="12">
        <v>-1.0900000000000001</v>
      </c>
      <c r="F1289" s="14" t="str">
        <f t="shared" si="80"/>
        <v>2025-03-10ExpenseMicrosoft Canada Inc21020 GST/HST Payable-1.09</v>
      </c>
      <c r="G1289" s="15">
        <f t="shared" si="81"/>
        <v>45726</v>
      </c>
      <c r="H1289" s="16" t="str">
        <f>IF((IFERROR((VLOOKUP(D1289,'Automation (QBO)'!A:B,2,FALSE)),"0"))=0,"Suspense",(IFERROR((VLOOKUP(D1289,'Automation (QBO)'!A:B,2,FALSE)),"Suspense")))</f>
        <v>GST/HST Payable</v>
      </c>
      <c r="I1289" s="17">
        <f t="shared" si="82"/>
        <v>-1.0900000000000001</v>
      </c>
      <c r="J1289" s="12" t="str">
        <f t="shared" si="83"/>
        <v>GST/HST Payable</v>
      </c>
    </row>
    <row r="1290" spans="1:10" ht="16" hidden="1">
      <c r="A1290" s="13" t="s">
        <v>608</v>
      </c>
      <c r="B1290" s="12" t="s">
        <v>78</v>
      </c>
      <c r="C1290" s="12" t="s">
        <v>686</v>
      </c>
      <c r="D1290" s="12" t="s">
        <v>660</v>
      </c>
      <c r="E1290" s="12">
        <v>2880</v>
      </c>
      <c r="F1290" s="14" t="str">
        <f t="shared" si="80"/>
        <v>2025-03-10ExpenseTrue Refrigerator51335 Project Expense - Materials2880</v>
      </c>
      <c r="G1290" s="15">
        <f t="shared" si="81"/>
        <v>45726</v>
      </c>
      <c r="H1290" s="16" t="str">
        <f>IF((IFERROR((VLOOKUP(D1290,'Automation (QBO)'!A:B,2,FALSE)),"0"))=0,"Suspense",(IFERROR((VLOOKUP(D1290,'Automation (QBO)'!A:B,2,FALSE)),"Suspense")))</f>
        <v>Project Expense - Materials</v>
      </c>
      <c r="I1290" s="17">
        <f t="shared" si="82"/>
        <v>2880</v>
      </c>
      <c r="J1290" s="12" t="str">
        <f t="shared" si="83"/>
        <v>Project Expense - Materials</v>
      </c>
    </row>
    <row r="1291" spans="1:10" ht="16" hidden="1">
      <c r="A1291" s="13" t="s">
        <v>608</v>
      </c>
      <c r="B1291" s="12" t="s">
        <v>78</v>
      </c>
      <c r="C1291" s="12" t="s">
        <v>686</v>
      </c>
      <c r="D1291" s="12" t="s">
        <v>199</v>
      </c>
      <c r="E1291" s="12">
        <v>0</v>
      </c>
      <c r="F1291" s="14" t="str">
        <f t="shared" si="80"/>
        <v>2025-03-10ExpenseTrue Refrigerator21020 GST/HST Payable0</v>
      </c>
      <c r="G1291" s="15">
        <f t="shared" si="81"/>
        <v>45726</v>
      </c>
      <c r="H1291" s="16" t="str">
        <f>IF((IFERROR((VLOOKUP(D1291,'Automation (QBO)'!A:B,2,FALSE)),"0"))=0,"Suspense",(IFERROR((VLOOKUP(D1291,'Automation (QBO)'!A:B,2,FALSE)),"Suspense")))</f>
        <v>GST/HST Payable</v>
      </c>
      <c r="I1291" s="17">
        <f t="shared" si="82"/>
        <v>0</v>
      </c>
      <c r="J1291" s="12" t="str">
        <f t="shared" si="83"/>
        <v>GST/HST Payable</v>
      </c>
    </row>
    <row r="1292" spans="1:10" ht="16" hidden="1">
      <c r="A1292" s="13" t="s">
        <v>608</v>
      </c>
      <c r="B1292" s="12" t="s">
        <v>78</v>
      </c>
      <c r="C1292" s="12" t="s">
        <v>116</v>
      </c>
      <c r="D1292" s="12" t="s">
        <v>201</v>
      </c>
      <c r="E1292" s="12">
        <v>-1260</v>
      </c>
      <c r="F1292" s="14" t="str">
        <f t="shared" si="80"/>
        <v>2025-03-10ExpenseRoarty Painting11005 Chequing (CIBC)-1260</v>
      </c>
      <c r="G1292" s="15">
        <f t="shared" si="81"/>
        <v>45726</v>
      </c>
      <c r="H1292" s="16" t="str">
        <f>IF((IFERROR((VLOOKUP(D1292,'Automation (QBO)'!A:B,2,FALSE)),"0"))=0,"Suspense",(IFERROR((VLOOKUP(D1292,'Automation (QBO)'!A:B,2,FALSE)),"Suspense")))</f>
        <v>Chequing (CIBC)</v>
      </c>
      <c r="I1292" s="17">
        <f t="shared" si="82"/>
        <v>-1260</v>
      </c>
      <c r="J1292" s="12" t="str">
        <f t="shared" si="83"/>
        <v>Chequing (CIBC)</v>
      </c>
    </row>
    <row r="1293" spans="1:10" ht="16" hidden="1">
      <c r="A1293" s="13" t="s">
        <v>608</v>
      </c>
      <c r="B1293" s="12" t="s">
        <v>106</v>
      </c>
      <c r="C1293" s="12" t="s">
        <v>164</v>
      </c>
      <c r="D1293" s="12" t="s">
        <v>201</v>
      </c>
      <c r="E1293" s="12">
        <v>6142.5</v>
      </c>
      <c r="F1293" s="14" t="str">
        <f t="shared" si="80"/>
        <v>2025-03-10PaymentBrowns Newport Village11005 Chequing (CIBC)6142.5</v>
      </c>
      <c r="G1293" s="15">
        <f t="shared" si="81"/>
        <v>45726</v>
      </c>
      <c r="H1293" s="16" t="str">
        <f>IF((IFERROR((VLOOKUP(D1293,'Automation (QBO)'!A:B,2,FALSE)),"0"))=0,"Suspense",(IFERROR((VLOOKUP(D1293,'Automation (QBO)'!A:B,2,FALSE)),"Suspense")))</f>
        <v>Chequing (CIBC)</v>
      </c>
      <c r="I1293" s="17">
        <f t="shared" si="82"/>
        <v>6142.5</v>
      </c>
      <c r="J1293" s="12" t="str">
        <f t="shared" si="83"/>
        <v>Chequing (CIBC)</v>
      </c>
    </row>
    <row r="1294" spans="1:10" ht="16" hidden="1">
      <c r="A1294" s="13" t="s">
        <v>608</v>
      </c>
      <c r="B1294" s="12" t="s">
        <v>78</v>
      </c>
      <c r="C1294" s="12" t="s">
        <v>686</v>
      </c>
      <c r="D1294" s="12" t="s">
        <v>201</v>
      </c>
      <c r="E1294" s="12">
        <v>-2880</v>
      </c>
      <c r="F1294" s="14" t="str">
        <f t="shared" si="80"/>
        <v>2025-03-10ExpenseTrue Refrigerator11005 Chequing (CIBC)-2880</v>
      </c>
      <c r="G1294" s="15">
        <f t="shared" si="81"/>
        <v>45726</v>
      </c>
      <c r="H1294" s="16" t="str">
        <f>IF((IFERROR((VLOOKUP(D1294,'Automation (QBO)'!A:B,2,FALSE)),"0"))=0,"Suspense",(IFERROR((VLOOKUP(D1294,'Automation (QBO)'!A:B,2,FALSE)),"Suspense")))</f>
        <v>Chequing (CIBC)</v>
      </c>
      <c r="I1294" s="17">
        <f t="shared" si="82"/>
        <v>-2880</v>
      </c>
      <c r="J1294" s="12" t="str">
        <f t="shared" si="83"/>
        <v>Chequing (CIBC)</v>
      </c>
    </row>
    <row r="1295" spans="1:10" ht="16" hidden="1">
      <c r="A1295" s="13" t="s">
        <v>608</v>
      </c>
      <c r="B1295" s="12" t="s">
        <v>78</v>
      </c>
      <c r="C1295" s="12" t="s">
        <v>95</v>
      </c>
      <c r="D1295" s="12" t="s">
        <v>660</v>
      </c>
      <c r="E1295" s="12">
        <v>2</v>
      </c>
      <c r="F1295" s="14" t="str">
        <f t="shared" si="80"/>
        <v>2025-03-10ExpenseImpark51335 Project Expense - Materials2</v>
      </c>
      <c r="G1295" s="15">
        <f t="shared" si="81"/>
        <v>45726</v>
      </c>
      <c r="H1295" s="16" t="str">
        <f>IF((IFERROR((VLOOKUP(D1295,'Automation (QBO)'!A:B,2,FALSE)),"0"))=0,"Suspense",(IFERROR((VLOOKUP(D1295,'Automation (QBO)'!A:B,2,FALSE)),"Suspense")))</f>
        <v>Project Expense - Materials</v>
      </c>
      <c r="I1295" s="17">
        <f t="shared" si="82"/>
        <v>2</v>
      </c>
      <c r="J1295" s="12" t="str">
        <f t="shared" si="83"/>
        <v>Project Expense - Materials</v>
      </c>
    </row>
    <row r="1296" spans="1:10" ht="16" hidden="1">
      <c r="A1296" s="13" t="s">
        <v>608</v>
      </c>
      <c r="B1296" s="12" t="s">
        <v>78</v>
      </c>
      <c r="C1296" s="12" t="s">
        <v>95</v>
      </c>
      <c r="D1296" s="12" t="s">
        <v>199</v>
      </c>
      <c r="E1296" s="12">
        <v>0</v>
      </c>
      <c r="F1296" s="14" t="str">
        <f t="shared" si="80"/>
        <v>2025-03-10ExpenseImpark21020 GST/HST Payable0</v>
      </c>
      <c r="G1296" s="15">
        <f t="shared" si="81"/>
        <v>45726</v>
      </c>
      <c r="H1296" s="16" t="str">
        <f>IF((IFERROR((VLOOKUP(D1296,'Automation (QBO)'!A:B,2,FALSE)),"0"))=0,"Suspense",(IFERROR((VLOOKUP(D1296,'Automation (QBO)'!A:B,2,FALSE)),"Suspense")))</f>
        <v>GST/HST Payable</v>
      </c>
      <c r="I1296" s="17">
        <f t="shared" si="82"/>
        <v>0</v>
      </c>
      <c r="J1296" s="12" t="str">
        <f t="shared" si="83"/>
        <v>GST/HST Payable</v>
      </c>
    </row>
    <row r="1297" spans="1:10" ht="16" hidden="1">
      <c r="A1297" s="13" t="s">
        <v>608</v>
      </c>
      <c r="B1297" s="12" t="s">
        <v>78</v>
      </c>
      <c r="C1297" s="12" t="s">
        <v>113</v>
      </c>
      <c r="D1297" s="12" t="s">
        <v>201</v>
      </c>
      <c r="E1297" s="12">
        <v>-3465</v>
      </c>
      <c r="F1297" s="14" t="str">
        <f t="shared" si="80"/>
        <v>2025-03-10ExpenseCS Drywall LTD11005 Chequing (CIBC)-3465</v>
      </c>
      <c r="G1297" s="15">
        <f t="shared" si="81"/>
        <v>45726</v>
      </c>
      <c r="H1297" s="16" t="str">
        <f>IF((IFERROR((VLOOKUP(D1297,'Automation (QBO)'!A:B,2,FALSE)),"0"))=0,"Suspense",(IFERROR((VLOOKUP(D1297,'Automation (QBO)'!A:B,2,FALSE)),"Suspense")))</f>
        <v>Chequing (CIBC)</v>
      </c>
      <c r="I1297" s="17">
        <f t="shared" si="82"/>
        <v>-3465</v>
      </c>
      <c r="J1297" s="12" t="str">
        <f t="shared" si="83"/>
        <v>Chequing (CIBC)</v>
      </c>
    </row>
    <row r="1298" spans="1:10" ht="16" hidden="1">
      <c r="A1298" s="13" t="s">
        <v>608</v>
      </c>
      <c r="B1298" s="12" t="s">
        <v>84</v>
      </c>
      <c r="C1298" s="12" t="s">
        <v>114</v>
      </c>
      <c r="D1298" s="12" t="s">
        <v>665</v>
      </c>
      <c r="E1298" s="12">
        <v>0</v>
      </c>
      <c r="F1298" s="14" t="str">
        <f t="shared" si="80"/>
        <v>2025-03-10InvoiceGarden of Granite Winery:Garden of Granite Project12000 [Accounts Receivable]0</v>
      </c>
      <c r="G1298" s="15">
        <f t="shared" si="81"/>
        <v>45726</v>
      </c>
      <c r="H1298" s="16" t="str">
        <f>IF((IFERROR((VLOOKUP(D1298,'Automation (QBO)'!A:B,2,FALSE)),"0"))=0,"Suspense",(IFERROR((VLOOKUP(D1298,'Automation (QBO)'!A:B,2,FALSE)),"Suspense")))</f>
        <v>Accounts Recievable - Suspense</v>
      </c>
      <c r="I1298" s="17">
        <f t="shared" si="82"/>
        <v>0</v>
      </c>
      <c r="J1298" s="12" t="str">
        <f t="shared" si="83"/>
        <v>Accounts Recievable - Suspense</v>
      </c>
    </row>
    <row r="1299" spans="1:10" ht="16" hidden="1">
      <c r="A1299" s="13" t="s">
        <v>608</v>
      </c>
      <c r="B1299" s="12" t="s">
        <v>84</v>
      </c>
      <c r="C1299" s="12" t="s">
        <v>114</v>
      </c>
      <c r="D1299" s="12" t="s">
        <v>218</v>
      </c>
      <c r="E1299" s="12">
        <v>-6230.4</v>
      </c>
      <c r="F1299" s="14" t="str">
        <f t="shared" si="80"/>
        <v>2025-03-10InvoiceGarden of Granite Winery:Garden of Granite Project21045 Deposit Received-6230.4</v>
      </c>
      <c r="G1299" s="15">
        <f t="shared" si="81"/>
        <v>45726</v>
      </c>
      <c r="H1299" s="16" t="str">
        <f>IF((IFERROR((VLOOKUP(D1299,'Automation (QBO)'!A:B,2,FALSE)),"0"))=0,"Suspense",(IFERROR((VLOOKUP(D1299,'Automation (QBO)'!A:B,2,FALSE)),"Suspense")))</f>
        <v>Liability - Depostis Received</v>
      </c>
      <c r="I1299" s="17">
        <f t="shared" si="82"/>
        <v>-6230.4</v>
      </c>
      <c r="J1299" s="12" t="str">
        <f t="shared" si="83"/>
        <v>Liability - Depostis Received</v>
      </c>
    </row>
    <row r="1300" spans="1:10" ht="16" hidden="1">
      <c r="A1300" s="13" t="s">
        <v>608</v>
      </c>
      <c r="B1300" s="12" t="s">
        <v>84</v>
      </c>
      <c r="C1300" s="12" t="s">
        <v>114</v>
      </c>
      <c r="D1300" s="12" t="s">
        <v>199</v>
      </c>
      <c r="E1300" s="12">
        <v>296.69</v>
      </c>
      <c r="F1300" s="14" t="str">
        <f t="shared" si="80"/>
        <v>2025-03-10InvoiceGarden of Granite Winery:Garden of Granite Project21020 GST/HST Payable296.69</v>
      </c>
      <c r="G1300" s="15">
        <f t="shared" si="81"/>
        <v>45726</v>
      </c>
      <c r="H1300" s="16" t="str">
        <f>IF((IFERROR((VLOOKUP(D1300,'Automation (QBO)'!A:B,2,FALSE)),"0"))=0,"Suspense",(IFERROR((VLOOKUP(D1300,'Automation (QBO)'!A:B,2,FALSE)),"Suspense")))</f>
        <v>GST/HST Payable</v>
      </c>
      <c r="I1300" s="17">
        <f t="shared" si="82"/>
        <v>296.69</v>
      </c>
      <c r="J1300" s="12" t="str">
        <f t="shared" si="83"/>
        <v>GST/HST Payable</v>
      </c>
    </row>
    <row r="1301" spans="1:10" ht="16" hidden="1">
      <c r="A1301" s="13" t="s">
        <v>608</v>
      </c>
      <c r="B1301" s="12" t="s">
        <v>84</v>
      </c>
      <c r="C1301" s="12" t="s">
        <v>114</v>
      </c>
      <c r="D1301" s="12" t="s">
        <v>199</v>
      </c>
      <c r="E1301" s="12">
        <v>0</v>
      </c>
      <c r="F1301" s="14" t="str">
        <f t="shared" si="80"/>
        <v>2025-03-10InvoiceGarden of Granite Winery:Garden of Granite Project21020 GST/HST Payable0</v>
      </c>
      <c r="G1301" s="15">
        <f t="shared" si="81"/>
        <v>45726</v>
      </c>
      <c r="H1301" s="16" t="str">
        <f>IF((IFERROR((VLOOKUP(D1301,'Automation (QBO)'!A:B,2,FALSE)),"0"))=0,"Suspense",(IFERROR((VLOOKUP(D1301,'Automation (QBO)'!A:B,2,FALSE)),"Suspense")))</f>
        <v>GST/HST Payable</v>
      </c>
      <c r="I1301" s="17">
        <f t="shared" si="82"/>
        <v>0</v>
      </c>
      <c r="J1301" s="12" t="str">
        <f t="shared" si="83"/>
        <v>GST/HST Payable</v>
      </c>
    </row>
    <row r="1302" spans="1:10" ht="16" hidden="1">
      <c r="A1302" s="13" t="s">
        <v>608</v>
      </c>
      <c r="B1302" s="12" t="s">
        <v>84</v>
      </c>
      <c r="C1302" s="12" t="s">
        <v>114</v>
      </c>
      <c r="D1302" s="12" t="s">
        <v>218</v>
      </c>
      <c r="E1302" s="12">
        <v>-12885.71</v>
      </c>
      <c r="F1302" s="14" t="str">
        <f t="shared" si="80"/>
        <v>2025-03-10InvoiceGarden of Granite Winery:Garden of Granite Project21045 Deposit Received-12885.71</v>
      </c>
      <c r="G1302" s="15">
        <f t="shared" si="81"/>
        <v>45726</v>
      </c>
      <c r="H1302" s="16" t="str">
        <f>IF((IFERROR((VLOOKUP(D1302,'Automation (QBO)'!A:B,2,FALSE)),"0"))=0,"Suspense",(IFERROR((VLOOKUP(D1302,'Automation (QBO)'!A:B,2,FALSE)),"Suspense")))</f>
        <v>Liability - Depostis Received</v>
      </c>
      <c r="I1302" s="17">
        <f t="shared" si="82"/>
        <v>-12885.71</v>
      </c>
      <c r="J1302" s="12" t="str">
        <f t="shared" si="83"/>
        <v>Liability - Depostis Received</v>
      </c>
    </row>
    <row r="1303" spans="1:10" ht="16" hidden="1">
      <c r="A1303" s="13" t="s">
        <v>608</v>
      </c>
      <c r="B1303" s="12" t="s">
        <v>84</v>
      </c>
      <c r="C1303" s="12" t="s">
        <v>114</v>
      </c>
      <c r="D1303" s="12" t="s">
        <v>199</v>
      </c>
      <c r="E1303" s="12">
        <v>613.61</v>
      </c>
      <c r="F1303" s="14" t="str">
        <f t="shared" si="80"/>
        <v>2025-03-10InvoiceGarden of Granite Winery:Garden of Granite Project21020 GST/HST Payable613.61</v>
      </c>
      <c r="G1303" s="15">
        <f t="shared" si="81"/>
        <v>45726</v>
      </c>
      <c r="H1303" s="16" t="str">
        <f>IF((IFERROR((VLOOKUP(D1303,'Automation (QBO)'!A:B,2,FALSE)),"0"))=0,"Suspense",(IFERROR((VLOOKUP(D1303,'Automation (QBO)'!A:B,2,FALSE)),"Suspense")))</f>
        <v>GST/HST Payable</v>
      </c>
      <c r="I1303" s="17">
        <f t="shared" si="82"/>
        <v>613.61</v>
      </c>
      <c r="J1303" s="12" t="str">
        <f t="shared" si="83"/>
        <v>GST/HST Payable</v>
      </c>
    </row>
    <row r="1304" spans="1:10" ht="16" hidden="1">
      <c r="A1304" s="13" t="s">
        <v>608</v>
      </c>
      <c r="B1304" s="12" t="s">
        <v>84</v>
      </c>
      <c r="C1304" s="12" t="s">
        <v>114</v>
      </c>
      <c r="D1304" s="12" t="s">
        <v>199</v>
      </c>
      <c r="E1304" s="12">
        <v>0</v>
      </c>
      <c r="F1304" s="14" t="str">
        <f t="shared" si="80"/>
        <v>2025-03-10InvoiceGarden of Granite Winery:Garden of Granite Project21020 GST/HST Payable0</v>
      </c>
      <c r="G1304" s="15">
        <f t="shared" si="81"/>
        <v>45726</v>
      </c>
      <c r="H1304" s="16" t="str">
        <f>IF((IFERROR((VLOOKUP(D1304,'Automation (QBO)'!A:B,2,FALSE)),"0"))=0,"Suspense",(IFERROR((VLOOKUP(D1304,'Automation (QBO)'!A:B,2,FALSE)),"Suspense")))</f>
        <v>GST/HST Payable</v>
      </c>
      <c r="I1304" s="17">
        <f t="shared" si="82"/>
        <v>0</v>
      </c>
      <c r="J1304" s="12" t="str">
        <f t="shared" si="83"/>
        <v>GST/HST Payable</v>
      </c>
    </row>
    <row r="1305" spans="1:10" ht="16" hidden="1">
      <c r="A1305" s="13" t="s">
        <v>608</v>
      </c>
      <c r="B1305" s="12" t="s">
        <v>78</v>
      </c>
      <c r="C1305" s="12" t="s">
        <v>100</v>
      </c>
      <c r="D1305" s="12" t="s">
        <v>505</v>
      </c>
      <c r="E1305" s="12">
        <v>10.98</v>
      </c>
      <c r="F1305" s="14" t="str">
        <f t="shared" si="80"/>
        <v>2025-03-10ExpenseMicrosoft Canada Inc21010 Credit Card (CIBC Visa)10.98</v>
      </c>
      <c r="G1305" s="15">
        <f t="shared" si="81"/>
        <v>45726</v>
      </c>
      <c r="H1305" s="16" t="str">
        <f>IF((IFERROR((VLOOKUP(D1305,'Automation (QBO)'!A:B,2,FALSE)),"0"))=0,"Suspense",(IFERROR((VLOOKUP(D1305,'Automation (QBO)'!A:B,2,FALSE)),"Suspense")))</f>
        <v>Credit Card (CIBC Visa)</v>
      </c>
      <c r="I1305" s="17">
        <f t="shared" si="82"/>
        <v>10.98</v>
      </c>
      <c r="J1305" s="12" t="str">
        <f t="shared" si="83"/>
        <v>Credit Card (CIBC Visa)</v>
      </c>
    </row>
    <row r="1306" spans="1:10" ht="16" hidden="1">
      <c r="A1306" s="13" t="s">
        <v>608</v>
      </c>
      <c r="B1306" s="12" t="s">
        <v>78</v>
      </c>
      <c r="C1306" s="12" t="s">
        <v>100</v>
      </c>
      <c r="D1306" s="12" t="s">
        <v>505</v>
      </c>
      <c r="E1306" s="12">
        <v>22.85</v>
      </c>
      <c r="F1306" s="14" t="str">
        <f t="shared" si="80"/>
        <v>2025-03-10ExpenseMicrosoft Canada Inc21010 Credit Card (CIBC Visa)22.85</v>
      </c>
      <c r="G1306" s="15">
        <f t="shared" si="81"/>
        <v>45726</v>
      </c>
      <c r="H1306" s="16" t="str">
        <f>IF((IFERROR((VLOOKUP(D1306,'Automation (QBO)'!A:B,2,FALSE)),"0"))=0,"Suspense",(IFERROR((VLOOKUP(D1306,'Automation (QBO)'!A:B,2,FALSE)),"Suspense")))</f>
        <v>Credit Card (CIBC Visa)</v>
      </c>
      <c r="I1306" s="17">
        <f t="shared" si="82"/>
        <v>22.85</v>
      </c>
      <c r="J1306" s="12" t="str">
        <f t="shared" si="83"/>
        <v>Credit Card (CIBC Visa)</v>
      </c>
    </row>
    <row r="1307" spans="1:10" ht="16" hidden="1">
      <c r="A1307" s="13" t="s">
        <v>608</v>
      </c>
      <c r="B1307" s="12" t="s">
        <v>78</v>
      </c>
      <c r="C1307" s="12" t="s">
        <v>100</v>
      </c>
      <c r="D1307" s="12" t="s">
        <v>505</v>
      </c>
      <c r="E1307" s="12">
        <v>12.1</v>
      </c>
      <c r="F1307" s="14" t="str">
        <f t="shared" si="80"/>
        <v>2025-03-10ExpenseMicrosoft Canada Inc21010 Credit Card (CIBC Visa)12.1</v>
      </c>
      <c r="G1307" s="15">
        <f t="shared" si="81"/>
        <v>45726</v>
      </c>
      <c r="H1307" s="16" t="str">
        <f>IF((IFERROR((VLOOKUP(D1307,'Automation (QBO)'!A:B,2,FALSE)),"0"))=0,"Suspense",(IFERROR((VLOOKUP(D1307,'Automation (QBO)'!A:B,2,FALSE)),"Suspense")))</f>
        <v>Credit Card (CIBC Visa)</v>
      </c>
      <c r="I1307" s="17">
        <f t="shared" si="82"/>
        <v>12.1</v>
      </c>
      <c r="J1307" s="12" t="str">
        <f t="shared" si="83"/>
        <v>Credit Card (CIBC Visa)</v>
      </c>
    </row>
    <row r="1308" spans="1:10" ht="16" hidden="1">
      <c r="A1308" s="13" t="s">
        <v>608</v>
      </c>
      <c r="B1308" s="12" t="s">
        <v>78</v>
      </c>
      <c r="C1308" s="12" t="s">
        <v>95</v>
      </c>
      <c r="D1308" s="12" t="s">
        <v>505</v>
      </c>
      <c r="E1308" s="12">
        <v>2</v>
      </c>
      <c r="F1308" s="14" t="str">
        <f t="shared" si="80"/>
        <v>2025-03-10ExpenseImpark21010 Credit Card (CIBC Visa)2</v>
      </c>
      <c r="G1308" s="15">
        <f t="shared" si="81"/>
        <v>45726</v>
      </c>
      <c r="H1308" s="16" t="str">
        <f>IF((IFERROR((VLOOKUP(D1308,'Automation (QBO)'!A:B,2,FALSE)),"0"))=0,"Suspense",(IFERROR((VLOOKUP(D1308,'Automation (QBO)'!A:B,2,FALSE)),"Suspense")))</f>
        <v>Credit Card (CIBC Visa)</v>
      </c>
      <c r="I1308" s="17">
        <f t="shared" si="82"/>
        <v>2</v>
      </c>
      <c r="J1308" s="12" t="str">
        <f t="shared" si="83"/>
        <v>Credit Card (CIBC Visa)</v>
      </c>
    </row>
    <row r="1309" spans="1:10" ht="16" hidden="1">
      <c r="A1309" s="13" t="s">
        <v>726</v>
      </c>
      <c r="B1309" s="12" t="s">
        <v>78</v>
      </c>
      <c r="C1309" s="12" t="s">
        <v>313</v>
      </c>
      <c r="D1309" s="12" t="s">
        <v>199</v>
      </c>
      <c r="E1309" s="12">
        <v>-391.25</v>
      </c>
      <c r="F1309" s="14" t="str">
        <f t="shared" si="80"/>
        <v>2025-03-11ExpenseXTI21020 GST/HST Payable-391.25</v>
      </c>
      <c r="G1309" s="15">
        <f t="shared" si="81"/>
        <v>45727</v>
      </c>
      <c r="H1309" s="16" t="str">
        <f>IF((IFERROR((VLOOKUP(D1309,'Automation (QBO)'!A:B,2,FALSE)),"0"))=0,"Suspense",(IFERROR((VLOOKUP(D1309,'Automation (QBO)'!A:B,2,FALSE)),"Suspense")))</f>
        <v>GST/HST Payable</v>
      </c>
      <c r="I1309" s="17">
        <f t="shared" si="82"/>
        <v>-391.25</v>
      </c>
      <c r="J1309" s="12" t="str">
        <f t="shared" si="83"/>
        <v>GST/HST Payable</v>
      </c>
    </row>
    <row r="1310" spans="1:10" ht="16" hidden="1">
      <c r="A1310" s="13" t="s">
        <v>726</v>
      </c>
      <c r="B1310" s="12" t="s">
        <v>78</v>
      </c>
      <c r="C1310" s="12" t="s">
        <v>313</v>
      </c>
      <c r="D1310" s="12" t="s">
        <v>654</v>
      </c>
      <c r="E1310" s="12">
        <v>6572.63</v>
      </c>
      <c r="F1310" s="14" t="str">
        <f t="shared" si="80"/>
        <v>2025-03-11ExpenseXTI51320 Project Expense - Subcontractors6572.63</v>
      </c>
      <c r="G1310" s="15">
        <f t="shared" si="81"/>
        <v>45727</v>
      </c>
      <c r="H1310" s="16" t="str">
        <f>IF((IFERROR((VLOOKUP(D1310,'Automation (QBO)'!A:B,2,FALSE)),"0"))=0,"Suspense",(IFERROR((VLOOKUP(D1310,'Automation (QBO)'!A:B,2,FALSE)),"Suspense")))</f>
        <v>Project Expense - Subcontractors</v>
      </c>
      <c r="I1310" s="17">
        <f t="shared" si="82"/>
        <v>6572.63</v>
      </c>
      <c r="J1310" s="12" t="str">
        <f t="shared" si="83"/>
        <v>Project Expense - Subcontractors</v>
      </c>
    </row>
    <row r="1311" spans="1:10" ht="16" hidden="1">
      <c r="A1311" s="13" t="s">
        <v>726</v>
      </c>
      <c r="B1311" s="12" t="s">
        <v>78</v>
      </c>
      <c r="C1311" s="12" t="s">
        <v>289</v>
      </c>
      <c r="D1311" s="12" t="s">
        <v>660</v>
      </c>
      <c r="E1311" s="12">
        <v>297.45999999999998</v>
      </c>
      <c r="F1311" s="14" t="str">
        <f t="shared" si="80"/>
        <v>2025-03-11ExpenseBargreen Ellingson51335 Project Expense - Materials297.46</v>
      </c>
      <c r="G1311" s="15">
        <f t="shared" si="81"/>
        <v>45727</v>
      </c>
      <c r="H1311" s="16" t="str">
        <f>IF((IFERROR((VLOOKUP(D1311,'Automation (QBO)'!A:B,2,FALSE)),"0"))=0,"Suspense",(IFERROR((VLOOKUP(D1311,'Automation (QBO)'!A:B,2,FALSE)),"Suspense")))</f>
        <v>Project Expense - Materials</v>
      </c>
      <c r="I1311" s="17">
        <f t="shared" si="82"/>
        <v>297.45999999999998</v>
      </c>
      <c r="J1311" s="12" t="str">
        <f t="shared" si="83"/>
        <v>Project Expense - Materials</v>
      </c>
    </row>
    <row r="1312" spans="1:10" ht="16" hidden="1">
      <c r="A1312" s="13" t="s">
        <v>726</v>
      </c>
      <c r="B1312" s="12" t="s">
        <v>78</v>
      </c>
      <c r="C1312" s="12" t="s">
        <v>289</v>
      </c>
      <c r="D1312" s="12" t="s">
        <v>199</v>
      </c>
      <c r="E1312" s="12">
        <v>-13.9</v>
      </c>
      <c r="F1312" s="14" t="str">
        <f t="shared" si="80"/>
        <v>2025-03-11ExpenseBargreen Ellingson21020 GST/HST Payable-13.9</v>
      </c>
      <c r="G1312" s="15">
        <f t="shared" si="81"/>
        <v>45727</v>
      </c>
      <c r="H1312" s="16" t="str">
        <f>IF((IFERROR((VLOOKUP(D1312,'Automation (QBO)'!A:B,2,FALSE)),"0"))=0,"Suspense",(IFERROR((VLOOKUP(D1312,'Automation (QBO)'!A:B,2,FALSE)),"Suspense")))</f>
        <v>GST/HST Payable</v>
      </c>
      <c r="I1312" s="17">
        <f t="shared" si="82"/>
        <v>-13.9</v>
      </c>
      <c r="J1312" s="12" t="str">
        <f t="shared" si="83"/>
        <v>GST/HST Payable</v>
      </c>
    </row>
    <row r="1313" spans="1:10" ht="16" hidden="1">
      <c r="A1313" s="13" t="s">
        <v>726</v>
      </c>
      <c r="B1313" s="12" t="s">
        <v>78</v>
      </c>
      <c r="C1313" s="12" t="s">
        <v>140</v>
      </c>
      <c r="D1313" s="12" t="s">
        <v>660</v>
      </c>
      <c r="E1313" s="12">
        <v>87.6</v>
      </c>
      <c r="F1313" s="14" t="str">
        <f t="shared" si="80"/>
        <v>2025-03-11ExpenseWindsor Plywood51335 Project Expense - Materials87.6</v>
      </c>
      <c r="G1313" s="15">
        <f t="shared" si="81"/>
        <v>45727</v>
      </c>
      <c r="H1313" s="16" t="str">
        <f>IF((IFERROR((VLOOKUP(D1313,'Automation (QBO)'!A:B,2,FALSE)),"0"))=0,"Suspense",(IFERROR((VLOOKUP(D1313,'Automation (QBO)'!A:B,2,FALSE)),"Suspense")))</f>
        <v>Project Expense - Materials</v>
      </c>
      <c r="I1313" s="17">
        <f t="shared" si="82"/>
        <v>87.6</v>
      </c>
      <c r="J1313" s="12" t="str">
        <f t="shared" si="83"/>
        <v>Project Expense - Materials</v>
      </c>
    </row>
    <row r="1314" spans="1:10" ht="16" hidden="1">
      <c r="A1314" s="13" t="s">
        <v>726</v>
      </c>
      <c r="B1314" s="12" t="s">
        <v>78</v>
      </c>
      <c r="C1314" s="12" t="s">
        <v>140</v>
      </c>
      <c r="D1314" s="12" t="s">
        <v>199</v>
      </c>
      <c r="E1314" s="12">
        <v>-4.09</v>
      </c>
      <c r="F1314" s="14" t="str">
        <f t="shared" si="80"/>
        <v>2025-03-11ExpenseWindsor Plywood21020 GST/HST Payable-4.09</v>
      </c>
      <c r="G1314" s="15">
        <f t="shared" si="81"/>
        <v>45727</v>
      </c>
      <c r="H1314" s="16" t="str">
        <f>IF((IFERROR((VLOOKUP(D1314,'Automation (QBO)'!A:B,2,FALSE)),"0"))=0,"Suspense",(IFERROR((VLOOKUP(D1314,'Automation (QBO)'!A:B,2,FALSE)),"Suspense")))</f>
        <v>GST/HST Payable</v>
      </c>
      <c r="I1314" s="17">
        <f t="shared" si="82"/>
        <v>-4.09</v>
      </c>
      <c r="J1314" s="12" t="str">
        <f t="shared" si="83"/>
        <v>GST/HST Payable</v>
      </c>
    </row>
    <row r="1315" spans="1:10" ht="16" hidden="1">
      <c r="A1315" s="13" t="s">
        <v>726</v>
      </c>
      <c r="B1315" s="12" t="s">
        <v>78</v>
      </c>
      <c r="C1315" s="12" t="s">
        <v>159</v>
      </c>
      <c r="D1315" s="12" t="s">
        <v>208</v>
      </c>
      <c r="E1315" s="12">
        <v>1797.6</v>
      </c>
      <c r="F1315" s="14" t="str">
        <f t="shared" si="80"/>
        <v>2025-03-11ExpenseGolbey Law Corporation52135 Legal1797.6</v>
      </c>
      <c r="G1315" s="15">
        <f t="shared" si="81"/>
        <v>45727</v>
      </c>
      <c r="H1315" s="16" t="str">
        <f>IF((IFERROR((VLOOKUP(D1315,'Automation (QBO)'!A:B,2,FALSE)),"0"))=0,"Suspense",(IFERROR((VLOOKUP(D1315,'Automation (QBO)'!A:B,2,FALSE)),"Suspense")))</f>
        <v>Legal</v>
      </c>
      <c r="I1315" s="17">
        <f t="shared" si="82"/>
        <v>1797.6</v>
      </c>
      <c r="J1315" s="12" t="str">
        <f t="shared" si="83"/>
        <v>Legal</v>
      </c>
    </row>
    <row r="1316" spans="1:10" ht="16" hidden="1">
      <c r="A1316" s="13" t="s">
        <v>726</v>
      </c>
      <c r="B1316" s="12" t="s">
        <v>78</v>
      </c>
      <c r="C1316" s="12" t="s">
        <v>159</v>
      </c>
      <c r="D1316" s="12" t="s">
        <v>199</v>
      </c>
      <c r="E1316" s="12">
        <v>-84</v>
      </c>
      <c r="F1316" s="14" t="str">
        <f t="shared" si="80"/>
        <v>2025-03-11ExpenseGolbey Law Corporation21020 GST/HST Payable-84</v>
      </c>
      <c r="G1316" s="15">
        <f t="shared" si="81"/>
        <v>45727</v>
      </c>
      <c r="H1316" s="16" t="str">
        <f>IF((IFERROR((VLOOKUP(D1316,'Automation (QBO)'!A:B,2,FALSE)),"0"))=0,"Suspense",(IFERROR((VLOOKUP(D1316,'Automation (QBO)'!A:B,2,FALSE)),"Suspense")))</f>
        <v>GST/HST Payable</v>
      </c>
      <c r="I1316" s="17">
        <f t="shared" si="82"/>
        <v>-84</v>
      </c>
      <c r="J1316" s="12" t="str">
        <f t="shared" si="83"/>
        <v>GST/HST Payable</v>
      </c>
    </row>
    <row r="1317" spans="1:10" ht="16" hidden="1">
      <c r="A1317" s="13" t="s">
        <v>726</v>
      </c>
      <c r="B1317" s="12" t="s">
        <v>78</v>
      </c>
      <c r="C1317" s="12" t="s">
        <v>313</v>
      </c>
      <c r="D1317" s="12" t="s">
        <v>201</v>
      </c>
      <c r="E1317" s="12">
        <v>-6963.88</v>
      </c>
      <c r="F1317" s="14" t="str">
        <f t="shared" si="80"/>
        <v>2025-03-11ExpenseXTI11005 Chequing (CIBC)-6963.88</v>
      </c>
      <c r="G1317" s="15">
        <f t="shared" si="81"/>
        <v>45727</v>
      </c>
      <c r="H1317" s="16" t="str">
        <f>IF((IFERROR((VLOOKUP(D1317,'Automation (QBO)'!A:B,2,FALSE)),"0"))=0,"Suspense",(IFERROR((VLOOKUP(D1317,'Automation (QBO)'!A:B,2,FALSE)),"Suspense")))</f>
        <v>Chequing (CIBC)</v>
      </c>
      <c r="I1317" s="17">
        <f t="shared" si="82"/>
        <v>-6963.88</v>
      </c>
      <c r="J1317" s="12" t="str">
        <f t="shared" si="83"/>
        <v>Chequing (CIBC)</v>
      </c>
    </row>
    <row r="1318" spans="1:10" ht="16" hidden="1">
      <c r="A1318" s="13" t="s">
        <v>726</v>
      </c>
      <c r="B1318" s="12" t="s">
        <v>78</v>
      </c>
      <c r="C1318" s="12" t="s">
        <v>140</v>
      </c>
      <c r="D1318" s="12" t="s">
        <v>505</v>
      </c>
      <c r="E1318" s="12">
        <v>91.69</v>
      </c>
      <c r="F1318" s="14" t="str">
        <f t="shared" si="80"/>
        <v>2025-03-11ExpenseWindsor Plywood21010 Credit Card (CIBC Visa)91.69</v>
      </c>
      <c r="G1318" s="15">
        <f t="shared" si="81"/>
        <v>45727</v>
      </c>
      <c r="H1318" s="16" t="str">
        <f>IF((IFERROR((VLOOKUP(D1318,'Automation (QBO)'!A:B,2,FALSE)),"0"))=0,"Suspense",(IFERROR((VLOOKUP(D1318,'Automation (QBO)'!A:B,2,FALSE)),"Suspense")))</f>
        <v>Credit Card (CIBC Visa)</v>
      </c>
      <c r="I1318" s="17">
        <f t="shared" si="82"/>
        <v>91.69</v>
      </c>
      <c r="J1318" s="12" t="str">
        <f t="shared" si="83"/>
        <v>Credit Card (CIBC Visa)</v>
      </c>
    </row>
    <row r="1319" spans="1:10" ht="16" hidden="1">
      <c r="A1319" s="13" t="s">
        <v>726</v>
      </c>
      <c r="B1319" s="12" t="s">
        <v>78</v>
      </c>
      <c r="C1319" s="12" t="s">
        <v>159</v>
      </c>
      <c r="D1319" s="12" t="s">
        <v>505</v>
      </c>
      <c r="E1319" s="12">
        <v>1881.6</v>
      </c>
      <c r="F1319" s="14" t="str">
        <f t="shared" si="80"/>
        <v>2025-03-11ExpenseGolbey Law Corporation21010 Credit Card (CIBC Visa)1881.6</v>
      </c>
      <c r="G1319" s="15">
        <f t="shared" si="81"/>
        <v>45727</v>
      </c>
      <c r="H1319" s="16" t="str">
        <f>IF((IFERROR((VLOOKUP(D1319,'Automation (QBO)'!A:B,2,FALSE)),"0"))=0,"Suspense",(IFERROR((VLOOKUP(D1319,'Automation (QBO)'!A:B,2,FALSE)),"Suspense")))</f>
        <v>Credit Card (CIBC Visa)</v>
      </c>
      <c r="I1319" s="17">
        <f t="shared" si="82"/>
        <v>1881.6</v>
      </c>
      <c r="J1319" s="12" t="str">
        <f t="shared" si="83"/>
        <v>Credit Card (CIBC Visa)</v>
      </c>
    </row>
    <row r="1320" spans="1:10" ht="16" hidden="1">
      <c r="A1320" s="13" t="s">
        <v>726</v>
      </c>
      <c r="B1320" s="12" t="s">
        <v>78</v>
      </c>
      <c r="C1320" s="12" t="s">
        <v>289</v>
      </c>
      <c r="D1320" s="12" t="s">
        <v>505</v>
      </c>
      <c r="E1320" s="12">
        <v>311.36</v>
      </c>
      <c r="F1320" s="14" t="str">
        <f t="shared" si="80"/>
        <v>2025-03-11ExpenseBargreen Ellingson21010 Credit Card (CIBC Visa)311.36</v>
      </c>
      <c r="G1320" s="15">
        <f t="shared" si="81"/>
        <v>45727</v>
      </c>
      <c r="H1320" s="16" t="str">
        <f>IF((IFERROR((VLOOKUP(D1320,'Automation (QBO)'!A:B,2,FALSE)),"0"))=0,"Suspense",(IFERROR((VLOOKUP(D1320,'Automation (QBO)'!A:B,2,FALSE)),"Suspense")))</f>
        <v>Credit Card (CIBC Visa)</v>
      </c>
      <c r="I1320" s="17">
        <f t="shared" si="82"/>
        <v>311.36</v>
      </c>
      <c r="J1320" s="12" t="str">
        <f t="shared" si="83"/>
        <v>Credit Card (CIBC Visa)</v>
      </c>
    </row>
    <row r="1321" spans="1:10" ht="16" hidden="1">
      <c r="A1321" s="13" t="s">
        <v>726</v>
      </c>
      <c r="B1321" s="12" t="s">
        <v>105</v>
      </c>
      <c r="D1321" s="12" t="s">
        <v>225</v>
      </c>
      <c r="E1321" s="12">
        <v>10592.2</v>
      </c>
      <c r="F1321" s="14" t="str">
        <f t="shared" si="80"/>
        <v>2025-03-11Journal Entry52510 Payroll - Salary10592.2</v>
      </c>
      <c r="G1321" s="15">
        <f t="shared" si="81"/>
        <v>45727</v>
      </c>
      <c r="H1321" s="16" t="str">
        <f>IF((IFERROR((VLOOKUP(D1321,'Automation (QBO)'!A:B,2,FALSE)),"0"))=0,"Suspense",(IFERROR((VLOOKUP(D1321,'Automation (QBO)'!A:B,2,FALSE)),"Suspense")))</f>
        <v>Payroll - Salary</v>
      </c>
      <c r="I1321" s="17">
        <f t="shared" si="82"/>
        <v>10592.2</v>
      </c>
      <c r="J1321" s="12" t="str">
        <f t="shared" si="83"/>
        <v>Payroll - Salary</v>
      </c>
    </row>
    <row r="1322" spans="1:10" ht="16" hidden="1">
      <c r="A1322" s="13" t="s">
        <v>726</v>
      </c>
      <c r="B1322" s="12" t="s">
        <v>105</v>
      </c>
      <c r="D1322" s="12" t="s">
        <v>348</v>
      </c>
      <c r="E1322" s="12">
        <v>97.96</v>
      </c>
      <c r="F1322" s="14" t="str">
        <f t="shared" si="80"/>
        <v>2025-03-11Journal Entry52545 Payroll - Employee Benefits (Paid)97.96</v>
      </c>
      <c r="G1322" s="15">
        <f t="shared" si="81"/>
        <v>45727</v>
      </c>
      <c r="H1322" s="16" t="str">
        <f>IF((IFERROR((VLOOKUP(D1322,'Automation (QBO)'!A:B,2,FALSE)),"0"))=0,"Suspense",(IFERROR((VLOOKUP(D1322,'Automation (QBO)'!A:B,2,FALSE)),"Suspense")))</f>
        <v>Payroll - Employee Benefits (Paid)</v>
      </c>
      <c r="I1322" s="17">
        <f t="shared" si="82"/>
        <v>97.96</v>
      </c>
      <c r="J1322" s="12" t="str">
        <f t="shared" si="83"/>
        <v>Payroll - Employee Benefits (Paid)</v>
      </c>
    </row>
    <row r="1323" spans="1:10" ht="16" hidden="1">
      <c r="A1323" s="13" t="s">
        <v>726</v>
      </c>
      <c r="B1323" s="12" t="s">
        <v>105</v>
      </c>
      <c r="D1323" s="12" t="s">
        <v>657</v>
      </c>
      <c r="E1323" s="12">
        <v>261.63</v>
      </c>
      <c r="F1323" s="14" t="str">
        <f t="shared" si="80"/>
        <v>2025-03-11Journal Entry52535 Payroll - WCB261.63</v>
      </c>
      <c r="G1323" s="15">
        <f t="shared" si="81"/>
        <v>45727</v>
      </c>
      <c r="H1323" s="16" t="str">
        <f>IF((IFERROR((VLOOKUP(D1323,'Automation (QBO)'!A:B,2,FALSE)),"0"))=0,"Suspense",(IFERROR((VLOOKUP(D1323,'Automation (QBO)'!A:B,2,FALSE)),"Suspense")))</f>
        <v>Payroll - WCB</v>
      </c>
      <c r="I1323" s="17">
        <f t="shared" si="82"/>
        <v>261.63</v>
      </c>
      <c r="J1323" s="12" t="str">
        <f t="shared" si="83"/>
        <v>Payroll - WCB</v>
      </c>
    </row>
    <row r="1324" spans="1:10" ht="16" hidden="1">
      <c r="A1324" s="13" t="s">
        <v>726</v>
      </c>
      <c r="B1324" s="12" t="s">
        <v>105</v>
      </c>
      <c r="D1324" s="12" t="s">
        <v>221</v>
      </c>
      <c r="E1324" s="12">
        <v>598.45000000000005</v>
      </c>
      <c r="F1324" s="14" t="str">
        <f t="shared" si="80"/>
        <v>2025-03-11Journal Entry52525 Payroll - CPP598.45</v>
      </c>
      <c r="G1324" s="15">
        <f t="shared" si="81"/>
        <v>45727</v>
      </c>
      <c r="H1324" s="16" t="str">
        <f>IF((IFERROR((VLOOKUP(D1324,'Automation (QBO)'!A:B,2,FALSE)),"0"))=0,"Suspense",(IFERROR((VLOOKUP(D1324,'Automation (QBO)'!A:B,2,FALSE)),"Suspense")))</f>
        <v>Payroll - CPP + EI</v>
      </c>
      <c r="I1324" s="17">
        <f t="shared" si="82"/>
        <v>598.45000000000005</v>
      </c>
      <c r="J1324" s="12" t="str">
        <f t="shared" si="83"/>
        <v>Payroll - CPP + EI</v>
      </c>
    </row>
    <row r="1325" spans="1:10" ht="16" hidden="1">
      <c r="A1325" s="13" t="s">
        <v>726</v>
      </c>
      <c r="B1325" s="12" t="s">
        <v>105</v>
      </c>
      <c r="D1325" s="12" t="s">
        <v>222</v>
      </c>
      <c r="E1325" s="12">
        <v>101.92</v>
      </c>
      <c r="F1325" s="14" t="str">
        <f t="shared" si="80"/>
        <v>2025-03-11Journal Entry52520 Payroll - EI101.92</v>
      </c>
      <c r="G1325" s="15">
        <f t="shared" si="81"/>
        <v>45727</v>
      </c>
      <c r="H1325" s="16" t="str">
        <f>IF((IFERROR((VLOOKUP(D1325,'Automation (QBO)'!A:B,2,FALSE)),"0"))=0,"Suspense",(IFERROR((VLOOKUP(D1325,'Automation (QBO)'!A:B,2,FALSE)),"Suspense")))</f>
        <v>Payroll - CPP + EI</v>
      </c>
      <c r="I1325" s="17">
        <f t="shared" si="82"/>
        <v>101.92</v>
      </c>
      <c r="J1325" s="12" t="str">
        <f t="shared" si="83"/>
        <v>Payroll - CPP + EI</v>
      </c>
    </row>
    <row r="1326" spans="1:10" ht="16" hidden="1">
      <c r="A1326" s="13" t="s">
        <v>726</v>
      </c>
      <c r="B1326" s="12" t="s">
        <v>105</v>
      </c>
      <c r="D1326" s="12" t="s">
        <v>888</v>
      </c>
      <c r="E1326" s="12">
        <v>104.14</v>
      </c>
      <c r="F1326" s="14" t="str">
        <f t="shared" si="80"/>
        <v>2025-03-11Journal Entry52515 Payroll - Fees104.14</v>
      </c>
      <c r="G1326" s="15">
        <f t="shared" si="81"/>
        <v>45727</v>
      </c>
      <c r="H1326" s="16" t="str">
        <f>IF((IFERROR((VLOOKUP(D1326,'Automation (QBO)'!A:B,2,FALSE)),"0"))=0,"Suspense",(IFERROR((VLOOKUP(D1326,'Automation (QBO)'!A:B,2,FALSE)),"Suspense")))</f>
        <v>Payroll - Fees</v>
      </c>
      <c r="I1326" s="17">
        <f t="shared" si="82"/>
        <v>104.14</v>
      </c>
      <c r="J1326" s="12" t="str">
        <f t="shared" si="83"/>
        <v>Payroll - Fees</v>
      </c>
    </row>
    <row r="1327" spans="1:10" ht="16" hidden="1">
      <c r="A1327" s="13" t="s">
        <v>726</v>
      </c>
      <c r="B1327" s="12" t="s">
        <v>105</v>
      </c>
      <c r="D1327" s="12" t="s">
        <v>223</v>
      </c>
      <c r="E1327" s="12">
        <v>-5.21</v>
      </c>
      <c r="F1327" s="14" t="str">
        <f t="shared" si="80"/>
        <v>2025-03-11Journal Entry21031 GST/HST Suspense-5.21</v>
      </c>
      <c r="G1327" s="15">
        <f t="shared" si="81"/>
        <v>45727</v>
      </c>
      <c r="H1327" s="16" t="str">
        <f>IF((IFERROR((VLOOKUP(D1327,'Automation (QBO)'!A:B,2,FALSE)),"0"))=0,"Suspense",(IFERROR((VLOOKUP(D1327,'Automation (QBO)'!A:B,2,FALSE)),"Suspense")))</f>
        <v>GST/HST Suspense</v>
      </c>
      <c r="I1327" s="17">
        <f t="shared" si="82"/>
        <v>-5.21</v>
      </c>
      <c r="J1327" s="12" t="str">
        <f t="shared" si="83"/>
        <v>GST/HST Suspense</v>
      </c>
    </row>
    <row r="1328" spans="1:10" ht="16" hidden="1">
      <c r="A1328" s="13" t="s">
        <v>726</v>
      </c>
      <c r="B1328" s="12" t="s">
        <v>105</v>
      </c>
      <c r="D1328" s="12" t="s">
        <v>201</v>
      </c>
      <c r="E1328" s="12">
        <v>-11598.26</v>
      </c>
      <c r="F1328" s="14" t="str">
        <f t="shared" si="80"/>
        <v>2025-03-11Journal Entry11005 Chequing (CIBC)-11598.26</v>
      </c>
      <c r="G1328" s="15">
        <f t="shared" si="81"/>
        <v>45727</v>
      </c>
      <c r="H1328" s="16" t="str">
        <f>IF((IFERROR((VLOOKUP(D1328,'Automation (QBO)'!A:B,2,FALSE)),"0"))=0,"Suspense",(IFERROR((VLOOKUP(D1328,'Automation (QBO)'!A:B,2,FALSE)),"Suspense")))</f>
        <v>Chequing (CIBC)</v>
      </c>
      <c r="I1328" s="17">
        <f t="shared" si="82"/>
        <v>-11598.26</v>
      </c>
      <c r="J1328" s="12" t="str">
        <f t="shared" si="83"/>
        <v>Chequing (CIBC)</v>
      </c>
    </row>
    <row r="1329" spans="1:10" ht="16" hidden="1">
      <c r="A1329" s="13" t="s">
        <v>726</v>
      </c>
      <c r="B1329" s="12" t="s">
        <v>105</v>
      </c>
      <c r="D1329" s="12" t="s">
        <v>658</v>
      </c>
      <c r="E1329" s="12">
        <v>163.25</v>
      </c>
      <c r="F1329" s="14" t="str">
        <f t="shared" si="80"/>
        <v>2025-03-11Journal Entry21001 Payroll - Employee Benefits (Collected)163.25</v>
      </c>
      <c r="G1329" s="15">
        <f t="shared" si="81"/>
        <v>45727</v>
      </c>
      <c r="H1329" s="16" t="str">
        <f>IF((IFERROR((VLOOKUP(D1329,'Automation (QBO)'!A:B,2,FALSE)),"0"))=0,"Suspense",(IFERROR((VLOOKUP(D1329,'Automation (QBO)'!A:B,2,FALSE)),"Suspense")))</f>
        <v>Payroll - Employee Benefits (Collected)</v>
      </c>
      <c r="I1329" s="17">
        <f t="shared" si="82"/>
        <v>163.25</v>
      </c>
      <c r="J1329" s="12" t="str">
        <f t="shared" si="83"/>
        <v>Payroll - Employee Benefits (Collected)</v>
      </c>
    </row>
    <row r="1330" spans="1:10" ht="16" hidden="1">
      <c r="A1330" s="13" t="s">
        <v>609</v>
      </c>
      <c r="B1330" s="12" t="s">
        <v>84</v>
      </c>
      <c r="C1330" s="12" t="s">
        <v>290</v>
      </c>
      <c r="D1330" s="12" t="s">
        <v>666</v>
      </c>
      <c r="E1330" s="12">
        <v>6632.27</v>
      </c>
      <c r="F1330" s="14" t="str">
        <f t="shared" si="80"/>
        <v>2025-03-12InvoiceRomers Lynn Valley41005 Labour - Project Managment6632.27</v>
      </c>
      <c r="G1330" s="15">
        <f t="shared" si="81"/>
        <v>45728</v>
      </c>
      <c r="H1330" s="16" t="str">
        <f>IF((IFERROR((VLOOKUP(D1330,'Automation (QBO)'!A:B,2,FALSE)),"0"))=0,"Suspense",(IFERROR((VLOOKUP(D1330,'Automation (QBO)'!A:B,2,FALSE)),"Suspense")))</f>
        <v>Labour - Project Managment</v>
      </c>
      <c r="I1330" s="17">
        <f t="shared" si="82"/>
        <v>6632.27</v>
      </c>
      <c r="J1330" s="12" t="str">
        <f t="shared" si="83"/>
        <v>Labour - Project Managment</v>
      </c>
    </row>
    <row r="1331" spans="1:10" ht="16" hidden="1">
      <c r="A1331" s="13" t="s">
        <v>609</v>
      </c>
      <c r="B1331" s="12" t="s">
        <v>84</v>
      </c>
      <c r="C1331" s="12" t="s">
        <v>290</v>
      </c>
      <c r="D1331" s="12" t="s">
        <v>199</v>
      </c>
      <c r="E1331" s="12">
        <v>331.61</v>
      </c>
      <c r="F1331" s="14" t="str">
        <f t="shared" si="80"/>
        <v>2025-03-12InvoiceRomers Lynn Valley21020 GST/HST Payable331.61</v>
      </c>
      <c r="G1331" s="15">
        <f t="shared" si="81"/>
        <v>45728</v>
      </c>
      <c r="H1331" s="16" t="str">
        <f>IF((IFERROR((VLOOKUP(D1331,'Automation (QBO)'!A:B,2,FALSE)),"0"))=0,"Suspense",(IFERROR((VLOOKUP(D1331,'Automation (QBO)'!A:B,2,FALSE)),"Suspense")))</f>
        <v>GST/HST Payable</v>
      </c>
      <c r="I1331" s="17">
        <f t="shared" si="82"/>
        <v>331.61</v>
      </c>
      <c r="J1331" s="12" t="str">
        <f t="shared" si="83"/>
        <v>GST/HST Payable</v>
      </c>
    </row>
    <row r="1332" spans="1:10" ht="16" hidden="1">
      <c r="A1332" s="13" t="s">
        <v>609</v>
      </c>
      <c r="B1332" s="12" t="s">
        <v>78</v>
      </c>
      <c r="D1332" s="12" t="s">
        <v>201</v>
      </c>
      <c r="E1332" s="12">
        <v>-2000</v>
      </c>
      <c r="F1332" s="14" t="str">
        <f t="shared" si="80"/>
        <v>2025-03-12Expense11005 Chequing (CIBC)-2000</v>
      </c>
      <c r="G1332" s="15">
        <f t="shared" si="81"/>
        <v>45728</v>
      </c>
      <c r="H1332" s="16" t="str">
        <f>IF((IFERROR((VLOOKUP(D1332,'Automation (QBO)'!A:B,2,FALSE)),"0"))=0,"Suspense",(IFERROR((VLOOKUP(D1332,'Automation (QBO)'!A:B,2,FALSE)),"Suspense")))</f>
        <v>Chequing (CIBC)</v>
      </c>
      <c r="I1332" s="17">
        <f t="shared" si="82"/>
        <v>-2000</v>
      </c>
      <c r="J1332" s="12" t="str">
        <f t="shared" si="83"/>
        <v>Chequing (CIBC)</v>
      </c>
    </row>
    <row r="1333" spans="1:10" ht="16" hidden="1">
      <c r="A1333" s="13" t="s">
        <v>609</v>
      </c>
      <c r="B1333" s="12" t="s">
        <v>78</v>
      </c>
      <c r="C1333" s="12" t="s">
        <v>117</v>
      </c>
      <c r="D1333" s="12" t="s">
        <v>383</v>
      </c>
      <c r="E1333" s="12">
        <v>43.17</v>
      </c>
      <c r="F1333" s="14" t="str">
        <f t="shared" si="80"/>
        <v>2025-03-12ExpenseWebflow52165 Subscriptions (Annual)43.17</v>
      </c>
      <c r="G1333" s="15">
        <f t="shared" si="81"/>
        <v>45728</v>
      </c>
      <c r="H1333" s="16" t="str">
        <f>IF((IFERROR((VLOOKUP(D1333,'Automation (QBO)'!A:B,2,FALSE)),"0"))=0,"Suspense",(IFERROR((VLOOKUP(D1333,'Automation (QBO)'!A:B,2,FALSE)),"Suspense")))</f>
        <v>Subscriptions (Annual)</v>
      </c>
      <c r="I1333" s="17">
        <f t="shared" si="82"/>
        <v>43.17</v>
      </c>
      <c r="J1333" s="12" t="str">
        <f t="shared" si="83"/>
        <v>Subscriptions (Annual)</v>
      </c>
    </row>
    <row r="1334" spans="1:10" ht="16" hidden="1">
      <c r="A1334" s="13" t="s">
        <v>609</v>
      </c>
      <c r="B1334" s="12" t="s">
        <v>78</v>
      </c>
      <c r="C1334" s="12" t="s">
        <v>117</v>
      </c>
      <c r="D1334" s="12" t="s">
        <v>199</v>
      </c>
      <c r="E1334" s="12">
        <v>0</v>
      </c>
      <c r="F1334" s="14" t="str">
        <f t="shared" si="80"/>
        <v>2025-03-12ExpenseWebflow21020 GST/HST Payable0</v>
      </c>
      <c r="G1334" s="15">
        <f t="shared" si="81"/>
        <v>45728</v>
      </c>
      <c r="H1334" s="16" t="str">
        <f>IF((IFERROR((VLOOKUP(D1334,'Automation (QBO)'!A:B,2,FALSE)),"0"))=0,"Suspense",(IFERROR((VLOOKUP(D1334,'Automation (QBO)'!A:B,2,FALSE)),"Suspense")))</f>
        <v>GST/HST Payable</v>
      </c>
      <c r="I1334" s="17">
        <f t="shared" si="82"/>
        <v>0</v>
      </c>
      <c r="J1334" s="12" t="str">
        <f t="shared" si="83"/>
        <v>GST/HST Payable</v>
      </c>
    </row>
    <row r="1335" spans="1:10" ht="16" hidden="1">
      <c r="A1335" s="13" t="s">
        <v>609</v>
      </c>
      <c r="B1335" s="12" t="s">
        <v>78</v>
      </c>
      <c r="C1335" s="12" t="s">
        <v>727</v>
      </c>
      <c r="D1335" s="12" t="s">
        <v>199</v>
      </c>
      <c r="E1335" s="12">
        <v>0</v>
      </c>
      <c r="F1335" s="14" t="str">
        <f t="shared" si="80"/>
        <v>2025-03-12ExpenseCIBC Rewards21020 GST/HST Payable0</v>
      </c>
      <c r="G1335" s="15">
        <f t="shared" si="81"/>
        <v>45728</v>
      </c>
      <c r="H1335" s="16" t="str">
        <f>IF((IFERROR((VLOOKUP(D1335,'Automation (QBO)'!A:B,2,FALSE)),"0"))=0,"Suspense",(IFERROR((VLOOKUP(D1335,'Automation (QBO)'!A:B,2,FALSE)),"Suspense")))</f>
        <v>GST/HST Payable</v>
      </c>
      <c r="I1335" s="17">
        <f t="shared" si="82"/>
        <v>0</v>
      </c>
      <c r="J1335" s="12" t="str">
        <f t="shared" si="83"/>
        <v>GST/HST Payable</v>
      </c>
    </row>
    <row r="1336" spans="1:10" ht="16" hidden="1">
      <c r="A1336" s="13" t="s">
        <v>609</v>
      </c>
      <c r="B1336" s="12" t="s">
        <v>78</v>
      </c>
      <c r="D1336" s="12" t="s">
        <v>656</v>
      </c>
      <c r="E1336" s="12">
        <v>2000</v>
      </c>
      <c r="F1336" s="14" t="str">
        <f t="shared" si="80"/>
        <v>2025-03-12Expense13007 Due to/from Saltire Rentals2000</v>
      </c>
      <c r="G1336" s="15">
        <f t="shared" si="81"/>
        <v>45728</v>
      </c>
      <c r="H1336" s="16" t="str">
        <f>IF((IFERROR((VLOOKUP(D1336,'Automation (QBO)'!A:B,2,FALSE)),"0"))=0,"Suspense",(IFERROR((VLOOKUP(D1336,'Automation (QBO)'!A:B,2,FALSE)),"Suspense")))</f>
        <v>Due to/from Saltire Rentals</v>
      </c>
      <c r="I1336" s="17">
        <f t="shared" si="82"/>
        <v>2000</v>
      </c>
      <c r="J1336" s="12" t="str">
        <f t="shared" si="83"/>
        <v>Due to/from Saltire Rentals</v>
      </c>
    </row>
    <row r="1337" spans="1:10" ht="16" hidden="1">
      <c r="A1337" s="13" t="s">
        <v>609</v>
      </c>
      <c r="B1337" s="12" t="s">
        <v>78</v>
      </c>
      <c r="D1337" s="12" t="s">
        <v>199</v>
      </c>
      <c r="E1337" s="12">
        <v>0</v>
      </c>
      <c r="F1337" s="14" t="str">
        <f t="shared" si="80"/>
        <v>2025-03-12Expense21020 GST/HST Payable0</v>
      </c>
      <c r="G1337" s="15">
        <f t="shared" si="81"/>
        <v>45728</v>
      </c>
      <c r="H1337" s="16" t="str">
        <f>IF((IFERROR((VLOOKUP(D1337,'Automation (QBO)'!A:B,2,FALSE)),"0"))=0,"Suspense",(IFERROR((VLOOKUP(D1337,'Automation (QBO)'!A:B,2,FALSE)),"Suspense")))</f>
        <v>GST/HST Payable</v>
      </c>
      <c r="I1337" s="17">
        <f t="shared" si="82"/>
        <v>0</v>
      </c>
      <c r="J1337" s="12" t="str">
        <f t="shared" si="83"/>
        <v>GST/HST Payable</v>
      </c>
    </row>
    <row r="1338" spans="1:10" ht="16" hidden="1">
      <c r="A1338" s="13" t="s">
        <v>609</v>
      </c>
      <c r="B1338" s="12" t="s">
        <v>78</v>
      </c>
      <c r="C1338" s="12" t="s">
        <v>727</v>
      </c>
      <c r="D1338" s="12" t="s">
        <v>505</v>
      </c>
      <c r="E1338" s="12">
        <v>1586.6</v>
      </c>
      <c r="F1338" s="14" t="str">
        <f t="shared" si="80"/>
        <v>2025-03-12ExpenseCIBC Rewards21010 Credit Card (CIBC Visa)1586.6</v>
      </c>
      <c r="G1338" s="15">
        <f t="shared" si="81"/>
        <v>45728</v>
      </c>
      <c r="H1338" s="16" t="str">
        <f>IF((IFERROR((VLOOKUP(D1338,'Automation (QBO)'!A:B,2,FALSE)),"0"))=0,"Suspense",(IFERROR((VLOOKUP(D1338,'Automation (QBO)'!A:B,2,FALSE)),"Suspense")))</f>
        <v>Credit Card (CIBC Visa)</v>
      </c>
      <c r="I1338" s="17">
        <f t="shared" si="82"/>
        <v>1586.6</v>
      </c>
      <c r="J1338" s="12" t="str">
        <f t="shared" si="83"/>
        <v>Credit Card (CIBC Visa)</v>
      </c>
    </row>
    <row r="1339" spans="1:10" ht="16" hidden="1">
      <c r="A1339" s="13" t="s">
        <v>609</v>
      </c>
      <c r="B1339" s="12" t="s">
        <v>78</v>
      </c>
      <c r="C1339" s="12" t="s">
        <v>117</v>
      </c>
      <c r="D1339" s="12" t="s">
        <v>505</v>
      </c>
      <c r="E1339" s="12">
        <v>43.17</v>
      </c>
      <c r="F1339" s="14" t="str">
        <f t="shared" si="80"/>
        <v>2025-03-12ExpenseWebflow21010 Credit Card (CIBC Visa)43.17</v>
      </c>
      <c r="G1339" s="15">
        <f t="shared" si="81"/>
        <v>45728</v>
      </c>
      <c r="H1339" s="16" t="str">
        <f>IF((IFERROR((VLOOKUP(D1339,'Automation (QBO)'!A:B,2,FALSE)),"0"))=0,"Suspense",(IFERROR((VLOOKUP(D1339,'Automation (QBO)'!A:B,2,FALSE)),"Suspense")))</f>
        <v>Credit Card (CIBC Visa)</v>
      </c>
      <c r="I1339" s="17">
        <f t="shared" si="82"/>
        <v>43.17</v>
      </c>
      <c r="J1339" s="12" t="str">
        <f t="shared" si="83"/>
        <v>Credit Card (CIBC Visa)</v>
      </c>
    </row>
    <row r="1340" spans="1:10" ht="16" hidden="1">
      <c r="A1340" s="13" t="s">
        <v>609</v>
      </c>
      <c r="B1340" s="12" t="s">
        <v>78</v>
      </c>
      <c r="C1340" s="12" t="s">
        <v>727</v>
      </c>
      <c r="D1340" s="12" t="s">
        <v>210</v>
      </c>
      <c r="E1340" s="12">
        <v>1586.6</v>
      </c>
      <c r="F1340" s="14" t="str">
        <f t="shared" si="80"/>
        <v>2025-03-12ExpenseCIBC Rewards52205 Travel &amp; Parking1586.6</v>
      </c>
      <c r="G1340" s="15">
        <f t="shared" si="81"/>
        <v>45728</v>
      </c>
      <c r="H1340" s="16" t="str">
        <f>IF((IFERROR((VLOOKUP(D1340,'Automation (QBO)'!A:B,2,FALSE)),"0"))=0,"Suspense",(IFERROR((VLOOKUP(D1340,'Automation (QBO)'!A:B,2,FALSE)),"Suspense")))</f>
        <v>Travel &amp; Parking</v>
      </c>
      <c r="I1340" s="17">
        <f t="shared" si="82"/>
        <v>1586.6</v>
      </c>
      <c r="J1340" s="12" t="str">
        <f t="shared" si="83"/>
        <v>Travel &amp; Parking</v>
      </c>
    </row>
    <row r="1341" spans="1:10" ht="16" hidden="1">
      <c r="A1341" s="13" t="s">
        <v>609</v>
      </c>
      <c r="B1341" s="12" t="s">
        <v>84</v>
      </c>
      <c r="C1341" s="12" t="s">
        <v>290</v>
      </c>
      <c r="D1341" s="12" t="s">
        <v>665</v>
      </c>
      <c r="E1341" s="12">
        <v>6963.88</v>
      </c>
      <c r="F1341" s="14" t="str">
        <f t="shared" si="80"/>
        <v>2025-03-12InvoiceRomers Lynn Valley12000 [Accounts Receivable]6963.88</v>
      </c>
      <c r="G1341" s="15">
        <f t="shared" si="81"/>
        <v>45728</v>
      </c>
      <c r="H1341" s="16" t="str">
        <f>IF((IFERROR((VLOOKUP(D1341,'Automation (QBO)'!A:B,2,FALSE)),"0"))=0,"Suspense",(IFERROR((VLOOKUP(D1341,'Automation (QBO)'!A:B,2,FALSE)),"Suspense")))</f>
        <v>Accounts Recievable - Suspense</v>
      </c>
      <c r="I1341" s="17">
        <f t="shared" si="82"/>
        <v>6963.88</v>
      </c>
      <c r="J1341" s="12" t="str">
        <f t="shared" si="83"/>
        <v>Accounts Recievable - Suspense</v>
      </c>
    </row>
    <row r="1342" spans="1:10" ht="16" hidden="1">
      <c r="A1342" s="13" t="s">
        <v>728</v>
      </c>
      <c r="B1342" s="12" t="s">
        <v>78</v>
      </c>
      <c r="C1342" s="12" t="s">
        <v>81</v>
      </c>
      <c r="D1342" s="12" t="s">
        <v>660</v>
      </c>
      <c r="E1342" s="12">
        <v>393.27</v>
      </c>
      <c r="F1342" s="14" t="str">
        <f t="shared" si="80"/>
        <v>2025-03-13ExpenseHome Depot51335 Project Expense - Materials393.27</v>
      </c>
      <c r="G1342" s="15">
        <f t="shared" si="81"/>
        <v>45729</v>
      </c>
      <c r="H1342" s="16" t="str">
        <f>IF((IFERROR((VLOOKUP(D1342,'Automation (QBO)'!A:B,2,FALSE)),"0"))=0,"Suspense",(IFERROR((VLOOKUP(D1342,'Automation (QBO)'!A:B,2,FALSE)),"Suspense")))</f>
        <v>Project Expense - Materials</v>
      </c>
      <c r="I1342" s="17">
        <f t="shared" si="82"/>
        <v>393.27</v>
      </c>
      <c r="J1342" s="12" t="str">
        <f t="shared" si="83"/>
        <v>Project Expense - Materials</v>
      </c>
    </row>
    <row r="1343" spans="1:10" ht="16" hidden="1">
      <c r="A1343" s="13" t="s">
        <v>728</v>
      </c>
      <c r="B1343" s="12" t="s">
        <v>78</v>
      </c>
      <c r="C1343" s="12" t="s">
        <v>81</v>
      </c>
      <c r="D1343" s="12" t="s">
        <v>199</v>
      </c>
      <c r="E1343" s="12">
        <v>-18.38</v>
      </c>
      <c r="F1343" s="14" t="str">
        <f t="shared" si="80"/>
        <v>2025-03-13ExpenseHome Depot21020 GST/HST Payable-18.38</v>
      </c>
      <c r="G1343" s="15">
        <f t="shared" si="81"/>
        <v>45729</v>
      </c>
      <c r="H1343" s="16" t="str">
        <f>IF((IFERROR((VLOOKUP(D1343,'Automation (QBO)'!A:B,2,FALSE)),"0"))=0,"Suspense",(IFERROR((VLOOKUP(D1343,'Automation (QBO)'!A:B,2,FALSE)),"Suspense")))</f>
        <v>GST/HST Payable</v>
      </c>
      <c r="I1343" s="17">
        <f t="shared" si="82"/>
        <v>-18.38</v>
      </c>
      <c r="J1343" s="12" t="str">
        <f t="shared" si="83"/>
        <v>GST/HST Payable</v>
      </c>
    </row>
    <row r="1344" spans="1:10" ht="16" hidden="1">
      <c r="A1344" s="13" t="s">
        <v>728</v>
      </c>
      <c r="B1344" s="12" t="s">
        <v>78</v>
      </c>
      <c r="C1344" s="12" t="s">
        <v>80</v>
      </c>
      <c r="D1344" s="12" t="s">
        <v>383</v>
      </c>
      <c r="E1344" s="12">
        <v>27.99</v>
      </c>
      <c r="F1344" s="14" t="str">
        <f t="shared" si="80"/>
        <v>2025-03-13ExpenseApple52165 Subscriptions (Annual)27.99</v>
      </c>
      <c r="G1344" s="15">
        <f t="shared" si="81"/>
        <v>45729</v>
      </c>
      <c r="H1344" s="16" t="str">
        <f>IF((IFERROR((VLOOKUP(D1344,'Automation (QBO)'!A:B,2,FALSE)),"0"))=0,"Suspense",(IFERROR((VLOOKUP(D1344,'Automation (QBO)'!A:B,2,FALSE)),"Suspense")))</f>
        <v>Subscriptions (Annual)</v>
      </c>
      <c r="I1344" s="17">
        <f t="shared" si="82"/>
        <v>27.99</v>
      </c>
      <c r="J1344" s="12" t="str">
        <f t="shared" si="83"/>
        <v>Subscriptions (Annual)</v>
      </c>
    </row>
    <row r="1345" spans="1:10" ht="16" hidden="1">
      <c r="A1345" s="13" t="s">
        <v>728</v>
      </c>
      <c r="B1345" s="12" t="s">
        <v>78</v>
      </c>
      <c r="C1345" s="12" t="s">
        <v>80</v>
      </c>
      <c r="D1345" s="12" t="s">
        <v>199</v>
      </c>
      <c r="E1345" s="12">
        <v>0</v>
      </c>
      <c r="F1345" s="14" t="str">
        <f t="shared" si="80"/>
        <v>2025-03-13ExpenseApple21020 GST/HST Payable0</v>
      </c>
      <c r="G1345" s="15">
        <f t="shared" si="81"/>
        <v>45729</v>
      </c>
      <c r="H1345" s="16" t="str">
        <f>IF((IFERROR((VLOOKUP(D1345,'Automation (QBO)'!A:B,2,FALSE)),"0"))=0,"Suspense",(IFERROR((VLOOKUP(D1345,'Automation (QBO)'!A:B,2,FALSE)),"Suspense")))</f>
        <v>GST/HST Payable</v>
      </c>
      <c r="I1345" s="17">
        <f t="shared" si="82"/>
        <v>0</v>
      </c>
      <c r="J1345" s="12" t="str">
        <f t="shared" si="83"/>
        <v>GST/HST Payable</v>
      </c>
    </row>
    <row r="1346" spans="1:10" ht="16" hidden="1">
      <c r="A1346" s="13" t="s">
        <v>728</v>
      </c>
      <c r="B1346" s="12" t="s">
        <v>78</v>
      </c>
      <c r="C1346" s="12" t="s">
        <v>81</v>
      </c>
      <c r="D1346" s="12" t="s">
        <v>505</v>
      </c>
      <c r="E1346" s="12">
        <v>411.65</v>
      </c>
      <c r="F1346" s="14" t="str">
        <f t="shared" ref="F1346:F1409" si="84">A1346&amp;B1346&amp;C1346&amp;D1346&amp;E1346</f>
        <v>2025-03-13ExpenseHome Depot21010 Credit Card (CIBC Visa)411.65</v>
      </c>
      <c r="G1346" s="15">
        <f t="shared" ref="G1346:G1409" si="85">IFERROR((DATEVALUE(A1346)),A1346)</f>
        <v>45729</v>
      </c>
      <c r="H1346" s="16" t="str">
        <f>IF((IFERROR((VLOOKUP(D1346,'Automation (QBO)'!A:B,2,FALSE)),"0"))=0,"Suspense",(IFERROR((VLOOKUP(D1346,'Automation (QBO)'!A:B,2,FALSE)),"Suspense")))</f>
        <v>Credit Card (CIBC Visa)</v>
      </c>
      <c r="I1346" s="17">
        <f t="shared" ref="I1346:I1409" si="86">E1346</f>
        <v>411.65</v>
      </c>
      <c r="J1346" s="12" t="str">
        <f t="shared" ref="J1346:J1409" si="87">H1346</f>
        <v>Credit Card (CIBC Visa)</v>
      </c>
    </row>
    <row r="1347" spans="1:10" ht="16" hidden="1">
      <c r="A1347" s="13" t="s">
        <v>728</v>
      </c>
      <c r="B1347" s="12" t="s">
        <v>78</v>
      </c>
      <c r="C1347" s="12" t="s">
        <v>80</v>
      </c>
      <c r="D1347" s="12" t="s">
        <v>505</v>
      </c>
      <c r="E1347" s="12">
        <v>27.99</v>
      </c>
      <c r="F1347" s="14" t="str">
        <f t="shared" si="84"/>
        <v>2025-03-13ExpenseApple21010 Credit Card (CIBC Visa)27.99</v>
      </c>
      <c r="G1347" s="15">
        <f t="shared" si="85"/>
        <v>45729</v>
      </c>
      <c r="H1347" s="16" t="str">
        <f>IF((IFERROR((VLOOKUP(D1347,'Automation (QBO)'!A:B,2,FALSE)),"0"))=0,"Suspense",(IFERROR((VLOOKUP(D1347,'Automation (QBO)'!A:B,2,FALSE)),"Suspense")))</f>
        <v>Credit Card (CIBC Visa)</v>
      </c>
      <c r="I1347" s="17">
        <f t="shared" si="86"/>
        <v>27.99</v>
      </c>
      <c r="J1347" s="12" t="str">
        <f t="shared" si="87"/>
        <v>Credit Card (CIBC Visa)</v>
      </c>
    </row>
    <row r="1348" spans="1:10" ht="16" hidden="1">
      <c r="A1348" s="13" t="s">
        <v>729</v>
      </c>
      <c r="B1348" s="12" t="s">
        <v>99</v>
      </c>
      <c r="D1348" s="12" t="s">
        <v>201</v>
      </c>
      <c r="E1348" s="12">
        <v>-1000</v>
      </c>
      <c r="F1348" s="14" t="str">
        <f t="shared" si="84"/>
        <v>2025-03-15Credit Card Payment11005 Chequing (CIBC)-1000</v>
      </c>
      <c r="G1348" s="15">
        <f t="shared" si="85"/>
        <v>45731</v>
      </c>
      <c r="H1348" s="16" t="str">
        <f>IF((IFERROR((VLOOKUP(D1348,'Automation (QBO)'!A:B,2,FALSE)),"0"))=0,"Suspense",(IFERROR((VLOOKUP(D1348,'Automation (QBO)'!A:B,2,FALSE)),"Suspense")))</f>
        <v>Chequing (CIBC)</v>
      </c>
      <c r="I1348" s="17">
        <f t="shared" si="86"/>
        <v>-1000</v>
      </c>
      <c r="J1348" s="12" t="str">
        <f t="shared" si="87"/>
        <v>Chequing (CIBC)</v>
      </c>
    </row>
    <row r="1349" spans="1:10" ht="16" hidden="1">
      <c r="A1349" s="13" t="s">
        <v>729</v>
      </c>
      <c r="B1349" s="12" t="s">
        <v>99</v>
      </c>
      <c r="D1349" s="12" t="s">
        <v>505</v>
      </c>
      <c r="E1349" s="12">
        <v>-1000</v>
      </c>
      <c r="F1349" s="14" t="str">
        <f t="shared" si="84"/>
        <v>2025-03-15Credit Card Payment21010 Credit Card (CIBC Visa)-1000</v>
      </c>
      <c r="G1349" s="15">
        <f t="shared" si="85"/>
        <v>45731</v>
      </c>
      <c r="H1349" s="16" t="str">
        <f>IF((IFERROR((VLOOKUP(D1349,'Automation (QBO)'!A:B,2,FALSE)),"0"))=0,"Suspense",(IFERROR((VLOOKUP(D1349,'Automation (QBO)'!A:B,2,FALSE)),"Suspense")))</f>
        <v>Credit Card (CIBC Visa)</v>
      </c>
      <c r="I1349" s="17">
        <f t="shared" si="86"/>
        <v>-1000</v>
      </c>
      <c r="J1349" s="12" t="str">
        <f t="shared" si="87"/>
        <v>Credit Card (CIBC Visa)</v>
      </c>
    </row>
    <row r="1350" spans="1:10" ht="16" hidden="1">
      <c r="A1350" s="13" t="s">
        <v>730</v>
      </c>
      <c r="B1350" s="12" t="s">
        <v>78</v>
      </c>
      <c r="C1350" s="12" t="s">
        <v>93</v>
      </c>
      <c r="D1350" s="12" t="s">
        <v>383</v>
      </c>
      <c r="E1350" s="12">
        <v>24.92</v>
      </c>
      <c r="F1350" s="14" t="str">
        <f t="shared" si="84"/>
        <v>2025-03-17ExpenseFullHost52165 Subscriptions (Annual)24.92</v>
      </c>
      <c r="G1350" s="15">
        <f t="shared" si="85"/>
        <v>45733</v>
      </c>
      <c r="H1350" s="16" t="str">
        <f>IF((IFERROR((VLOOKUP(D1350,'Automation (QBO)'!A:B,2,FALSE)),"0"))=0,"Suspense",(IFERROR((VLOOKUP(D1350,'Automation (QBO)'!A:B,2,FALSE)),"Suspense")))</f>
        <v>Subscriptions (Annual)</v>
      </c>
      <c r="I1350" s="17">
        <f t="shared" si="86"/>
        <v>24.92</v>
      </c>
      <c r="J1350" s="12" t="str">
        <f t="shared" si="87"/>
        <v>Subscriptions (Annual)</v>
      </c>
    </row>
    <row r="1351" spans="1:10" ht="16" hidden="1">
      <c r="A1351" s="13" t="s">
        <v>730</v>
      </c>
      <c r="B1351" s="12" t="s">
        <v>78</v>
      </c>
      <c r="C1351" s="12" t="s">
        <v>93</v>
      </c>
      <c r="D1351" s="12" t="s">
        <v>199</v>
      </c>
      <c r="E1351" s="12">
        <v>0</v>
      </c>
      <c r="F1351" s="14" t="str">
        <f t="shared" si="84"/>
        <v>2025-03-17ExpenseFullHost21020 GST/HST Payable0</v>
      </c>
      <c r="G1351" s="15">
        <f t="shared" si="85"/>
        <v>45733</v>
      </c>
      <c r="H1351" s="16" t="str">
        <f>IF((IFERROR((VLOOKUP(D1351,'Automation (QBO)'!A:B,2,FALSE)),"0"))=0,"Suspense",(IFERROR((VLOOKUP(D1351,'Automation (QBO)'!A:B,2,FALSE)),"Suspense")))</f>
        <v>GST/HST Payable</v>
      </c>
      <c r="I1351" s="17">
        <f t="shared" si="86"/>
        <v>0</v>
      </c>
      <c r="J1351" s="12" t="str">
        <f t="shared" si="87"/>
        <v>GST/HST Payable</v>
      </c>
    </row>
    <row r="1352" spans="1:10" ht="16" hidden="1">
      <c r="A1352" s="13" t="s">
        <v>730</v>
      </c>
      <c r="B1352" s="12" t="s">
        <v>84</v>
      </c>
      <c r="C1352" s="12" t="s">
        <v>114</v>
      </c>
      <c r="D1352" s="12" t="s">
        <v>666</v>
      </c>
      <c r="E1352" s="12">
        <v>0</v>
      </c>
      <c r="F1352" s="14" t="str">
        <f t="shared" si="84"/>
        <v>2025-03-17InvoiceGarden of Granite Winery:Garden of Granite Project41005 Labour - Project Managment0</v>
      </c>
      <c r="G1352" s="15">
        <f t="shared" si="85"/>
        <v>45733</v>
      </c>
      <c r="H1352" s="16" t="str">
        <f>IF((IFERROR((VLOOKUP(D1352,'Automation (QBO)'!A:B,2,FALSE)),"0"))=0,"Suspense",(IFERROR((VLOOKUP(D1352,'Automation (QBO)'!A:B,2,FALSE)),"Suspense")))</f>
        <v>Labour - Project Managment</v>
      </c>
      <c r="I1352" s="17">
        <f t="shared" si="86"/>
        <v>0</v>
      </c>
      <c r="J1352" s="12" t="str">
        <f t="shared" si="87"/>
        <v>Labour - Project Managment</v>
      </c>
    </row>
    <row r="1353" spans="1:10" ht="16" hidden="1">
      <c r="A1353" s="13" t="s">
        <v>730</v>
      </c>
      <c r="B1353" s="12" t="s">
        <v>84</v>
      </c>
      <c r="C1353" s="12" t="s">
        <v>114</v>
      </c>
      <c r="D1353" s="12" t="s">
        <v>666</v>
      </c>
      <c r="E1353" s="12">
        <v>0</v>
      </c>
      <c r="F1353" s="14" t="str">
        <f t="shared" si="84"/>
        <v>2025-03-17InvoiceGarden of Granite Winery:Garden of Granite Project41005 Labour - Project Managment0</v>
      </c>
      <c r="G1353" s="15">
        <f t="shared" si="85"/>
        <v>45733</v>
      </c>
      <c r="H1353" s="16" t="str">
        <f>IF((IFERROR((VLOOKUP(D1353,'Automation (QBO)'!A:B,2,FALSE)),"0"))=0,"Suspense",(IFERROR((VLOOKUP(D1353,'Automation (QBO)'!A:B,2,FALSE)),"Suspense")))</f>
        <v>Labour - Project Managment</v>
      </c>
      <c r="I1353" s="17">
        <f t="shared" si="86"/>
        <v>0</v>
      </c>
      <c r="J1353" s="12" t="str">
        <f t="shared" si="87"/>
        <v>Labour - Project Managment</v>
      </c>
    </row>
    <row r="1354" spans="1:10" ht="16" hidden="1">
      <c r="A1354" s="13" t="s">
        <v>730</v>
      </c>
      <c r="B1354" s="12" t="s">
        <v>84</v>
      </c>
      <c r="C1354" s="12" t="s">
        <v>114</v>
      </c>
      <c r="D1354" s="12" t="s">
        <v>844</v>
      </c>
      <c r="E1354" s="12">
        <v>297.45999999999998</v>
      </c>
      <c r="F1354" s="14" t="str">
        <f t="shared" si="84"/>
        <v>2025-03-17InvoiceGarden of Granite Winery:Garden of Granite Project42035 Billable Expense Income297.46</v>
      </c>
      <c r="G1354" s="15">
        <f t="shared" si="85"/>
        <v>45733</v>
      </c>
      <c r="H1354" s="16" t="str">
        <f>IF((IFERROR((VLOOKUP(D1354,'Automation (QBO)'!A:B,2,FALSE)),"0"))=0,"Suspense",(IFERROR((VLOOKUP(D1354,'Automation (QBO)'!A:B,2,FALSE)),"Suspense")))</f>
        <v>Suspense</v>
      </c>
      <c r="I1354" s="17">
        <f t="shared" si="86"/>
        <v>297.45999999999998</v>
      </c>
      <c r="J1354" s="12" t="str">
        <f t="shared" si="87"/>
        <v>Suspense</v>
      </c>
    </row>
    <row r="1355" spans="1:10" ht="16" hidden="1">
      <c r="A1355" s="13" t="s">
        <v>730</v>
      </c>
      <c r="B1355" s="12" t="s">
        <v>84</v>
      </c>
      <c r="C1355" s="12" t="s">
        <v>114</v>
      </c>
      <c r="D1355" s="12" t="s">
        <v>666</v>
      </c>
      <c r="E1355" s="12">
        <v>2015</v>
      </c>
      <c r="F1355" s="14" t="str">
        <f t="shared" si="84"/>
        <v>2025-03-17InvoiceGarden of Granite Winery:Garden of Granite Project41005 Labour - Project Managment2015</v>
      </c>
      <c r="G1355" s="15">
        <f t="shared" si="85"/>
        <v>45733</v>
      </c>
      <c r="H1355" s="16" t="str">
        <f>IF((IFERROR((VLOOKUP(D1355,'Automation (QBO)'!A:B,2,FALSE)),"0"))=0,"Suspense",(IFERROR((VLOOKUP(D1355,'Automation (QBO)'!A:B,2,FALSE)),"Suspense")))</f>
        <v>Labour - Project Managment</v>
      </c>
      <c r="I1355" s="17">
        <f t="shared" si="86"/>
        <v>2015</v>
      </c>
      <c r="J1355" s="12" t="str">
        <f t="shared" si="87"/>
        <v>Labour - Project Managment</v>
      </c>
    </row>
    <row r="1356" spans="1:10" ht="16" hidden="1">
      <c r="A1356" s="13" t="s">
        <v>730</v>
      </c>
      <c r="B1356" s="12" t="s">
        <v>84</v>
      </c>
      <c r="C1356" s="12" t="s">
        <v>114</v>
      </c>
      <c r="D1356" s="12" t="s">
        <v>666</v>
      </c>
      <c r="E1356" s="12">
        <v>462.49</v>
      </c>
      <c r="F1356" s="14" t="str">
        <f t="shared" si="84"/>
        <v>2025-03-17InvoiceGarden of Granite Winery:Garden of Granite Project41005 Labour - Project Managment462.49</v>
      </c>
      <c r="G1356" s="15">
        <f t="shared" si="85"/>
        <v>45733</v>
      </c>
      <c r="H1356" s="16" t="str">
        <f>IF((IFERROR((VLOOKUP(D1356,'Automation (QBO)'!A:B,2,FALSE)),"0"))=0,"Suspense",(IFERROR((VLOOKUP(D1356,'Automation (QBO)'!A:B,2,FALSE)),"Suspense")))</f>
        <v>Labour - Project Managment</v>
      </c>
      <c r="I1356" s="17">
        <f t="shared" si="86"/>
        <v>462.49</v>
      </c>
      <c r="J1356" s="12" t="str">
        <f t="shared" si="87"/>
        <v>Labour - Project Managment</v>
      </c>
    </row>
    <row r="1357" spans="1:10" ht="16" hidden="1">
      <c r="A1357" s="13" t="s">
        <v>730</v>
      </c>
      <c r="B1357" s="12" t="s">
        <v>84</v>
      </c>
      <c r="C1357" s="12" t="s">
        <v>114</v>
      </c>
      <c r="D1357" s="12" t="s">
        <v>665</v>
      </c>
      <c r="E1357" s="12">
        <v>0</v>
      </c>
      <c r="F1357" s="14" t="str">
        <f t="shared" si="84"/>
        <v>2025-03-17InvoiceGarden of Granite Winery:Garden of Granite Project12000 [Accounts Receivable]0</v>
      </c>
      <c r="G1357" s="15">
        <f t="shared" si="85"/>
        <v>45733</v>
      </c>
      <c r="H1357" s="16" t="str">
        <f>IF((IFERROR((VLOOKUP(D1357,'Automation (QBO)'!A:B,2,FALSE)),"0"))=0,"Suspense",(IFERROR((VLOOKUP(D1357,'Automation (QBO)'!A:B,2,FALSE)),"Suspense")))</f>
        <v>Accounts Recievable - Suspense</v>
      </c>
      <c r="I1357" s="17">
        <f t="shared" si="86"/>
        <v>0</v>
      </c>
      <c r="J1357" s="12" t="str">
        <f t="shared" si="87"/>
        <v>Accounts Recievable - Suspense</v>
      </c>
    </row>
    <row r="1358" spans="1:10" ht="16" hidden="1">
      <c r="A1358" s="13" t="s">
        <v>730</v>
      </c>
      <c r="B1358" s="12" t="s">
        <v>84</v>
      </c>
      <c r="C1358" s="12" t="s">
        <v>114</v>
      </c>
      <c r="D1358" s="12" t="s">
        <v>199</v>
      </c>
      <c r="E1358" s="12">
        <v>138.74</v>
      </c>
      <c r="F1358" s="14" t="str">
        <f t="shared" si="84"/>
        <v>2025-03-17InvoiceGarden of Granite Winery:Garden of Granite Project21020 GST/HST Payable138.74</v>
      </c>
      <c r="G1358" s="15">
        <f t="shared" si="85"/>
        <v>45733</v>
      </c>
      <c r="H1358" s="16" t="str">
        <f>IF((IFERROR((VLOOKUP(D1358,'Automation (QBO)'!A:B,2,FALSE)),"0"))=0,"Suspense",(IFERROR((VLOOKUP(D1358,'Automation (QBO)'!A:B,2,FALSE)),"Suspense")))</f>
        <v>GST/HST Payable</v>
      </c>
      <c r="I1358" s="17">
        <f t="shared" si="86"/>
        <v>138.74</v>
      </c>
      <c r="J1358" s="12" t="str">
        <f t="shared" si="87"/>
        <v>GST/HST Payable</v>
      </c>
    </row>
    <row r="1359" spans="1:10" ht="16" hidden="1">
      <c r="A1359" s="13" t="s">
        <v>730</v>
      </c>
      <c r="B1359" s="12" t="s">
        <v>106</v>
      </c>
      <c r="C1359" s="12" t="s">
        <v>114</v>
      </c>
      <c r="D1359" s="12" t="s">
        <v>665</v>
      </c>
      <c r="E1359" s="12">
        <v>-7001</v>
      </c>
      <c r="F1359" s="14" t="str">
        <f t="shared" si="84"/>
        <v>2025-03-17PaymentGarden of Granite Winery:Garden of Granite Project12000 [Accounts Receivable]-7001</v>
      </c>
      <c r="G1359" s="15">
        <f t="shared" si="85"/>
        <v>45733</v>
      </c>
      <c r="H1359" s="16" t="str">
        <f>IF((IFERROR((VLOOKUP(D1359,'Automation (QBO)'!A:B,2,FALSE)),"0"))=0,"Suspense",(IFERROR((VLOOKUP(D1359,'Automation (QBO)'!A:B,2,FALSE)),"Suspense")))</f>
        <v>Accounts Recievable - Suspense</v>
      </c>
      <c r="I1359" s="17">
        <f t="shared" si="86"/>
        <v>-7001</v>
      </c>
      <c r="J1359" s="12" t="str">
        <f t="shared" si="87"/>
        <v>Accounts Recievable - Suspense</v>
      </c>
    </row>
    <row r="1360" spans="1:10" ht="16" hidden="1">
      <c r="A1360" s="13" t="s">
        <v>730</v>
      </c>
      <c r="B1360" s="12" t="s">
        <v>84</v>
      </c>
      <c r="C1360" s="12" t="s">
        <v>114</v>
      </c>
      <c r="D1360" s="12" t="s">
        <v>199</v>
      </c>
      <c r="E1360" s="12">
        <v>0</v>
      </c>
      <c r="F1360" s="14" t="str">
        <f t="shared" si="84"/>
        <v>2025-03-17InvoiceGarden of Granite Winery:Garden of Granite Project21020 GST/HST Payable0</v>
      </c>
      <c r="G1360" s="15">
        <f t="shared" si="85"/>
        <v>45733</v>
      </c>
      <c r="H1360" s="16" t="str">
        <f>IF((IFERROR((VLOOKUP(D1360,'Automation (QBO)'!A:B,2,FALSE)),"0"))=0,"Suspense",(IFERROR((VLOOKUP(D1360,'Automation (QBO)'!A:B,2,FALSE)),"Suspense")))</f>
        <v>GST/HST Payable</v>
      </c>
      <c r="I1360" s="17">
        <f t="shared" si="86"/>
        <v>0</v>
      </c>
      <c r="J1360" s="12" t="str">
        <f t="shared" si="87"/>
        <v>GST/HST Payable</v>
      </c>
    </row>
    <row r="1361" spans="1:10" ht="16" hidden="1">
      <c r="A1361" s="13" t="s">
        <v>730</v>
      </c>
      <c r="B1361" s="12" t="s">
        <v>84</v>
      </c>
      <c r="C1361" s="12" t="s">
        <v>114</v>
      </c>
      <c r="D1361" s="12" t="s">
        <v>218</v>
      </c>
      <c r="E1361" s="12">
        <v>24999</v>
      </c>
      <c r="F1361" s="14" t="str">
        <f t="shared" si="84"/>
        <v>2025-03-17InvoiceGarden of Granite Winery:Garden of Granite Project21045 Deposit Received24999</v>
      </c>
      <c r="G1361" s="15">
        <f t="shared" si="85"/>
        <v>45733</v>
      </c>
      <c r="H1361" s="16" t="str">
        <f>IF((IFERROR((VLOOKUP(D1361,'Automation (QBO)'!A:B,2,FALSE)),"0"))=0,"Suspense",(IFERROR((VLOOKUP(D1361,'Automation (QBO)'!A:B,2,FALSE)),"Suspense")))</f>
        <v>Liability - Depostis Received</v>
      </c>
      <c r="I1361" s="17">
        <f t="shared" si="86"/>
        <v>24999</v>
      </c>
      <c r="J1361" s="12" t="str">
        <f t="shared" si="87"/>
        <v>Liability - Depostis Received</v>
      </c>
    </row>
    <row r="1362" spans="1:10" ht="16" hidden="1">
      <c r="A1362" s="13" t="s">
        <v>730</v>
      </c>
      <c r="B1362" s="12" t="s">
        <v>84</v>
      </c>
      <c r="C1362" s="12" t="s">
        <v>114</v>
      </c>
      <c r="D1362" s="12" t="s">
        <v>665</v>
      </c>
      <c r="E1362" s="12">
        <v>24999</v>
      </c>
      <c r="F1362" s="14" t="str">
        <f t="shared" si="84"/>
        <v>2025-03-17InvoiceGarden of Granite Winery:Garden of Granite Project12000 [Accounts Receivable]24999</v>
      </c>
      <c r="G1362" s="15">
        <f t="shared" si="85"/>
        <v>45733</v>
      </c>
      <c r="H1362" s="16" t="str">
        <f>IF((IFERROR((VLOOKUP(D1362,'Automation (QBO)'!A:B,2,FALSE)),"0"))=0,"Suspense",(IFERROR((VLOOKUP(D1362,'Automation (QBO)'!A:B,2,FALSE)),"Suspense")))</f>
        <v>Accounts Recievable - Suspense</v>
      </c>
      <c r="I1362" s="17">
        <f t="shared" si="86"/>
        <v>24999</v>
      </c>
      <c r="J1362" s="12" t="str">
        <f t="shared" si="87"/>
        <v>Accounts Recievable - Suspense</v>
      </c>
    </row>
    <row r="1363" spans="1:10" ht="16" hidden="1">
      <c r="A1363" s="13" t="s">
        <v>730</v>
      </c>
      <c r="B1363" s="12" t="s">
        <v>106</v>
      </c>
      <c r="C1363" s="12" t="s">
        <v>114</v>
      </c>
      <c r="D1363" s="12" t="s">
        <v>665</v>
      </c>
      <c r="E1363" s="12">
        <v>-12999</v>
      </c>
      <c r="F1363" s="14" t="str">
        <f t="shared" si="84"/>
        <v>2025-03-17PaymentGarden of Granite Winery:Garden of Granite Project12000 [Accounts Receivable]-12999</v>
      </c>
      <c r="G1363" s="15">
        <f t="shared" si="85"/>
        <v>45733</v>
      </c>
      <c r="H1363" s="16" t="str">
        <f>IF((IFERROR((VLOOKUP(D1363,'Automation (QBO)'!A:B,2,FALSE)),"0"))=0,"Suspense",(IFERROR((VLOOKUP(D1363,'Automation (QBO)'!A:B,2,FALSE)),"Suspense")))</f>
        <v>Accounts Recievable - Suspense</v>
      </c>
      <c r="I1363" s="17">
        <f t="shared" si="86"/>
        <v>-12999</v>
      </c>
      <c r="J1363" s="12" t="str">
        <f t="shared" si="87"/>
        <v>Accounts Recievable - Suspense</v>
      </c>
    </row>
    <row r="1364" spans="1:10" ht="16" hidden="1">
      <c r="A1364" s="13" t="s">
        <v>730</v>
      </c>
      <c r="B1364" s="12" t="s">
        <v>106</v>
      </c>
      <c r="C1364" s="12" t="s">
        <v>114</v>
      </c>
      <c r="D1364" s="12" t="s">
        <v>201</v>
      </c>
      <c r="E1364" s="12">
        <v>12999</v>
      </c>
      <c r="F1364" s="14" t="str">
        <f t="shared" si="84"/>
        <v>2025-03-17PaymentGarden of Granite Winery:Garden of Granite Project11005 Chequing (CIBC)12999</v>
      </c>
      <c r="G1364" s="15">
        <f t="shared" si="85"/>
        <v>45733</v>
      </c>
      <c r="H1364" s="16" t="str">
        <f>IF((IFERROR((VLOOKUP(D1364,'Automation (QBO)'!A:B,2,FALSE)),"0"))=0,"Suspense",(IFERROR((VLOOKUP(D1364,'Automation (QBO)'!A:B,2,FALSE)),"Suspense")))</f>
        <v>Chequing (CIBC)</v>
      </c>
      <c r="I1364" s="17">
        <f t="shared" si="86"/>
        <v>12999</v>
      </c>
      <c r="J1364" s="12" t="str">
        <f t="shared" si="87"/>
        <v>Chequing (CIBC)</v>
      </c>
    </row>
    <row r="1365" spans="1:10" ht="16" hidden="1">
      <c r="A1365" s="13" t="s">
        <v>730</v>
      </c>
      <c r="B1365" s="12" t="s">
        <v>106</v>
      </c>
      <c r="C1365" s="12" t="s">
        <v>114</v>
      </c>
      <c r="D1365" s="12" t="s">
        <v>201</v>
      </c>
      <c r="E1365" s="12">
        <v>7001</v>
      </c>
      <c r="F1365" s="14" t="str">
        <f t="shared" si="84"/>
        <v>2025-03-17PaymentGarden of Granite Winery:Garden of Granite Project11005 Chequing (CIBC)7001</v>
      </c>
      <c r="G1365" s="15">
        <f t="shared" si="85"/>
        <v>45733</v>
      </c>
      <c r="H1365" s="16" t="str">
        <f>IF((IFERROR((VLOOKUP(D1365,'Automation (QBO)'!A:B,2,FALSE)),"0"))=0,"Suspense",(IFERROR((VLOOKUP(D1365,'Automation (QBO)'!A:B,2,FALSE)),"Suspense")))</f>
        <v>Chequing (CIBC)</v>
      </c>
      <c r="I1365" s="17">
        <f t="shared" si="86"/>
        <v>7001</v>
      </c>
      <c r="J1365" s="12" t="str">
        <f t="shared" si="87"/>
        <v>Chequing (CIBC)</v>
      </c>
    </row>
    <row r="1366" spans="1:10" ht="16" hidden="1">
      <c r="A1366" s="13" t="s">
        <v>730</v>
      </c>
      <c r="B1366" s="12" t="s">
        <v>84</v>
      </c>
      <c r="C1366" s="12" t="s">
        <v>114</v>
      </c>
      <c r="D1366" s="12" t="s">
        <v>218</v>
      </c>
      <c r="E1366" s="12">
        <v>-2913.69</v>
      </c>
      <c r="F1366" s="14" t="str">
        <f t="shared" si="84"/>
        <v>2025-03-17InvoiceGarden of Granite Winery:Garden of Granite Project21045 Deposit Received-2913.69</v>
      </c>
      <c r="G1366" s="15">
        <f t="shared" si="85"/>
        <v>45733</v>
      </c>
      <c r="H1366" s="16" t="str">
        <f>IF((IFERROR((VLOOKUP(D1366,'Automation (QBO)'!A:B,2,FALSE)),"0"))=0,"Suspense",(IFERROR((VLOOKUP(D1366,'Automation (QBO)'!A:B,2,FALSE)),"Suspense")))</f>
        <v>Liability - Depostis Received</v>
      </c>
      <c r="I1366" s="17">
        <f t="shared" si="86"/>
        <v>-2913.69</v>
      </c>
      <c r="J1366" s="12" t="str">
        <f t="shared" si="87"/>
        <v>Liability - Depostis Received</v>
      </c>
    </row>
    <row r="1367" spans="1:10" ht="16" hidden="1">
      <c r="A1367" s="13" t="s">
        <v>730</v>
      </c>
      <c r="B1367" s="12" t="s">
        <v>84</v>
      </c>
      <c r="C1367" s="12" t="s">
        <v>114</v>
      </c>
      <c r="D1367" s="12" t="s">
        <v>199</v>
      </c>
      <c r="E1367" s="12">
        <v>0</v>
      </c>
      <c r="F1367" s="14" t="str">
        <f t="shared" si="84"/>
        <v>2025-03-17InvoiceGarden of Granite Winery:Garden of Granite Project21020 GST/HST Payable0</v>
      </c>
      <c r="G1367" s="15">
        <f t="shared" si="85"/>
        <v>45733</v>
      </c>
      <c r="H1367" s="16" t="str">
        <f>IF((IFERROR((VLOOKUP(D1367,'Automation (QBO)'!A:B,2,FALSE)),"0"))=0,"Suspense",(IFERROR((VLOOKUP(D1367,'Automation (QBO)'!A:B,2,FALSE)),"Suspense")))</f>
        <v>GST/HST Payable</v>
      </c>
      <c r="I1367" s="17">
        <f t="shared" si="86"/>
        <v>0</v>
      </c>
      <c r="J1367" s="12" t="str">
        <f t="shared" si="87"/>
        <v>GST/HST Payable</v>
      </c>
    </row>
    <row r="1368" spans="1:10" ht="16" hidden="1">
      <c r="A1368" s="13" t="s">
        <v>730</v>
      </c>
      <c r="B1368" s="12" t="s">
        <v>78</v>
      </c>
      <c r="C1368" s="12" t="s">
        <v>93</v>
      </c>
      <c r="D1368" s="12" t="s">
        <v>505</v>
      </c>
      <c r="E1368" s="12">
        <v>24.92</v>
      </c>
      <c r="F1368" s="14" t="str">
        <f t="shared" si="84"/>
        <v>2025-03-17ExpenseFullHost21010 Credit Card (CIBC Visa)24.92</v>
      </c>
      <c r="G1368" s="15">
        <f t="shared" si="85"/>
        <v>45733</v>
      </c>
      <c r="H1368" s="16" t="str">
        <f>IF((IFERROR((VLOOKUP(D1368,'Automation (QBO)'!A:B,2,FALSE)),"0"))=0,"Suspense",(IFERROR((VLOOKUP(D1368,'Automation (QBO)'!A:B,2,FALSE)),"Suspense")))</f>
        <v>Credit Card (CIBC Visa)</v>
      </c>
      <c r="I1368" s="17">
        <f t="shared" si="86"/>
        <v>24.92</v>
      </c>
      <c r="J1368" s="12" t="str">
        <f t="shared" si="87"/>
        <v>Credit Card (CIBC Visa)</v>
      </c>
    </row>
    <row r="1369" spans="1:10" ht="16" hidden="1">
      <c r="A1369" s="13" t="s">
        <v>731</v>
      </c>
      <c r="B1369" s="12" t="s">
        <v>78</v>
      </c>
      <c r="C1369" s="12" t="s">
        <v>102</v>
      </c>
      <c r="D1369" s="12" t="s">
        <v>201</v>
      </c>
      <c r="E1369" s="12">
        <v>-189.16</v>
      </c>
      <c r="F1369" s="14" t="str">
        <f t="shared" si="84"/>
        <v>2025-03-18ExpenseInsurance Corporation of British Columbia11005 Chequing (CIBC)-189.16</v>
      </c>
      <c r="G1369" s="15">
        <f t="shared" si="85"/>
        <v>45734</v>
      </c>
      <c r="H1369" s="16" t="str">
        <f>IF((IFERROR((VLOOKUP(D1369,'Automation (QBO)'!A:B,2,FALSE)),"0"))=0,"Suspense",(IFERROR((VLOOKUP(D1369,'Automation (QBO)'!A:B,2,FALSE)),"Suspense")))</f>
        <v>Chequing (CIBC)</v>
      </c>
      <c r="I1369" s="17">
        <f t="shared" si="86"/>
        <v>-189.16</v>
      </c>
      <c r="J1369" s="12" t="str">
        <f t="shared" si="87"/>
        <v>Chequing (CIBC)</v>
      </c>
    </row>
    <row r="1370" spans="1:10" ht="16" hidden="1">
      <c r="A1370" s="13" t="s">
        <v>731</v>
      </c>
      <c r="B1370" s="12" t="s">
        <v>78</v>
      </c>
      <c r="C1370" s="12" t="s">
        <v>102</v>
      </c>
      <c r="D1370" s="12" t="s">
        <v>212</v>
      </c>
      <c r="E1370" s="12">
        <v>189.16</v>
      </c>
      <c r="F1370" s="14" t="str">
        <f t="shared" si="84"/>
        <v>2025-03-18ExpenseInsurance Corporation of British Columbia52185 Insurance - Vehicles189.16</v>
      </c>
      <c r="G1370" s="15">
        <f t="shared" si="85"/>
        <v>45734</v>
      </c>
      <c r="H1370" s="16" t="str">
        <f>IF((IFERROR((VLOOKUP(D1370,'Automation (QBO)'!A:B,2,FALSE)),"0"))=0,"Suspense",(IFERROR((VLOOKUP(D1370,'Automation (QBO)'!A:B,2,FALSE)),"Suspense")))</f>
        <v>Insurance - Vehicles</v>
      </c>
      <c r="I1370" s="17">
        <f t="shared" si="86"/>
        <v>189.16</v>
      </c>
      <c r="J1370" s="12" t="str">
        <f t="shared" si="87"/>
        <v>Insurance - Vehicles</v>
      </c>
    </row>
    <row r="1371" spans="1:10" ht="16" hidden="1">
      <c r="A1371" s="13" t="s">
        <v>731</v>
      </c>
      <c r="B1371" s="12" t="s">
        <v>78</v>
      </c>
      <c r="C1371" s="12" t="s">
        <v>102</v>
      </c>
      <c r="D1371" s="12" t="s">
        <v>199</v>
      </c>
      <c r="E1371" s="12">
        <v>0</v>
      </c>
      <c r="F1371" s="14" t="str">
        <f t="shared" si="84"/>
        <v>2025-03-18ExpenseInsurance Corporation of British Columbia21020 GST/HST Payable0</v>
      </c>
      <c r="G1371" s="15">
        <f t="shared" si="85"/>
        <v>45734</v>
      </c>
      <c r="H1371" s="16" t="str">
        <f>IF((IFERROR((VLOOKUP(D1371,'Automation (QBO)'!A:B,2,FALSE)),"0"))=0,"Suspense",(IFERROR((VLOOKUP(D1371,'Automation (QBO)'!A:B,2,FALSE)),"Suspense")))</f>
        <v>GST/HST Payable</v>
      </c>
      <c r="I1371" s="17">
        <f t="shared" si="86"/>
        <v>0</v>
      </c>
      <c r="J1371" s="12" t="str">
        <f t="shared" si="87"/>
        <v>GST/HST Payable</v>
      </c>
    </row>
    <row r="1372" spans="1:10" ht="16" hidden="1">
      <c r="A1372" s="13" t="s">
        <v>731</v>
      </c>
      <c r="B1372" s="12" t="s">
        <v>78</v>
      </c>
      <c r="C1372" s="12" t="s">
        <v>92</v>
      </c>
      <c r="D1372" s="12" t="s">
        <v>199</v>
      </c>
      <c r="E1372" s="12">
        <v>0</v>
      </c>
      <c r="F1372" s="14" t="str">
        <f t="shared" si="84"/>
        <v>2025-03-18ExpenseBDC21020 GST/HST Payable0</v>
      </c>
      <c r="G1372" s="15">
        <f t="shared" si="85"/>
        <v>45734</v>
      </c>
      <c r="H1372" s="16" t="str">
        <f>IF((IFERROR((VLOOKUP(D1372,'Automation (QBO)'!A:B,2,FALSE)),"0"))=0,"Suspense",(IFERROR((VLOOKUP(D1372,'Automation (QBO)'!A:B,2,FALSE)),"Suspense")))</f>
        <v>GST/HST Payable</v>
      </c>
      <c r="I1372" s="17">
        <f t="shared" si="86"/>
        <v>0</v>
      </c>
      <c r="J1372" s="12" t="str">
        <f t="shared" si="87"/>
        <v>GST/HST Payable</v>
      </c>
    </row>
    <row r="1373" spans="1:10" ht="16" hidden="1">
      <c r="A1373" s="13" t="s">
        <v>731</v>
      </c>
      <c r="B1373" s="12" t="s">
        <v>154</v>
      </c>
      <c r="D1373" s="12" t="s">
        <v>201</v>
      </c>
      <c r="E1373" s="12">
        <v>-2000</v>
      </c>
      <c r="F1373" s="14" t="str">
        <f t="shared" si="84"/>
        <v>2025-03-18Transfer11005 Chequing (CIBC)-2000</v>
      </c>
      <c r="G1373" s="15">
        <f t="shared" si="85"/>
        <v>45734</v>
      </c>
      <c r="H1373" s="16" t="str">
        <f>IF((IFERROR((VLOOKUP(D1373,'Automation (QBO)'!A:B,2,FALSE)),"0"))=0,"Suspense",(IFERROR((VLOOKUP(D1373,'Automation (QBO)'!A:B,2,FALSE)),"Suspense")))</f>
        <v>Chequing (CIBC)</v>
      </c>
      <c r="I1373" s="17">
        <f t="shared" si="86"/>
        <v>-2000</v>
      </c>
      <c r="J1373" s="12" t="str">
        <f t="shared" si="87"/>
        <v>Chequing (CIBC)</v>
      </c>
    </row>
    <row r="1374" spans="1:10" ht="16" hidden="1">
      <c r="A1374" s="13" t="s">
        <v>731</v>
      </c>
      <c r="B1374" s="12" t="s">
        <v>78</v>
      </c>
      <c r="C1374" s="12" t="s">
        <v>732</v>
      </c>
      <c r="D1374" s="12" t="s">
        <v>660</v>
      </c>
      <c r="E1374" s="12">
        <v>939.4</v>
      </c>
      <c r="F1374" s="14" t="str">
        <f t="shared" si="84"/>
        <v>2025-03-18ExpensePromix Concrete51335 Project Expense - Materials939.4</v>
      </c>
      <c r="G1374" s="15">
        <f t="shared" si="85"/>
        <v>45734</v>
      </c>
      <c r="H1374" s="16" t="str">
        <f>IF((IFERROR((VLOOKUP(D1374,'Automation (QBO)'!A:B,2,FALSE)),"0"))=0,"Suspense",(IFERROR((VLOOKUP(D1374,'Automation (QBO)'!A:B,2,FALSE)),"Suspense")))</f>
        <v>Project Expense - Materials</v>
      </c>
      <c r="I1374" s="17">
        <f t="shared" si="86"/>
        <v>939.4</v>
      </c>
      <c r="J1374" s="12" t="str">
        <f t="shared" si="87"/>
        <v>Project Expense - Materials</v>
      </c>
    </row>
    <row r="1375" spans="1:10" ht="16" hidden="1">
      <c r="A1375" s="13" t="s">
        <v>731</v>
      </c>
      <c r="B1375" s="12" t="s">
        <v>78</v>
      </c>
      <c r="C1375" s="12" t="s">
        <v>732</v>
      </c>
      <c r="D1375" s="12" t="s">
        <v>199</v>
      </c>
      <c r="E1375" s="12">
        <v>0</v>
      </c>
      <c r="F1375" s="14" t="str">
        <f t="shared" si="84"/>
        <v>2025-03-18ExpensePromix Concrete21020 GST/HST Payable0</v>
      </c>
      <c r="G1375" s="15">
        <f t="shared" si="85"/>
        <v>45734</v>
      </c>
      <c r="H1375" s="16" t="str">
        <f>IF((IFERROR((VLOOKUP(D1375,'Automation (QBO)'!A:B,2,FALSE)),"0"))=0,"Suspense",(IFERROR((VLOOKUP(D1375,'Automation (QBO)'!A:B,2,FALSE)),"Suspense")))</f>
        <v>GST/HST Payable</v>
      </c>
      <c r="I1375" s="17">
        <f t="shared" si="86"/>
        <v>0</v>
      </c>
      <c r="J1375" s="12" t="str">
        <f t="shared" si="87"/>
        <v>GST/HST Payable</v>
      </c>
    </row>
    <row r="1376" spans="1:10" ht="16" hidden="1">
      <c r="A1376" s="13" t="s">
        <v>731</v>
      </c>
      <c r="B1376" s="12" t="s">
        <v>154</v>
      </c>
      <c r="D1376" s="12" t="s">
        <v>505</v>
      </c>
      <c r="E1376" s="12">
        <v>-2000</v>
      </c>
      <c r="F1376" s="14" t="str">
        <f t="shared" si="84"/>
        <v>2025-03-18Transfer21010 Credit Card (CIBC Visa)-2000</v>
      </c>
      <c r="G1376" s="15">
        <f t="shared" si="85"/>
        <v>45734</v>
      </c>
      <c r="H1376" s="16" t="str">
        <f>IF((IFERROR((VLOOKUP(D1376,'Automation (QBO)'!A:B,2,FALSE)),"0"))=0,"Suspense",(IFERROR((VLOOKUP(D1376,'Automation (QBO)'!A:B,2,FALSE)),"Suspense")))</f>
        <v>Credit Card (CIBC Visa)</v>
      </c>
      <c r="I1376" s="17">
        <f t="shared" si="86"/>
        <v>-2000</v>
      </c>
      <c r="J1376" s="12" t="str">
        <f t="shared" si="87"/>
        <v>Credit Card (CIBC Visa)</v>
      </c>
    </row>
    <row r="1377" spans="1:10" ht="16" hidden="1">
      <c r="A1377" s="13" t="s">
        <v>731</v>
      </c>
      <c r="B1377" s="12" t="s">
        <v>78</v>
      </c>
      <c r="C1377" s="12" t="s">
        <v>732</v>
      </c>
      <c r="D1377" s="12" t="s">
        <v>505</v>
      </c>
      <c r="E1377" s="12">
        <v>939.4</v>
      </c>
      <c r="F1377" s="14" t="str">
        <f t="shared" si="84"/>
        <v>2025-03-18ExpensePromix Concrete21010 Credit Card (CIBC Visa)939.4</v>
      </c>
      <c r="G1377" s="15">
        <f t="shared" si="85"/>
        <v>45734</v>
      </c>
      <c r="H1377" s="16" t="str">
        <f>IF((IFERROR((VLOOKUP(D1377,'Automation (QBO)'!A:B,2,FALSE)),"0"))=0,"Suspense",(IFERROR((VLOOKUP(D1377,'Automation (QBO)'!A:B,2,FALSE)),"Suspense")))</f>
        <v>Credit Card (CIBC Visa)</v>
      </c>
      <c r="I1377" s="17">
        <f t="shared" si="86"/>
        <v>939.4</v>
      </c>
      <c r="J1377" s="12" t="str">
        <f t="shared" si="87"/>
        <v>Credit Card (CIBC Visa)</v>
      </c>
    </row>
    <row r="1378" spans="1:10" ht="16" hidden="1">
      <c r="A1378" s="13" t="s">
        <v>731</v>
      </c>
      <c r="B1378" s="12" t="s">
        <v>78</v>
      </c>
      <c r="C1378" s="12" t="s">
        <v>92</v>
      </c>
      <c r="D1378" s="12" t="s">
        <v>201</v>
      </c>
      <c r="E1378" s="12">
        <v>-1077.32</v>
      </c>
      <c r="F1378" s="14" t="str">
        <f t="shared" si="84"/>
        <v>2025-03-18ExpenseBDC11005 Chequing (CIBC)-1077.32</v>
      </c>
      <c r="G1378" s="15">
        <f t="shared" si="85"/>
        <v>45734</v>
      </c>
      <c r="H1378" s="16" t="str">
        <f>IF((IFERROR((VLOOKUP(D1378,'Automation (QBO)'!A:B,2,FALSE)),"0"))=0,"Suspense",(IFERROR((VLOOKUP(D1378,'Automation (QBO)'!A:B,2,FALSE)),"Suspense")))</f>
        <v>Chequing (CIBC)</v>
      </c>
      <c r="I1378" s="17">
        <f t="shared" si="86"/>
        <v>-1077.32</v>
      </c>
      <c r="J1378" s="12" t="str">
        <f t="shared" si="87"/>
        <v>Chequing (CIBC)</v>
      </c>
    </row>
    <row r="1379" spans="1:10" ht="16" hidden="1">
      <c r="A1379" s="13" t="s">
        <v>731</v>
      </c>
      <c r="B1379" s="12" t="s">
        <v>78</v>
      </c>
      <c r="C1379" s="12" t="s">
        <v>92</v>
      </c>
      <c r="D1379" s="12" t="s">
        <v>922</v>
      </c>
      <c r="E1379" s="12">
        <v>-1077.32</v>
      </c>
      <c r="F1379" s="14" t="str">
        <f t="shared" si="84"/>
        <v>2025-03-18ExpenseBDC22005 Bank Loan - BDC (001)-1077.32</v>
      </c>
      <c r="G1379" s="15">
        <f t="shared" si="85"/>
        <v>45734</v>
      </c>
      <c r="H1379" s="16" t="str">
        <f>IF((IFERROR((VLOOKUP(D1379,'Automation (QBO)'!A:B,2,FALSE)),"0"))=0,"Suspense",(IFERROR((VLOOKUP(D1379,'Automation (QBO)'!A:B,2,FALSE)),"Suspense")))</f>
        <v>Bank Loan 1 (BDC)</v>
      </c>
      <c r="I1379" s="17">
        <f t="shared" si="86"/>
        <v>-1077.32</v>
      </c>
      <c r="J1379" s="12" t="str">
        <f t="shared" si="87"/>
        <v>Bank Loan 1 (BDC)</v>
      </c>
    </row>
    <row r="1380" spans="1:10" ht="16" hidden="1">
      <c r="A1380" s="13" t="s">
        <v>733</v>
      </c>
      <c r="B1380" s="12" t="s">
        <v>78</v>
      </c>
      <c r="C1380" s="12" t="s">
        <v>122</v>
      </c>
      <c r="D1380" s="12" t="s">
        <v>654</v>
      </c>
      <c r="E1380" s="12">
        <v>1125</v>
      </c>
      <c r="F1380" s="14" t="str">
        <f t="shared" si="84"/>
        <v>2025-03-19ExpenseCrestlynn Contracting51320 Project Expense - Subcontractors1125</v>
      </c>
      <c r="G1380" s="15">
        <f t="shared" si="85"/>
        <v>45735</v>
      </c>
      <c r="H1380" s="16" t="str">
        <f>IF((IFERROR((VLOOKUP(D1380,'Automation (QBO)'!A:B,2,FALSE)),"0"))=0,"Suspense",(IFERROR((VLOOKUP(D1380,'Automation (QBO)'!A:B,2,FALSE)),"Suspense")))</f>
        <v>Project Expense - Subcontractors</v>
      </c>
      <c r="I1380" s="17">
        <f t="shared" si="86"/>
        <v>1125</v>
      </c>
      <c r="J1380" s="12" t="str">
        <f t="shared" si="87"/>
        <v>Project Expense - Subcontractors</v>
      </c>
    </row>
    <row r="1381" spans="1:10" ht="16" hidden="1">
      <c r="A1381" s="13" t="s">
        <v>733</v>
      </c>
      <c r="B1381" s="12" t="s">
        <v>78</v>
      </c>
      <c r="C1381" s="12" t="s">
        <v>122</v>
      </c>
      <c r="D1381" s="12" t="s">
        <v>199</v>
      </c>
      <c r="E1381" s="12">
        <v>-56.25</v>
      </c>
      <c r="F1381" s="14" t="str">
        <f t="shared" si="84"/>
        <v>2025-03-19ExpenseCrestlynn Contracting21020 GST/HST Payable-56.25</v>
      </c>
      <c r="G1381" s="15">
        <f t="shared" si="85"/>
        <v>45735</v>
      </c>
      <c r="H1381" s="16" t="str">
        <f>IF((IFERROR((VLOOKUP(D1381,'Automation (QBO)'!A:B,2,FALSE)),"0"))=0,"Suspense",(IFERROR((VLOOKUP(D1381,'Automation (QBO)'!A:B,2,FALSE)),"Suspense")))</f>
        <v>GST/HST Payable</v>
      </c>
      <c r="I1381" s="17">
        <f t="shared" si="86"/>
        <v>-56.25</v>
      </c>
      <c r="J1381" s="12" t="str">
        <f t="shared" si="87"/>
        <v>GST/HST Payable</v>
      </c>
    </row>
    <row r="1382" spans="1:10" ht="16" hidden="1">
      <c r="A1382" s="13" t="s">
        <v>733</v>
      </c>
      <c r="B1382" s="12" t="s">
        <v>78</v>
      </c>
      <c r="C1382" s="12" t="s">
        <v>163</v>
      </c>
      <c r="D1382" s="12" t="s">
        <v>654</v>
      </c>
      <c r="E1382" s="12">
        <v>5067.28</v>
      </c>
      <c r="F1382" s="14" t="str">
        <f t="shared" si="84"/>
        <v>2025-03-19ExpenseRocky Point Commercial HVAC Inc.51320 Project Expense - Subcontractors5067.28</v>
      </c>
      <c r="G1382" s="15">
        <f t="shared" si="85"/>
        <v>45735</v>
      </c>
      <c r="H1382" s="16" t="str">
        <f>IF((IFERROR((VLOOKUP(D1382,'Automation (QBO)'!A:B,2,FALSE)),"0"))=0,"Suspense",(IFERROR((VLOOKUP(D1382,'Automation (QBO)'!A:B,2,FALSE)),"Suspense")))</f>
        <v>Project Expense - Subcontractors</v>
      </c>
      <c r="I1382" s="17">
        <f t="shared" si="86"/>
        <v>5067.28</v>
      </c>
      <c r="J1382" s="12" t="str">
        <f t="shared" si="87"/>
        <v>Project Expense - Subcontractors</v>
      </c>
    </row>
    <row r="1383" spans="1:10" ht="16" hidden="1">
      <c r="A1383" s="13" t="s">
        <v>733</v>
      </c>
      <c r="B1383" s="12" t="s">
        <v>78</v>
      </c>
      <c r="C1383" s="12" t="s">
        <v>163</v>
      </c>
      <c r="D1383" s="12" t="s">
        <v>199</v>
      </c>
      <c r="E1383" s="12">
        <v>-253.36</v>
      </c>
      <c r="F1383" s="14" t="str">
        <f t="shared" si="84"/>
        <v>2025-03-19ExpenseRocky Point Commercial HVAC Inc.21020 GST/HST Payable-253.36</v>
      </c>
      <c r="G1383" s="15">
        <f t="shared" si="85"/>
        <v>45735</v>
      </c>
      <c r="H1383" s="16" t="str">
        <f>IF((IFERROR((VLOOKUP(D1383,'Automation (QBO)'!A:B,2,FALSE)),"0"))=0,"Suspense",(IFERROR((VLOOKUP(D1383,'Automation (QBO)'!A:B,2,FALSE)),"Suspense")))</f>
        <v>GST/HST Payable</v>
      </c>
      <c r="I1383" s="17">
        <f t="shared" si="86"/>
        <v>-253.36</v>
      </c>
      <c r="J1383" s="12" t="str">
        <f t="shared" si="87"/>
        <v>GST/HST Payable</v>
      </c>
    </row>
    <row r="1384" spans="1:10" ht="16" hidden="1">
      <c r="A1384" s="13" t="s">
        <v>733</v>
      </c>
      <c r="B1384" s="12" t="s">
        <v>78</v>
      </c>
      <c r="C1384" s="12" t="s">
        <v>115</v>
      </c>
      <c r="D1384" s="12" t="s">
        <v>654</v>
      </c>
      <c r="E1384" s="12">
        <v>3135</v>
      </c>
      <c r="F1384" s="14" t="str">
        <f t="shared" si="84"/>
        <v>2025-03-19ExpenseBrenmack Electric Ltd51320 Project Expense - Subcontractors3135</v>
      </c>
      <c r="G1384" s="15">
        <f t="shared" si="85"/>
        <v>45735</v>
      </c>
      <c r="H1384" s="16" t="str">
        <f>IF((IFERROR((VLOOKUP(D1384,'Automation (QBO)'!A:B,2,FALSE)),"0"))=0,"Suspense",(IFERROR((VLOOKUP(D1384,'Automation (QBO)'!A:B,2,FALSE)),"Suspense")))</f>
        <v>Project Expense - Subcontractors</v>
      </c>
      <c r="I1384" s="17">
        <f t="shared" si="86"/>
        <v>3135</v>
      </c>
      <c r="J1384" s="12" t="str">
        <f t="shared" si="87"/>
        <v>Project Expense - Subcontractors</v>
      </c>
    </row>
    <row r="1385" spans="1:10" ht="16" hidden="1">
      <c r="A1385" s="13" t="s">
        <v>733</v>
      </c>
      <c r="B1385" s="12" t="s">
        <v>78</v>
      </c>
      <c r="C1385" s="12" t="s">
        <v>115</v>
      </c>
      <c r="D1385" s="12" t="s">
        <v>199</v>
      </c>
      <c r="E1385" s="12">
        <v>-156.75</v>
      </c>
      <c r="F1385" s="14" t="str">
        <f t="shared" si="84"/>
        <v>2025-03-19ExpenseBrenmack Electric Ltd21020 GST/HST Payable-156.75</v>
      </c>
      <c r="G1385" s="15">
        <f t="shared" si="85"/>
        <v>45735</v>
      </c>
      <c r="H1385" s="16" t="str">
        <f>IF((IFERROR((VLOOKUP(D1385,'Automation (QBO)'!A:B,2,FALSE)),"0"))=0,"Suspense",(IFERROR((VLOOKUP(D1385,'Automation (QBO)'!A:B,2,FALSE)),"Suspense")))</f>
        <v>GST/HST Payable</v>
      </c>
      <c r="I1385" s="17">
        <f t="shared" si="86"/>
        <v>-156.75</v>
      </c>
      <c r="J1385" s="12" t="str">
        <f t="shared" si="87"/>
        <v>GST/HST Payable</v>
      </c>
    </row>
    <row r="1386" spans="1:10" ht="16" hidden="1">
      <c r="A1386" s="13" t="s">
        <v>733</v>
      </c>
      <c r="B1386" s="12" t="s">
        <v>106</v>
      </c>
      <c r="C1386" s="12" t="s">
        <v>114</v>
      </c>
      <c r="D1386" s="12" t="s">
        <v>665</v>
      </c>
      <c r="E1386" s="12">
        <v>-12000</v>
      </c>
      <c r="F1386" s="14" t="str">
        <f t="shared" si="84"/>
        <v>2025-03-19PaymentGarden of Granite Winery:Garden of Granite Project12000 [Accounts Receivable]-12000</v>
      </c>
      <c r="G1386" s="15">
        <f t="shared" si="85"/>
        <v>45735</v>
      </c>
      <c r="H1386" s="16" t="str">
        <f>IF((IFERROR((VLOOKUP(D1386,'Automation (QBO)'!A:B,2,FALSE)),"0"))=0,"Suspense",(IFERROR((VLOOKUP(D1386,'Automation (QBO)'!A:B,2,FALSE)),"Suspense")))</f>
        <v>Accounts Recievable - Suspense</v>
      </c>
      <c r="I1386" s="17">
        <f t="shared" si="86"/>
        <v>-12000</v>
      </c>
      <c r="J1386" s="12" t="str">
        <f t="shared" si="87"/>
        <v>Accounts Recievable - Suspense</v>
      </c>
    </row>
    <row r="1387" spans="1:10" ht="16" hidden="1">
      <c r="A1387" s="13" t="s">
        <v>733</v>
      </c>
      <c r="B1387" s="12" t="s">
        <v>106</v>
      </c>
      <c r="C1387" s="12" t="s">
        <v>114</v>
      </c>
      <c r="D1387" s="12" t="s">
        <v>201</v>
      </c>
      <c r="E1387" s="12">
        <v>12000</v>
      </c>
      <c r="F1387" s="14" t="str">
        <f t="shared" si="84"/>
        <v>2025-03-19PaymentGarden of Granite Winery:Garden of Granite Project11005 Chequing (CIBC)12000</v>
      </c>
      <c r="G1387" s="15">
        <f t="shared" si="85"/>
        <v>45735</v>
      </c>
      <c r="H1387" s="16" t="str">
        <f>IF((IFERROR((VLOOKUP(D1387,'Automation (QBO)'!A:B,2,FALSE)),"0"))=0,"Suspense",(IFERROR((VLOOKUP(D1387,'Automation (QBO)'!A:B,2,FALSE)),"Suspense")))</f>
        <v>Chequing (CIBC)</v>
      </c>
      <c r="I1387" s="17">
        <f t="shared" si="86"/>
        <v>12000</v>
      </c>
      <c r="J1387" s="12" t="str">
        <f t="shared" si="87"/>
        <v>Chequing (CIBC)</v>
      </c>
    </row>
    <row r="1388" spans="1:10" ht="16" hidden="1">
      <c r="A1388" s="13" t="s">
        <v>733</v>
      </c>
      <c r="B1388" s="12" t="s">
        <v>84</v>
      </c>
      <c r="C1388" s="12" t="s">
        <v>114</v>
      </c>
      <c r="D1388" s="12" t="s">
        <v>666</v>
      </c>
      <c r="E1388" s="12">
        <v>9157.32</v>
      </c>
      <c r="F1388" s="14" t="str">
        <f t="shared" si="84"/>
        <v>2025-03-19InvoiceGarden of Granite Winery:Garden of Granite Project41005 Labour - Project Managment9157.32</v>
      </c>
      <c r="G1388" s="15">
        <f t="shared" si="85"/>
        <v>45735</v>
      </c>
      <c r="H1388" s="16" t="str">
        <f>IF((IFERROR((VLOOKUP(D1388,'Automation (QBO)'!A:B,2,FALSE)),"0"))=0,"Suspense",(IFERROR((VLOOKUP(D1388,'Automation (QBO)'!A:B,2,FALSE)),"Suspense")))</f>
        <v>Labour - Project Managment</v>
      </c>
      <c r="I1388" s="17">
        <f t="shared" si="86"/>
        <v>9157.32</v>
      </c>
      <c r="J1388" s="12" t="str">
        <f t="shared" si="87"/>
        <v>Labour - Project Managment</v>
      </c>
    </row>
    <row r="1389" spans="1:10" ht="16" hidden="1">
      <c r="A1389" s="13" t="s">
        <v>733</v>
      </c>
      <c r="B1389" s="12" t="s">
        <v>84</v>
      </c>
      <c r="C1389" s="12" t="s">
        <v>114</v>
      </c>
      <c r="D1389" s="12" t="s">
        <v>666</v>
      </c>
      <c r="E1389" s="12">
        <v>0</v>
      </c>
      <c r="F1389" s="14" t="str">
        <f t="shared" si="84"/>
        <v>2025-03-19InvoiceGarden of Granite Winery:Garden of Granite Project41005 Labour - Project Managment0</v>
      </c>
      <c r="G1389" s="15">
        <f t="shared" si="85"/>
        <v>45735</v>
      </c>
      <c r="H1389" s="16" t="str">
        <f>IF((IFERROR((VLOOKUP(D1389,'Automation (QBO)'!A:B,2,FALSE)),"0"))=0,"Suspense",(IFERROR((VLOOKUP(D1389,'Automation (QBO)'!A:B,2,FALSE)),"Suspense")))</f>
        <v>Labour - Project Managment</v>
      </c>
      <c r="I1389" s="17">
        <f t="shared" si="86"/>
        <v>0</v>
      </c>
      <c r="J1389" s="12" t="str">
        <f t="shared" si="87"/>
        <v>Labour - Project Managment</v>
      </c>
    </row>
    <row r="1390" spans="1:10" ht="16" hidden="1">
      <c r="A1390" s="13" t="s">
        <v>733</v>
      </c>
      <c r="B1390" s="12" t="s">
        <v>84</v>
      </c>
      <c r="C1390" s="12" t="s">
        <v>114</v>
      </c>
      <c r="D1390" s="12" t="s">
        <v>844</v>
      </c>
      <c r="E1390" s="12">
        <v>0</v>
      </c>
      <c r="F1390" s="14" t="str">
        <f t="shared" si="84"/>
        <v>2025-03-19InvoiceGarden of Granite Winery:Garden of Granite Project42035 Billable Expense Income0</v>
      </c>
      <c r="G1390" s="15">
        <f t="shared" si="85"/>
        <v>45735</v>
      </c>
      <c r="H1390" s="16" t="str">
        <f>IF((IFERROR((VLOOKUP(D1390,'Automation (QBO)'!A:B,2,FALSE)),"0"))=0,"Suspense",(IFERROR((VLOOKUP(D1390,'Automation (QBO)'!A:B,2,FALSE)),"Suspense")))</f>
        <v>Suspense</v>
      </c>
      <c r="I1390" s="17">
        <f t="shared" si="86"/>
        <v>0</v>
      </c>
      <c r="J1390" s="12" t="str">
        <f t="shared" si="87"/>
        <v>Suspense</v>
      </c>
    </row>
    <row r="1391" spans="1:10" ht="16" hidden="1">
      <c r="A1391" s="13" t="s">
        <v>733</v>
      </c>
      <c r="B1391" s="12" t="s">
        <v>84</v>
      </c>
      <c r="C1391" s="12" t="s">
        <v>114</v>
      </c>
      <c r="D1391" s="12" t="s">
        <v>666</v>
      </c>
      <c r="E1391" s="12">
        <v>3055</v>
      </c>
      <c r="F1391" s="14" t="str">
        <f t="shared" si="84"/>
        <v>2025-03-19InvoiceGarden of Granite Winery:Garden of Granite Project41005 Labour - Project Managment3055</v>
      </c>
      <c r="G1391" s="15">
        <f t="shared" si="85"/>
        <v>45735</v>
      </c>
      <c r="H1391" s="16" t="str">
        <f>IF((IFERROR((VLOOKUP(D1391,'Automation (QBO)'!A:B,2,FALSE)),"0"))=0,"Suspense",(IFERROR((VLOOKUP(D1391,'Automation (QBO)'!A:B,2,FALSE)),"Suspense")))</f>
        <v>Labour - Project Managment</v>
      </c>
      <c r="I1391" s="17">
        <f t="shared" si="86"/>
        <v>3055</v>
      </c>
      <c r="J1391" s="12" t="str">
        <f t="shared" si="87"/>
        <v>Labour - Project Managment</v>
      </c>
    </row>
    <row r="1392" spans="1:10" ht="16" hidden="1">
      <c r="A1392" s="13" t="s">
        <v>733</v>
      </c>
      <c r="B1392" s="12" t="s">
        <v>84</v>
      </c>
      <c r="C1392" s="12" t="s">
        <v>114</v>
      </c>
      <c r="D1392" s="12" t="s">
        <v>666</v>
      </c>
      <c r="E1392" s="12">
        <v>2442.46</v>
      </c>
      <c r="F1392" s="14" t="str">
        <f t="shared" si="84"/>
        <v>2025-03-19InvoiceGarden of Granite Winery:Garden of Granite Project41005 Labour - Project Managment2442.46</v>
      </c>
      <c r="G1392" s="15">
        <f t="shared" si="85"/>
        <v>45735</v>
      </c>
      <c r="H1392" s="16" t="str">
        <f>IF((IFERROR((VLOOKUP(D1392,'Automation (QBO)'!A:B,2,FALSE)),"0"))=0,"Suspense",(IFERROR((VLOOKUP(D1392,'Automation (QBO)'!A:B,2,FALSE)),"Suspense")))</f>
        <v>Labour - Project Managment</v>
      </c>
      <c r="I1392" s="17">
        <f t="shared" si="86"/>
        <v>2442.46</v>
      </c>
      <c r="J1392" s="12" t="str">
        <f t="shared" si="87"/>
        <v>Labour - Project Managment</v>
      </c>
    </row>
    <row r="1393" spans="1:10" ht="16" hidden="1">
      <c r="A1393" s="13" t="s">
        <v>733</v>
      </c>
      <c r="B1393" s="12" t="s">
        <v>78</v>
      </c>
      <c r="C1393" s="12" t="s">
        <v>122</v>
      </c>
      <c r="D1393" s="12" t="s">
        <v>201</v>
      </c>
      <c r="E1393" s="12">
        <v>-1181.25</v>
      </c>
      <c r="F1393" s="14" t="str">
        <f t="shared" si="84"/>
        <v>2025-03-19ExpenseCrestlynn Contracting11005 Chequing (CIBC)-1181.25</v>
      </c>
      <c r="G1393" s="15">
        <f t="shared" si="85"/>
        <v>45735</v>
      </c>
      <c r="H1393" s="16" t="str">
        <f>IF((IFERROR((VLOOKUP(D1393,'Automation (QBO)'!A:B,2,FALSE)),"0"))=0,"Suspense",(IFERROR((VLOOKUP(D1393,'Automation (QBO)'!A:B,2,FALSE)),"Suspense")))</f>
        <v>Chequing (CIBC)</v>
      </c>
      <c r="I1393" s="17">
        <f t="shared" si="86"/>
        <v>-1181.25</v>
      </c>
      <c r="J1393" s="12" t="str">
        <f t="shared" si="87"/>
        <v>Chequing (CIBC)</v>
      </c>
    </row>
    <row r="1394" spans="1:10" ht="16" hidden="1">
      <c r="A1394" s="13" t="s">
        <v>733</v>
      </c>
      <c r="B1394" s="12" t="s">
        <v>78</v>
      </c>
      <c r="C1394" s="12" t="s">
        <v>115</v>
      </c>
      <c r="D1394" s="12" t="s">
        <v>201</v>
      </c>
      <c r="E1394" s="12">
        <v>-3291.75</v>
      </c>
      <c r="F1394" s="14" t="str">
        <f t="shared" si="84"/>
        <v>2025-03-19ExpenseBrenmack Electric Ltd11005 Chequing (CIBC)-3291.75</v>
      </c>
      <c r="G1394" s="15">
        <f t="shared" si="85"/>
        <v>45735</v>
      </c>
      <c r="H1394" s="16" t="str">
        <f>IF((IFERROR((VLOOKUP(D1394,'Automation (QBO)'!A:B,2,FALSE)),"0"))=0,"Suspense",(IFERROR((VLOOKUP(D1394,'Automation (QBO)'!A:B,2,FALSE)),"Suspense")))</f>
        <v>Chequing (CIBC)</v>
      </c>
      <c r="I1394" s="17">
        <f t="shared" si="86"/>
        <v>-3291.75</v>
      </c>
      <c r="J1394" s="12" t="str">
        <f t="shared" si="87"/>
        <v>Chequing (CIBC)</v>
      </c>
    </row>
    <row r="1395" spans="1:10" ht="16" hidden="1">
      <c r="A1395" s="13" t="s">
        <v>733</v>
      </c>
      <c r="B1395" s="12" t="s">
        <v>78</v>
      </c>
      <c r="C1395" s="12" t="s">
        <v>163</v>
      </c>
      <c r="D1395" s="12" t="s">
        <v>201</v>
      </c>
      <c r="E1395" s="12">
        <v>-5320.64</v>
      </c>
      <c r="F1395" s="14" t="str">
        <f t="shared" si="84"/>
        <v>2025-03-19ExpenseRocky Point Commercial HVAC Inc.11005 Chequing (CIBC)-5320.64</v>
      </c>
      <c r="G1395" s="15">
        <f t="shared" si="85"/>
        <v>45735</v>
      </c>
      <c r="H1395" s="16" t="str">
        <f>IF((IFERROR((VLOOKUP(D1395,'Automation (QBO)'!A:B,2,FALSE)),"0"))=0,"Suspense",(IFERROR((VLOOKUP(D1395,'Automation (QBO)'!A:B,2,FALSE)),"Suspense")))</f>
        <v>Chequing (CIBC)</v>
      </c>
      <c r="I1395" s="17">
        <f t="shared" si="86"/>
        <v>-5320.64</v>
      </c>
      <c r="J1395" s="12" t="str">
        <f t="shared" si="87"/>
        <v>Chequing (CIBC)</v>
      </c>
    </row>
    <row r="1396" spans="1:10" ht="16" hidden="1">
      <c r="A1396" s="13" t="s">
        <v>733</v>
      </c>
      <c r="B1396" s="12" t="s">
        <v>84</v>
      </c>
      <c r="C1396" s="12" t="s">
        <v>114</v>
      </c>
      <c r="D1396" s="12" t="s">
        <v>665</v>
      </c>
      <c r="E1396" s="12">
        <v>0</v>
      </c>
      <c r="F1396" s="14" t="str">
        <f t="shared" si="84"/>
        <v>2025-03-19InvoiceGarden of Granite Winery:Garden of Granite Project12000 [Accounts Receivable]0</v>
      </c>
      <c r="G1396" s="15">
        <f t="shared" si="85"/>
        <v>45735</v>
      </c>
      <c r="H1396" s="16" t="str">
        <f>IF((IFERROR((VLOOKUP(D1396,'Automation (QBO)'!A:B,2,FALSE)),"0"))=0,"Suspense",(IFERROR((VLOOKUP(D1396,'Automation (QBO)'!A:B,2,FALSE)),"Suspense")))</f>
        <v>Accounts Recievable - Suspense</v>
      </c>
      <c r="I1396" s="17">
        <f t="shared" si="86"/>
        <v>0</v>
      </c>
      <c r="J1396" s="12" t="str">
        <f t="shared" si="87"/>
        <v>Accounts Recievable - Suspense</v>
      </c>
    </row>
    <row r="1397" spans="1:10" ht="16" hidden="1">
      <c r="A1397" s="13" t="s">
        <v>733</v>
      </c>
      <c r="B1397" s="12" t="s">
        <v>84</v>
      </c>
      <c r="C1397" s="12" t="s">
        <v>114</v>
      </c>
      <c r="D1397" s="12" t="s">
        <v>218</v>
      </c>
      <c r="E1397" s="12">
        <v>-15387.52</v>
      </c>
      <c r="F1397" s="14" t="str">
        <f t="shared" si="84"/>
        <v>2025-03-19InvoiceGarden of Granite Winery:Garden of Granite Project21045 Deposit Received-15387.52</v>
      </c>
      <c r="G1397" s="15">
        <f t="shared" si="85"/>
        <v>45735</v>
      </c>
      <c r="H1397" s="16" t="str">
        <f>IF((IFERROR((VLOOKUP(D1397,'Automation (QBO)'!A:B,2,FALSE)),"0"))=0,"Suspense",(IFERROR((VLOOKUP(D1397,'Automation (QBO)'!A:B,2,FALSE)),"Suspense")))</f>
        <v>Liability - Depostis Received</v>
      </c>
      <c r="I1397" s="17">
        <f t="shared" si="86"/>
        <v>-15387.52</v>
      </c>
      <c r="J1397" s="12" t="str">
        <f t="shared" si="87"/>
        <v>Liability - Depostis Received</v>
      </c>
    </row>
    <row r="1398" spans="1:10" ht="16" hidden="1">
      <c r="A1398" s="13" t="s">
        <v>733</v>
      </c>
      <c r="B1398" s="12" t="s">
        <v>84</v>
      </c>
      <c r="C1398" s="12" t="s">
        <v>114</v>
      </c>
      <c r="D1398" s="12" t="s">
        <v>199</v>
      </c>
      <c r="E1398" s="12">
        <v>732.74</v>
      </c>
      <c r="F1398" s="14" t="str">
        <f t="shared" si="84"/>
        <v>2025-03-19InvoiceGarden of Granite Winery:Garden of Granite Project21020 GST/HST Payable732.74</v>
      </c>
      <c r="G1398" s="15">
        <f t="shared" si="85"/>
        <v>45735</v>
      </c>
      <c r="H1398" s="16" t="str">
        <f>IF((IFERROR((VLOOKUP(D1398,'Automation (QBO)'!A:B,2,FALSE)),"0"))=0,"Suspense",(IFERROR((VLOOKUP(D1398,'Automation (QBO)'!A:B,2,FALSE)),"Suspense")))</f>
        <v>GST/HST Payable</v>
      </c>
      <c r="I1398" s="17">
        <f t="shared" si="86"/>
        <v>732.74</v>
      </c>
      <c r="J1398" s="12" t="str">
        <f t="shared" si="87"/>
        <v>GST/HST Payable</v>
      </c>
    </row>
    <row r="1399" spans="1:10" ht="16" hidden="1">
      <c r="A1399" s="13" t="s">
        <v>733</v>
      </c>
      <c r="B1399" s="12" t="s">
        <v>84</v>
      </c>
      <c r="C1399" s="12" t="s">
        <v>114</v>
      </c>
      <c r="D1399" s="12" t="s">
        <v>199</v>
      </c>
      <c r="E1399" s="12">
        <v>0</v>
      </c>
      <c r="F1399" s="14" t="str">
        <f t="shared" si="84"/>
        <v>2025-03-19InvoiceGarden of Granite Winery:Garden of Granite Project21020 GST/HST Payable0</v>
      </c>
      <c r="G1399" s="15">
        <f t="shared" si="85"/>
        <v>45735</v>
      </c>
      <c r="H1399" s="16" t="str">
        <f>IF((IFERROR((VLOOKUP(D1399,'Automation (QBO)'!A:B,2,FALSE)),"0"))=0,"Suspense",(IFERROR((VLOOKUP(D1399,'Automation (QBO)'!A:B,2,FALSE)),"Suspense")))</f>
        <v>GST/HST Payable</v>
      </c>
      <c r="I1399" s="17">
        <f t="shared" si="86"/>
        <v>0</v>
      </c>
      <c r="J1399" s="12" t="str">
        <f t="shared" si="87"/>
        <v>GST/HST Payable</v>
      </c>
    </row>
    <row r="1400" spans="1:10" ht="16" hidden="1">
      <c r="A1400" s="13" t="s">
        <v>734</v>
      </c>
      <c r="B1400" s="12" t="s">
        <v>78</v>
      </c>
      <c r="C1400" s="12" t="s">
        <v>700</v>
      </c>
      <c r="D1400" s="12" t="s">
        <v>275</v>
      </c>
      <c r="E1400" s="12">
        <v>81.14</v>
      </c>
      <c r="F1400" s="14" t="str">
        <f t="shared" si="84"/>
        <v>2025-03-21ExpenseCIBC Visa52120 Bank Interest81.14</v>
      </c>
      <c r="G1400" s="15">
        <f t="shared" si="85"/>
        <v>45737</v>
      </c>
      <c r="H1400" s="16" t="str">
        <f>IF((IFERROR((VLOOKUP(D1400,'Automation (QBO)'!A:B,2,FALSE)),"0"))=0,"Suspense",(IFERROR((VLOOKUP(D1400,'Automation (QBO)'!A:B,2,FALSE)),"Suspense")))</f>
        <v>Bank Interest</v>
      </c>
      <c r="I1400" s="17">
        <f t="shared" si="86"/>
        <v>81.14</v>
      </c>
      <c r="J1400" s="12" t="str">
        <f t="shared" si="87"/>
        <v>Bank Interest</v>
      </c>
    </row>
    <row r="1401" spans="1:10" ht="16" hidden="1">
      <c r="A1401" s="13" t="s">
        <v>734</v>
      </c>
      <c r="B1401" s="12" t="s">
        <v>78</v>
      </c>
      <c r="C1401" s="12" t="s">
        <v>116</v>
      </c>
      <c r="D1401" s="12" t="s">
        <v>201</v>
      </c>
      <c r="E1401" s="12">
        <v>-10000</v>
      </c>
      <c r="F1401" s="14" t="str">
        <f t="shared" si="84"/>
        <v>2025-03-21ExpenseRoarty Painting11005 Chequing (CIBC)-10000</v>
      </c>
      <c r="G1401" s="15">
        <f t="shared" si="85"/>
        <v>45737</v>
      </c>
      <c r="H1401" s="16" t="str">
        <f>IF((IFERROR((VLOOKUP(D1401,'Automation (QBO)'!A:B,2,FALSE)),"0"))=0,"Suspense",(IFERROR((VLOOKUP(D1401,'Automation (QBO)'!A:B,2,FALSE)),"Suspense")))</f>
        <v>Chequing (CIBC)</v>
      </c>
      <c r="I1401" s="17">
        <f t="shared" si="86"/>
        <v>-10000</v>
      </c>
      <c r="J1401" s="12" t="str">
        <f t="shared" si="87"/>
        <v>Chequing (CIBC)</v>
      </c>
    </row>
    <row r="1402" spans="1:10" ht="16" hidden="1">
      <c r="A1402" s="13" t="s">
        <v>734</v>
      </c>
      <c r="B1402" s="12" t="s">
        <v>78</v>
      </c>
      <c r="C1402" s="12" t="s">
        <v>700</v>
      </c>
      <c r="D1402" s="12" t="s">
        <v>199</v>
      </c>
      <c r="E1402" s="12">
        <v>0</v>
      </c>
      <c r="F1402" s="14" t="str">
        <f t="shared" si="84"/>
        <v>2025-03-21ExpenseCIBC Visa21020 GST/HST Payable0</v>
      </c>
      <c r="G1402" s="15">
        <f t="shared" si="85"/>
        <v>45737</v>
      </c>
      <c r="H1402" s="16" t="str">
        <f>IF((IFERROR((VLOOKUP(D1402,'Automation (QBO)'!A:B,2,FALSE)),"0"))=0,"Suspense",(IFERROR((VLOOKUP(D1402,'Automation (QBO)'!A:B,2,FALSE)),"Suspense")))</f>
        <v>GST/HST Payable</v>
      </c>
      <c r="I1402" s="17">
        <f t="shared" si="86"/>
        <v>0</v>
      </c>
      <c r="J1402" s="12" t="str">
        <f t="shared" si="87"/>
        <v>GST/HST Payable</v>
      </c>
    </row>
    <row r="1403" spans="1:10" ht="16" hidden="1">
      <c r="A1403" s="13" t="s">
        <v>734</v>
      </c>
      <c r="B1403" s="12" t="s">
        <v>78</v>
      </c>
      <c r="C1403" s="12" t="s">
        <v>323</v>
      </c>
      <c r="D1403" s="12" t="s">
        <v>654</v>
      </c>
      <c r="E1403" s="12">
        <v>125</v>
      </c>
      <c r="F1403" s="14" t="str">
        <f t="shared" si="84"/>
        <v>2025-03-21ExpenseDion Custom Metal Fabrication &amp; Design Ltd.51320 Project Expense - Subcontractors125</v>
      </c>
      <c r="G1403" s="15">
        <f t="shared" si="85"/>
        <v>45737</v>
      </c>
      <c r="H1403" s="16" t="str">
        <f>IF((IFERROR((VLOOKUP(D1403,'Automation (QBO)'!A:B,2,FALSE)),"0"))=0,"Suspense",(IFERROR((VLOOKUP(D1403,'Automation (QBO)'!A:B,2,FALSE)),"Suspense")))</f>
        <v>Project Expense - Subcontractors</v>
      </c>
      <c r="I1403" s="17">
        <f t="shared" si="86"/>
        <v>125</v>
      </c>
      <c r="J1403" s="12" t="str">
        <f t="shared" si="87"/>
        <v>Project Expense - Subcontractors</v>
      </c>
    </row>
    <row r="1404" spans="1:10" ht="16" hidden="1">
      <c r="A1404" s="13" t="s">
        <v>734</v>
      </c>
      <c r="B1404" s="12" t="s">
        <v>78</v>
      </c>
      <c r="C1404" s="12" t="s">
        <v>323</v>
      </c>
      <c r="D1404" s="12" t="s">
        <v>199</v>
      </c>
      <c r="E1404" s="12">
        <v>-6.25</v>
      </c>
      <c r="F1404" s="14" t="str">
        <f t="shared" si="84"/>
        <v>2025-03-21ExpenseDion Custom Metal Fabrication &amp; Design Ltd.21020 GST/HST Payable-6.25</v>
      </c>
      <c r="G1404" s="15">
        <f t="shared" si="85"/>
        <v>45737</v>
      </c>
      <c r="H1404" s="16" t="str">
        <f>IF((IFERROR((VLOOKUP(D1404,'Automation (QBO)'!A:B,2,FALSE)),"0"))=0,"Suspense",(IFERROR((VLOOKUP(D1404,'Automation (QBO)'!A:B,2,FALSE)),"Suspense")))</f>
        <v>GST/HST Payable</v>
      </c>
      <c r="I1404" s="17">
        <f t="shared" si="86"/>
        <v>-6.25</v>
      </c>
      <c r="J1404" s="12" t="str">
        <f t="shared" si="87"/>
        <v>GST/HST Payable</v>
      </c>
    </row>
    <row r="1405" spans="1:10" ht="16" hidden="1">
      <c r="A1405" s="13" t="s">
        <v>734</v>
      </c>
      <c r="B1405" s="12" t="s">
        <v>78</v>
      </c>
      <c r="C1405" s="12" t="s">
        <v>323</v>
      </c>
      <c r="D1405" s="12" t="s">
        <v>654</v>
      </c>
      <c r="E1405" s="12">
        <v>937.5</v>
      </c>
      <c r="F1405" s="14" t="str">
        <f t="shared" si="84"/>
        <v>2025-03-21ExpenseDion Custom Metal Fabrication &amp; Design Ltd.51320 Project Expense - Subcontractors937.5</v>
      </c>
      <c r="G1405" s="15">
        <f t="shared" si="85"/>
        <v>45737</v>
      </c>
      <c r="H1405" s="16" t="str">
        <f>IF((IFERROR((VLOOKUP(D1405,'Automation (QBO)'!A:B,2,FALSE)),"0"))=0,"Suspense",(IFERROR((VLOOKUP(D1405,'Automation (QBO)'!A:B,2,FALSE)),"Suspense")))</f>
        <v>Project Expense - Subcontractors</v>
      </c>
      <c r="I1405" s="17">
        <f t="shared" si="86"/>
        <v>937.5</v>
      </c>
      <c r="J1405" s="12" t="str">
        <f t="shared" si="87"/>
        <v>Project Expense - Subcontractors</v>
      </c>
    </row>
    <row r="1406" spans="1:10" ht="16" hidden="1">
      <c r="A1406" s="13" t="s">
        <v>734</v>
      </c>
      <c r="B1406" s="12" t="s">
        <v>78</v>
      </c>
      <c r="C1406" s="12" t="s">
        <v>323</v>
      </c>
      <c r="D1406" s="12" t="s">
        <v>199</v>
      </c>
      <c r="E1406" s="12">
        <v>-46.88</v>
      </c>
      <c r="F1406" s="14" t="str">
        <f t="shared" si="84"/>
        <v>2025-03-21ExpenseDion Custom Metal Fabrication &amp; Design Ltd.21020 GST/HST Payable-46.88</v>
      </c>
      <c r="G1406" s="15">
        <f t="shared" si="85"/>
        <v>45737</v>
      </c>
      <c r="H1406" s="16" t="str">
        <f>IF((IFERROR((VLOOKUP(D1406,'Automation (QBO)'!A:B,2,FALSE)),"0"))=0,"Suspense",(IFERROR((VLOOKUP(D1406,'Automation (QBO)'!A:B,2,FALSE)),"Suspense")))</f>
        <v>GST/HST Payable</v>
      </c>
      <c r="I1406" s="17">
        <f t="shared" si="86"/>
        <v>-46.88</v>
      </c>
      <c r="J1406" s="12" t="str">
        <f t="shared" si="87"/>
        <v>GST/HST Payable</v>
      </c>
    </row>
    <row r="1407" spans="1:10" ht="16" hidden="1">
      <c r="A1407" s="13" t="s">
        <v>734</v>
      </c>
      <c r="B1407" s="12" t="s">
        <v>78</v>
      </c>
      <c r="C1407" s="12" t="s">
        <v>116</v>
      </c>
      <c r="D1407" s="12" t="s">
        <v>654</v>
      </c>
      <c r="E1407" s="12">
        <v>9421.0300000000007</v>
      </c>
      <c r="F1407" s="14" t="str">
        <f t="shared" si="84"/>
        <v>2025-03-21ExpenseRoarty Painting51320 Project Expense - Subcontractors9421.03</v>
      </c>
      <c r="G1407" s="15">
        <f t="shared" si="85"/>
        <v>45737</v>
      </c>
      <c r="H1407" s="16" t="str">
        <f>IF((IFERROR((VLOOKUP(D1407,'Automation (QBO)'!A:B,2,FALSE)),"0"))=0,"Suspense",(IFERROR((VLOOKUP(D1407,'Automation (QBO)'!A:B,2,FALSE)),"Suspense")))</f>
        <v>Project Expense - Subcontractors</v>
      </c>
      <c r="I1407" s="17">
        <f t="shared" si="86"/>
        <v>9421.0300000000007</v>
      </c>
      <c r="J1407" s="12" t="str">
        <f t="shared" si="87"/>
        <v>Project Expense - Subcontractors</v>
      </c>
    </row>
    <row r="1408" spans="1:10" ht="16" hidden="1">
      <c r="A1408" s="13" t="s">
        <v>734</v>
      </c>
      <c r="B1408" s="12" t="s">
        <v>78</v>
      </c>
      <c r="C1408" s="12" t="s">
        <v>116</v>
      </c>
      <c r="D1408" s="12" t="s">
        <v>199</v>
      </c>
      <c r="E1408" s="12">
        <v>-578.97</v>
      </c>
      <c r="F1408" s="14" t="str">
        <f t="shared" si="84"/>
        <v>2025-03-21ExpenseRoarty Painting21020 GST/HST Payable-578.97</v>
      </c>
      <c r="G1408" s="15">
        <f t="shared" si="85"/>
        <v>45737</v>
      </c>
      <c r="H1408" s="16" t="str">
        <f>IF((IFERROR((VLOOKUP(D1408,'Automation (QBO)'!A:B,2,FALSE)),"0"))=0,"Suspense",(IFERROR((VLOOKUP(D1408,'Automation (QBO)'!A:B,2,FALSE)),"Suspense")))</f>
        <v>GST/HST Payable</v>
      </c>
      <c r="I1408" s="17">
        <f t="shared" si="86"/>
        <v>-578.97</v>
      </c>
      <c r="J1408" s="12" t="str">
        <f t="shared" si="87"/>
        <v>GST/HST Payable</v>
      </c>
    </row>
    <row r="1409" spans="1:10" ht="16" hidden="1">
      <c r="A1409" s="13" t="s">
        <v>734</v>
      </c>
      <c r="B1409" s="12" t="s">
        <v>78</v>
      </c>
      <c r="C1409" s="12" t="s">
        <v>700</v>
      </c>
      <c r="D1409" s="12" t="s">
        <v>505</v>
      </c>
      <c r="E1409" s="12">
        <v>81.14</v>
      </c>
      <c r="F1409" s="14" t="str">
        <f t="shared" si="84"/>
        <v>2025-03-21ExpenseCIBC Visa21010 Credit Card (CIBC Visa)81.14</v>
      </c>
      <c r="G1409" s="15">
        <f t="shared" si="85"/>
        <v>45737</v>
      </c>
      <c r="H1409" s="16" t="str">
        <f>IF((IFERROR((VLOOKUP(D1409,'Automation (QBO)'!A:B,2,FALSE)),"0"))=0,"Suspense",(IFERROR((VLOOKUP(D1409,'Automation (QBO)'!A:B,2,FALSE)),"Suspense")))</f>
        <v>Credit Card (CIBC Visa)</v>
      </c>
      <c r="I1409" s="17">
        <f t="shared" si="86"/>
        <v>81.14</v>
      </c>
      <c r="J1409" s="12" t="str">
        <f t="shared" si="87"/>
        <v>Credit Card (CIBC Visa)</v>
      </c>
    </row>
    <row r="1410" spans="1:10" ht="16" hidden="1">
      <c r="A1410" s="13" t="s">
        <v>734</v>
      </c>
      <c r="B1410" s="12" t="s">
        <v>78</v>
      </c>
      <c r="C1410" s="12" t="s">
        <v>323</v>
      </c>
      <c r="D1410" s="12" t="s">
        <v>505</v>
      </c>
      <c r="E1410" s="12">
        <v>131.25</v>
      </c>
      <c r="F1410" s="14" t="str">
        <f t="shared" ref="F1410:F1473" si="88">A1410&amp;B1410&amp;C1410&amp;D1410&amp;E1410</f>
        <v>2025-03-21ExpenseDion Custom Metal Fabrication &amp; Design Ltd.21010 Credit Card (CIBC Visa)131.25</v>
      </c>
      <c r="G1410" s="15">
        <f t="shared" ref="G1410:G1473" si="89">IFERROR((DATEVALUE(A1410)),A1410)</f>
        <v>45737</v>
      </c>
      <c r="H1410" s="16" t="str">
        <f>IF((IFERROR((VLOOKUP(D1410,'Automation (QBO)'!A:B,2,FALSE)),"0"))=0,"Suspense",(IFERROR((VLOOKUP(D1410,'Automation (QBO)'!A:B,2,FALSE)),"Suspense")))</f>
        <v>Credit Card (CIBC Visa)</v>
      </c>
      <c r="I1410" s="17">
        <f t="shared" ref="I1410:I1473" si="90">E1410</f>
        <v>131.25</v>
      </c>
      <c r="J1410" s="12" t="str">
        <f t="shared" ref="J1410:J1473" si="91">H1410</f>
        <v>Credit Card (CIBC Visa)</v>
      </c>
    </row>
    <row r="1411" spans="1:10" ht="16" hidden="1">
      <c r="A1411" s="13" t="s">
        <v>734</v>
      </c>
      <c r="B1411" s="12" t="s">
        <v>78</v>
      </c>
      <c r="C1411" s="12" t="s">
        <v>323</v>
      </c>
      <c r="D1411" s="12" t="s">
        <v>505</v>
      </c>
      <c r="E1411" s="12">
        <v>984.38</v>
      </c>
      <c r="F1411" s="14" t="str">
        <f t="shared" si="88"/>
        <v>2025-03-21ExpenseDion Custom Metal Fabrication &amp; Design Ltd.21010 Credit Card (CIBC Visa)984.38</v>
      </c>
      <c r="G1411" s="15">
        <f t="shared" si="89"/>
        <v>45737</v>
      </c>
      <c r="H1411" s="16" t="str">
        <f>IF((IFERROR((VLOOKUP(D1411,'Automation (QBO)'!A:B,2,FALSE)),"0"))=0,"Suspense",(IFERROR((VLOOKUP(D1411,'Automation (QBO)'!A:B,2,FALSE)),"Suspense")))</f>
        <v>Credit Card (CIBC Visa)</v>
      </c>
      <c r="I1411" s="17">
        <f t="shared" si="90"/>
        <v>984.38</v>
      </c>
      <c r="J1411" s="12" t="str">
        <f t="shared" si="91"/>
        <v>Credit Card (CIBC Visa)</v>
      </c>
    </row>
    <row r="1412" spans="1:10" ht="16" hidden="1">
      <c r="A1412" s="13" t="s">
        <v>735</v>
      </c>
      <c r="B1412" s="12" t="s">
        <v>78</v>
      </c>
      <c r="C1412" s="12" t="s">
        <v>125</v>
      </c>
      <c r="D1412" s="12" t="s">
        <v>202</v>
      </c>
      <c r="E1412" s="12">
        <v>89.6</v>
      </c>
      <c r="F1412" s="14" t="str">
        <f t="shared" si="88"/>
        <v>2025-03-22ExpenseInuit Quickbooks52110 Accounting89.6</v>
      </c>
      <c r="G1412" s="15">
        <f t="shared" si="89"/>
        <v>45738</v>
      </c>
      <c r="H1412" s="16" t="str">
        <f>IF((IFERROR((VLOOKUP(D1412,'Automation (QBO)'!A:B,2,FALSE)),"0"))=0,"Suspense",(IFERROR((VLOOKUP(D1412,'Automation (QBO)'!A:B,2,FALSE)),"Suspense")))</f>
        <v>Accounting</v>
      </c>
      <c r="I1412" s="17">
        <f t="shared" si="90"/>
        <v>89.6</v>
      </c>
      <c r="J1412" s="12" t="str">
        <f t="shared" si="91"/>
        <v>Accounting</v>
      </c>
    </row>
    <row r="1413" spans="1:10" ht="16" hidden="1">
      <c r="A1413" s="13" t="s">
        <v>735</v>
      </c>
      <c r="B1413" s="12" t="s">
        <v>78</v>
      </c>
      <c r="C1413" s="12" t="s">
        <v>125</v>
      </c>
      <c r="D1413" s="12" t="s">
        <v>199</v>
      </c>
      <c r="E1413" s="12">
        <v>0</v>
      </c>
      <c r="F1413" s="14" t="str">
        <f t="shared" si="88"/>
        <v>2025-03-22ExpenseInuit Quickbooks21020 GST/HST Payable0</v>
      </c>
      <c r="G1413" s="15">
        <f t="shared" si="89"/>
        <v>45738</v>
      </c>
      <c r="H1413" s="16" t="str">
        <f>IF((IFERROR((VLOOKUP(D1413,'Automation (QBO)'!A:B,2,FALSE)),"0"))=0,"Suspense",(IFERROR((VLOOKUP(D1413,'Automation (QBO)'!A:B,2,FALSE)),"Suspense")))</f>
        <v>GST/HST Payable</v>
      </c>
      <c r="I1413" s="17">
        <f t="shared" si="90"/>
        <v>0</v>
      </c>
      <c r="J1413" s="12" t="str">
        <f t="shared" si="91"/>
        <v>GST/HST Payable</v>
      </c>
    </row>
    <row r="1414" spans="1:10" ht="16" hidden="1">
      <c r="A1414" s="13" t="s">
        <v>735</v>
      </c>
      <c r="B1414" s="12" t="s">
        <v>78</v>
      </c>
      <c r="C1414" s="12" t="s">
        <v>125</v>
      </c>
      <c r="D1414" s="12" t="s">
        <v>505</v>
      </c>
      <c r="E1414" s="12">
        <v>89.6</v>
      </c>
      <c r="F1414" s="14" t="str">
        <f t="shared" si="88"/>
        <v>2025-03-22ExpenseInuit Quickbooks21010 Credit Card (CIBC Visa)89.6</v>
      </c>
      <c r="G1414" s="15">
        <f t="shared" si="89"/>
        <v>45738</v>
      </c>
      <c r="H1414" s="16" t="str">
        <f>IF((IFERROR((VLOOKUP(D1414,'Automation (QBO)'!A:B,2,FALSE)),"0"))=0,"Suspense",(IFERROR((VLOOKUP(D1414,'Automation (QBO)'!A:B,2,FALSE)),"Suspense")))</f>
        <v>Credit Card (CIBC Visa)</v>
      </c>
      <c r="I1414" s="17">
        <f t="shared" si="90"/>
        <v>89.6</v>
      </c>
      <c r="J1414" s="12" t="str">
        <f t="shared" si="91"/>
        <v>Credit Card (CIBC Visa)</v>
      </c>
    </row>
    <row r="1415" spans="1:10" ht="16" hidden="1">
      <c r="A1415" s="13" t="s">
        <v>736</v>
      </c>
      <c r="B1415" s="12" t="s">
        <v>78</v>
      </c>
      <c r="C1415" s="12" t="s">
        <v>716</v>
      </c>
      <c r="D1415" s="12" t="s">
        <v>383</v>
      </c>
      <c r="E1415" s="12">
        <v>866.44</v>
      </c>
      <c r="F1415" s="14" t="str">
        <f t="shared" si="88"/>
        <v>2025-03-23ExpenseFieldWire52165 Subscriptions (Annual)866.44</v>
      </c>
      <c r="G1415" s="15">
        <f t="shared" si="89"/>
        <v>45739</v>
      </c>
      <c r="H1415" s="16" t="str">
        <f>IF((IFERROR((VLOOKUP(D1415,'Automation (QBO)'!A:B,2,FALSE)),"0"))=0,"Suspense",(IFERROR((VLOOKUP(D1415,'Automation (QBO)'!A:B,2,FALSE)),"Suspense")))</f>
        <v>Subscriptions (Annual)</v>
      </c>
      <c r="I1415" s="17">
        <f t="shared" si="90"/>
        <v>866.44</v>
      </c>
      <c r="J1415" s="12" t="str">
        <f t="shared" si="91"/>
        <v>Subscriptions (Annual)</v>
      </c>
    </row>
    <row r="1416" spans="1:10" ht="16" hidden="1">
      <c r="A1416" s="13" t="s">
        <v>736</v>
      </c>
      <c r="B1416" s="12" t="s">
        <v>78</v>
      </c>
      <c r="C1416" s="12" t="s">
        <v>716</v>
      </c>
      <c r="D1416" s="12" t="s">
        <v>199</v>
      </c>
      <c r="E1416" s="12">
        <v>0</v>
      </c>
      <c r="F1416" s="14" t="str">
        <f t="shared" si="88"/>
        <v>2025-03-23ExpenseFieldWire21020 GST/HST Payable0</v>
      </c>
      <c r="G1416" s="15">
        <f t="shared" si="89"/>
        <v>45739</v>
      </c>
      <c r="H1416" s="16" t="str">
        <f>IF((IFERROR((VLOOKUP(D1416,'Automation (QBO)'!A:B,2,FALSE)),"0"))=0,"Suspense",(IFERROR((VLOOKUP(D1416,'Automation (QBO)'!A:B,2,FALSE)),"Suspense")))</f>
        <v>GST/HST Payable</v>
      </c>
      <c r="I1416" s="17">
        <f t="shared" si="90"/>
        <v>0</v>
      </c>
      <c r="J1416" s="12" t="str">
        <f t="shared" si="91"/>
        <v>GST/HST Payable</v>
      </c>
    </row>
    <row r="1417" spans="1:10" ht="16" hidden="1">
      <c r="A1417" s="13" t="s">
        <v>736</v>
      </c>
      <c r="B1417" s="12" t="s">
        <v>78</v>
      </c>
      <c r="C1417" s="12" t="s">
        <v>716</v>
      </c>
      <c r="D1417" s="12" t="s">
        <v>505</v>
      </c>
      <c r="E1417" s="12">
        <v>866.44</v>
      </c>
      <c r="F1417" s="14" t="str">
        <f t="shared" si="88"/>
        <v>2025-03-23ExpenseFieldWire21010 Credit Card (CIBC Visa)866.44</v>
      </c>
      <c r="G1417" s="15">
        <f t="shared" si="89"/>
        <v>45739</v>
      </c>
      <c r="H1417" s="16" t="str">
        <f>IF((IFERROR((VLOOKUP(D1417,'Automation (QBO)'!A:B,2,FALSE)),"0"))=0,"Suspense",(IFERROR((VLOOKUP(D1417,'Automation (QBO)'!A:B,2,FALSE)),"Suspense")))</f>
        <v>Credit Card (CIBC Visa)</v>
      </c>
      <c r="I1417" s="17">
        <f t="shared" si="90"/>
        <v>866.44</v>
      </c>
      <c r="J1417" s="12" t="str">
        <f t="shared" si="91"/>
        <v>Credit Card (CIBC Visa)</v>
      </c>
    </row>
    <row r="1418" spans="1:10" ht="16" hidden="1">
      <c r="A1418" s="13" t="s">
        <v>737</v>
      </c>
      <c r="B1418" s="12" t="s">
        <v>106</v>
      </c>
      <c r="C1418" s="12" t="s">
        <v>164</v>
      </c>
      <c r="D1418" s="12" t="s">
        <v>665</v>
      </c>
      <c r="E1418" s="12">
        <v>-200000</v>
      </c>
      <c r="F1418" s="14" t="str">
        <f t="shared" si="88"/>
        <v>2025-03-24PaymentBrowns Newport Village12000 [Accounts Receivable]-200000</v>
      </c>
      <c r="G1418" s="15">
        <f t="shared" si="89"/>
        <v>45740</v>
      </c>
      <c r="H1418" s="16" t="str">
        <f>IF((IFERROR((VLOOKUP(D1418,'Automation (QBO)'!A:B,2,FALSE)),"0"))=0,"Suspense",(IFERROR((VLOOKUP(D1418,'Automation (QBO)'!A:B,2,FALSE)),"Suspense")))</f>
        <v>Accounts Recievable - Suspense</v>
      </c>
      <c r="I1418" s="17">
        <f t="shared" si="90"/>
        <v>-200000</v>
      </c>
      <c r="J1418" s="12" t="str">
        <f t="shared" si="91"/>
        <v>Accounts Recievable - Suspense</v>
      </c>
    </row>
    <row r="1419" spans="1:10" ht="16" hidden="1">
      <c r="A1419" s="13" t="s">
        <v>737</v>
      </c>
      <c r="B1419" s="12" t="s">
        <v>106</v>
      </c>
      <c r="C1419" s="12" t="s">
        <v>164</v>
      </c>
      <c r="D1419" s="12" t="s">
        <v>201</v>
      </c>
      <c r="E1419" s="12">
        <v>200000</v>
      </c>
      <c r="F1419" s="14" t="str">
        <f t="shared" si="88"/>
        <v>2025-03-24PaymentBrowns Newport Village11005 Chequing (CIBC)200000</v>
      </c>
      <c r="G1419" s="15">
        <f t="shared" si="89"/>
        <v>45740</v>
      </c>
      <c r="H1419" s="16" t="str">
        <f>IF((IFERROR((VLOOKUP(D1419,'Automation (QBO)'!A:B,2,FALSE)),"0"))=0,"Suspense",(IFERROR((VLOOKUP(D1419,'Automation (QBO)'!A:B,2,FALSE)),"Suspense")))</f>
        <v>Chequing (CIBC)</v>
      </c>
      <c r="I1419" s="17">
        <f t="shared" si="90"/>
        <v>200000</v>
      </c>
      <c r="J1419" s="12" t="str">
        <f t="shared" si="91"/>
        <v>Chequing (CIBC)</v>
      </c>
    </row>
    <row r="1420" spans="1:10" ht="16" hidden="1">
      <c r="A1420" s="13" t="s">
        <v>737</v>
      </c>
      <c r="B1420" s="12" t="s">
        <v>78</v>
      </c>
      <c r="C1420" s="12" t="s">
        <v>116</v>
      </c>
      <c r="D1420" s="12" t="s">
        <v>201</v>
      </c>
      <c r="E1420" s="12">
        <v>-2158.08</v>
      </c>
      <c r="F1420" s="14" t="str">
        <f t="shared" si="88"/>
        <v>2025-03-24ExpenseRoarty Painting11005 Chequing (CIBC)-2158.08</v>
      </c>
      <c r="G1420" s="15">
        <f t="shared" si="89"/>
        <v>45740</v>
      </c>
      <c r="H1420" s="16" t="str">
        <f>IF((IFERROR((VLOOKUP(D1420,'Automation (QBO)'!A:B,2,FALSE)),"0"))=0,"Suspense",(IFERROR((VLOOKUP(D1420,'Automation (QBO)'!A:B,2,FALSE)),"Suspense")))</f>
        <v>Chequing (CIBC)</v>
      </c>
      <c r="I1420" s="17">
        <f t="shared" si="90"/>
        <v>-2158.08</v>
      </c>
      <c r="J1420" s="12" t="str">
        <f t="shared" si="91"/>
        <v>Chequing (CIBC)</v>
      </c>
    </row>
    <row r="1421" spans="1:10" ht="16" hidden="1">
      <c r="A1421" s="13" t="s">
        <v>737</v>
      </c>
      <c r="B1421" s="12" t="s">
        <v>78</v>
      </c>
      <c r="C1421" s="12" t="s">
        <v>148</v>
      </c>
      <c r="D1421" s="12" t="s">
        <v>201</v>
      </c>
      <c r="E1421" s="12">
        <v>-2460</v>
      </c>
      <c r="F1421" s="14" t="str">
        <f t="shared" si="88"/>
        <v>2025-03-24ExpenseZachary Plass11005 Chequing (CIBC)-2460</v>
      </c>
      <c r="G1421" s="15">
        <f t="shared" si="89"/>
        <v>45740</v>
      </c>
      <c r="H1421" s="16" t="str">
        <f>IF((IFERROR((VLOOKUP(D1421,'Automation (QBO)'!A:B,2,FALSE)),"0"))=0,"Suspense",(IFERROR((VLOOKUP(D1421,'Automation (QBO)'!A:B,2,FALSE)),"Suspense")))</f>
        <v>Chequing (CIBC)</v>
      </c>
      <c r="I1421" s="17">
        <f t="shared" si="90"/>
        <v>-2460</v>
      </c>
      <c r="J1421" s="12" t="str">
        <f t="shared" si="91"/>
        <v>Chequing (CIBC)</v>
      </c>
    </row>
    <row r="1422" spans="1:10" ht="16" hidden="1">
      <c r="A1422" s="13" t="s">
        <v>737</v>
      </c>
      <c r="B1422" s="12" t="s">
        <v>99</v>
      </c>
      <c r="D1422" s="12" t="s">
        <v>201</v>
      </c>
      <c r="E1422" s="12">
        <v>-5000</v>
      </c>
      <c r="F1422" s="14" t="str">
        <f t="shared" si="88"/>
        <v>2025-03-24Credit Card Payment11005 Chequing (CIBC)-5000</v>
      </c>
      <c r="G1422" s="15">
        <f t="shared" si="89"/>
        <v>45740</v>
      </c>
      <c r="H1422" s="16" t="str">
        <f>IF((IFERROR((VLOOKUP(D1422,'Automation (QBO)'!A:B,2,FALSE)),"0"))=0,"Suspense",(IFERROR((VLOOKUP(D1422,'Automation (QBO)'!A:B,2,FALSE)),"Suspense")))</f>
        <v>Chequing (CIBC)</v>
      </c>
      <c r="I1422" s="17">
        <f t="shared" si="90"/>
        <v>-5000</v>
      </c>
      <c r="J1422" s="12" t="str">
        <f t="shared" si="91"/>
        <v>Chequing (CIBC)</v>
      </c>
    </row>
    <row r="1423" spans="1:10" ht="16" hidden="1">
      <c r="A1423" s="13" t="s">
        <v>737</v>
      </c>
      <c r="B1423" s="12" t="s">
        <v>154</v>
      </c>
      <c r="D1423" s="12" t="s">
        <v>201</v>
      </c>
      <c r="E1423" s="12">
        <v>-2000</v>
      </c>
      <c r="F1423" s="14" t="str">
        <f t="shared" si="88"/>
        <v>2025-03-24Transfer11005 Chequing (CIBC)-2000</v>
      </c>
      <c r="G1423" s="15">
        <f t="shared" si="89"/>
        <v>45740</v>
      </c>
      <c r="H1423" s="16" t="str">
        <f>IF((IFERROR((VLOOKUP(D1423,'Automation (QBO)'!A:B,2,FALSE)),"0"))=0,"Suspense",(IFERROR((VLOOKUP(D1423,'Automation (QBO)'!A:B,2,FALSE)),"Suspense")))</f>
        <v>Chequing (CIBC)</v>
      </c>
      <c r="I1423" s="17">
        <f t="shared" si="90"/>
        <v>-2000</v>
      </c>
      <c r="J1423" s="12" t="str">
        <f t="shared" si="91"/>
        <v>Chequing (CIBC)</v>
      </c>
    </row>
    <row r="1424" spans="1:10" ht="16" hidden="1">
      <c r="A1424" s="13" t="s">
        <v>737</v>
      </c>
      <c r="B1424" s="12" t="s">
        <v>78</v>
      </c>
      <c r="C1424" s="12" t="s">
        <v>162</v>
      </c>
      <c r="D1424" s="12" t="s">
        <v>654</v>
      </c>
      <c r="E1424" s="12">
        <v>4544</v>
      </c>
      <c r="F1424" s="14" t="str">
        <f t="shared" si="88"/>
        <v>2025-03-24ExpenseWestcoast Cutting &amp; Coring Group Ltd.51320 Project Expense - Subcontractors4544</v>
      </c>
      <c r="G1424" s="15">
        <f t="shared" si="89"/>
        <v>45740</v>
      </c>
      <c r="H1424" s="16" t="str">
        <f>IF((IFERROR((VLOOKUP(D1424,'Automation (QBO)'!A:B,2,FALSE)),"0"))=0,"Suspense",(IFERROR((VLOOKUP(D1424,'Automation (QBO)'!A:B,2,FALSE)),"Suspense")))</f>
        <v>Project Expense - Subcontractors</v>
      </c>
      <c r="I1424" s="17">
        <f t="shared" si="90"/>
        <v>4544</v>
      </c>
      <c r="J1424" s="12" t="str">
        <f t="shared" si="91"/>
        <v>Project Expense - Subcontractors</v>
      </c>
    </row>
    <row r="1425" spans="1:10" ht="16" hidden="1">
      <c r="A1425" s="13" t="s">
        <v>737</v>
      </c>
      <c r="B1425" s="12" t="s">
        <v>78</v>
      </c>
      <c r="C1425" s="12" t="s">
        <v>162</v>
      </c>
      <c r="D1425" s="12" t="s">
        <v>199</v>
      </c>
      <c r="E1425" s="12">
        <v>-227.2</v>
      </c>
      <c r="F1425" s="14" t="str">
        <f t="shared" si="88"/>
        <v>2025-03-24ExpenseWestcoast Cutting &amp; Coring Group Ltd.21020 GST/HST Payable-227.2</v>
      </c>
      <c r="G1425" s="15">
        <f t="shared" si="89"/>
        <v>45740</v>
      </c>
      <c r="H1425" s="16" t="str">
        <f>IF((IFERROR((VLOOKUP(D1425,'Automation (QBO)'!A:B,2,FALSE)),"0"))=0,"Suspense",(IFERROR((VLOOKUP(D1425,'Automation (QBO)'!A:B,2,FALSE)),"Suspense")))</f>
        <v>GST/HST Payable</v>
      </c>
      <c r="I1425" s="17">
        <f t="shared" si="90"/>
        <v>-227.2</v>
      </c>
      <c r="J1425" s="12" t="str">
        <f t="shared" si="91"/>
        <v>GST/HST Payable</v>
      </c>
    </row>
    <row r="1426" spans="1:10" ht="16" hidden="1">
      <c r="A1426" s="13" t="s">
        <v>737</v>
      </c>
      <c r="B1426" s="12" t="s">
        <v>78</v>
      </c>
      <c r="C1426" s="12" t="s">
        <v>92</v>
      </c>
      <c r="D1426" s="12" t="s">
        <v>680</v>
      </c>
      <c r="E1426" s="12">
        <v>-726.92</v>
      </c>
      <c r="F1426" s="14" t="str">
        <f t="shared" si="88"/>
        <v>2025-03-24ExpenseBDC22010 Bank Loan - BDC (002)-726.92</v>
      </c>
      <c r="G1426" s="15">
        <f t="shared" si="89"/>
        <v>45740</v>
      </c>
      <c r="H1426" s="16" t="str">
        <f>IF((IFERROR((VLOOKUP(D1426,'Automation (QBO)'!A:B,2,FALSE)),"0"))=0,"Suspense",(IFERROR((VLOOKUP(D1426,'Automation (QBO)'!A:B,2,FALSE)),"Suspense")))</f>
        <v>Bank Loan 2 (BDC)</v>
      </c>
      <c r="I1426" s="17">
        <f t="shared" si="90"/>
        <v>-726.92</v>
      </c>
      <c r="J1426" s="12" t="str">
        <f t="shared" si="91"/>
        <v>Bank Loan 2 (BDC)</v>
      </c>
    </row>
    <row r="1427" spans="1:10" ht="16" hidden="1">
      <c r="A1427" s="13" t="s">
        <v>737</v>
      </c>
      <c r="B1427" s="12" t="s">
        <v>78</v>
      </c>
      <c r="C1427" s="12" t="s">
        <v>92</v>
      </c>
      <c r="D1427" s="12" t="s">
        <v>199</v>
      </c>
      <c r="E1427" s="12">
        <v>0</v>
      </c>
      <c r="F1427" s="14" t="str">
        <f t="shared" si="88"/>
        <v>2025-03-24ExpenseBDC21020 GST/HST Payable0</v>
      </c>
      <c r="G1427" s="15">
        <f t="shared" si="89"/>
        <v>45740</v>
      </c>
      <c r="H1427" s="16" t="str">
        <f>IF((IFERROR((VLOOKUP(D1427,'Automation (QBO)'!A:B,2,FALSE)),"0"))=0,"Suspense",(IFERROR((VLOOKUP(D1427,'Automation (QBO)'!A:B,2,FALSE)),"Suspense")))</f>
        <v>GST/HST Payable</v>
      </c>
      <c r="I1427" s="17">
        <f t="shared" si="90"/>
        <v>0</v>
      </c>
      <c r="J1427" s="12" t="str">
        <f t="shared" si="91"/>
        <v>GST/HST Payable</v>
      </c>
    </row>
    <row r="1428" spans="1:10" ht="16" hidden="1">
      <c r="A1428" s="13" t="s">
        <v>737</v>
      </c>
      <c r="B1428" s="12" t="s">
        <v>78</v>
      </c>
      <c r="C1428" s="12" t="s">
        <v>92</v>
      </c>
      <c r="D1428" s="12" t="s">
        <v>201</v>
      </c>
      <c r="E1428" s="12">
        <v>-726.92</v>
      </c>
      <c r="F1428" s="14" t="str">
        <f t="shared" si="88"/>
        <v>2025-03-24ExpenseBDC11005 Chequing (CIBC)-726.92</v>
      </c>
      <c r="G1428" s="15">
        <f t="shared" si="89"/>
        <v>45740</v>
      </c>
      <c r="H1428" s="16" t="str">
        <f>IF((IFERROR((VLOOKUP(D1428,'Automation (QBO)'!A:B,2,FALSE)),"0"))=0,"Suspense",(IFERROR((VLOOKUP(D1428,'Automation (QBO)'!A:B,2,FALSE)),"Suspense")))</f>
        <v>Chequing (CIBC)</v>
      </c>
      <c r="I1428" s="17">
        <f t="shared" si="90"/>
        <v>-726.92</v>
      </c>
      <c r="J1428" s="12" t="str">
        <f t="shared" si="91"/>
        <v>Chequing (CIBC)</v>
      </c>
    </row>
    <row r="1429" spans="1:10" ht="16" hidden="1">
      <c r="A1429" s="13" t="s">
        <v>737</v>
      </c>
      <c r="B1429" s="12" t="s">
        <v>78</v>
      </c>
      <c r="C1429" s="12" t="s">
        <v>711</v>
      </c>
      <c r="D1429" s="12" t="s">
        <v>654</v>
      </c>
      <c r="E1429" s="12">
        <v>4075.5</v>
      </c>
      <c r="F1429" s="14" t="str">
        <f t="shared" si="88"/>
        <v>2025-03-24ExpenseJosh Sathiananthan LTD.51320 Project Expense - Subcontractors4075.5</v>
      </c>
      <c r="G1429" s="15">
        <f t="shared" si="89"/>
        <v>45740</v>
      </c>
      <c r="H1429" s="16" t="str">
        <f>IF((IFERROR((VLOOKUP(D1429,'Automation (QBO)'!A:B,2,FALSE)),"0"))=0,"Suspense",(IFERROR((VLOOKUP(D1429,'Automation (QBO)'!A:B,2,FALSE)),"Suspense")))</f>
        <v>Project Expense - Subcontractors</v>
      </c>
      <c r="I1429" s="17">
        <f t="shared" si="90"/>
        <v>4075.5</v>
      </c>
      <c r="J1429" s="12" t="str">
        <f t="shared" si="91"/>
        <v>Project Expense - Subcontractors</v>
      </c>
    </row>
    <row r="1430" spans="1:10" ht="16" hidden="1">
      <c r="A1430" s="13" t="s">
        <v>737</v>
      </c>
      <c r="B1430" s="12" t="s">
        <v>78</v>
      </c>
      <c r="C1430" s="12" t="s">
        <v>711</v>
      </c>
      <c r="D1430" s="12" t="s">
        <v>199</v>
      </c>
      <c r="E1430" s="12">
        <v>0</v>
      </c>
      <c r="F1430" s="14" t="str">
        <f t="shared" si="88"/>
        <v>2025-03-24ExpenseJosh Sathiananthan LTD.21020 GST/HST Payable0</v>
      </c>
      <c r="G1430" s="15">
        <f t="shared" si="89"/>
        <v>45740</v>
      </c>
      <c r="H1430" s="16" t="str">
        <f>IF((IFERROR((VLOOKUP(D1430,'Automation (QBO)'!A:B,2,FALSE)),"0"))=0,"Suspense",(IFERROR((VLOOKUP(D1430,'Automation (QBO)'!A:B,2,FALSE)),"Suspense")))</f>
        <v>GST/HST Payable</v>
      </c>
      <c r="I1430" s="17">
        <f t="shared" si="90"/>
        <v>0</v>
      </c>
      <c r="J1430" s="12" t="str">
        <f t="shared" si="91"/>
        <v>GST/HST Payable</v>
      </c>
    </row>
    <row r="1431" spans="1:10" ht="16" hidden="1">
      <c r="A1431" s="13" t="s">
        <v>737</v>
      </c>
      <c r="B1431" s="12" t="s">
        <v>78</v>
      </c>
      <c r="C1431" s="12" t="s">
        <v>711</v>
      </c>
      <c r="D1431" s="12" t="s">
        <v>201</v>
      </c>
      <c r="E1431" s="12">
        <v>-4075.5</v>
      </c>
      <c r="F1431" s="14" t="str">
        <f t="shared" si="88"/>
        <v>2025-03-24ExpenseJosh Sathiananthan LTD.11005 Chequing (CIBC)-4075.5</v>
      </c>
      <c r="G1431" s="15">
        <f t="shared" si="89"/>
        <v>45740</v>
      </c>
      <c r="H1431" s="16" t="str">
        <f>IF((IFERROR((VLOOKUP(D1431,'Automation (QBO)'!A:B,2,FALSE)),"0"))=0,"Suspense",(IFERROR((VLOOKUP(D1431,'Automation (QBO)'!A:B,2,FALSE)),"Suspense")))</f>
        <v>Chequing (CIBC)</v>
      </c>
      <c r="I1431" s="17">
        <f t="shared" si="90"/>
        <v>-4075.5</v>
      </c>
      <c r="J1431" s="12" t="str">
        <f t="shared" si="91"/>
        <v>Chequing (CIBC)</v>
      </c>
    </row>
    <row r="1432" spans="1:10" ht="16" hidden="1">
      <c r="A1432" s="13" t="s">
        <v>737</v>
      </c>
      <c r="B1432" s="12" t="s">
        <v>78</v>
      </c>
      <c r="C1432" s="12" t="s">
        <v>134</v>
      </c>
      <c r="D1432" s="12" t="s">
        <v>201</v>
      </c>
      <c r="E1432" s="12">
        <v>-3150</v>
      </c>
      <c r="F1432" s="14" t="str">
        <f t="shared" si="88"/>
        <v>2025-03-24ExpenseWestern Canada Coatings Ltd.11005 Chequing (CIBC)-3150</v>
      </c>
      <c r="G1432" s="15">
        <f t="shared" si="89"/>
        <v>45740</v>
      </c>
      <c r="H1432" s="16" t="str">
        <f>IF((IFERROR((VLOOKUP(D1432,'Automation (QBO)'!A:B,2,FALSE)),"0"))=0,"Suspense",(IFERROR((VLOOKUP(D1432,'Automation (QBO)'!A:B,2,FALSE)),"Suspense")))</f>
        <v>Chequing (CIBC)</v>
      </c>
      <c r="I1432" s="17">
        <f t="shared" si="90"/>
        <v>-3150</v>
      </c>
      <c r="J1432" s="12" t="str">
        <f t="shared" si="91"/>
        <v>Chequing (CIBC)</v>
      </c>
    </row>
    <row r="1433" spans="1:10" ht="16" hidden="1">
      <c r="A1433" s="13" t="s">
        <v>737</v>
      </c>
      <c r="B1433" s="12" t="s">
        <v>78</v>
      </c>
      <c r="C1433" s="12" t="s">
        <v>134</v>
      </c>
      <c r="D1433" s="12" t="s">
        <v>654</v>
      </c>
      <c r="E1433" s="12">
        <v>3000</v>
      </c>
      <c r="F1433" s="14" t="str">
        <f t="shared" si="88"/>
        <v>2025-03-24ExpenseWestern Canada Coatings Ltd.51320 Project Expense - Subcontractors3000</v>
      </c>
      <c r="G1433" s="15">
        <f t="shared" si="89"/>
        <v>45740</v>
      </c>
      <c r="H1433" s="16" t="str">
        <f>IF((IFERROR((VLOOKUP(D1433,'Automation (QBO)'!A:B,2,FALSE)),"0"))=0,"Suspense",(IFERROR((VLOOKUP(D1433,'Automation (QBO)'!A:B,2,FALSE)),"Suspense")))</f>
        <v>Project Expense - Subcontractors</v>
      </c>
      <c r="I1433" s="17">
        <f t="shared" si="90"/>
        <v>3000</v>
      </c>
      <c r="J1433" s="12" t="str">
        <f t="shared" si="91"/>
        <v>Project Expense - Subcontractors</v>
      </c>
    </row>
    <row r="1434" spans="1:10" ht="16" hidden="1">
      <c r="A1434" s="13" t="s">
        <v>737</v>
      </c>
      <c r="B1434" s="12" t="s">
        <v>78</v>
      </c>
      <c r="C1434" s="12" t="s">
        <v>134</v>
      </c>
      <c r="D1434" s="12" t="s">
        <v>199</v>
      </c>
      <c r="E1434" s="12">
        <v>-150</v>
      </c>
      <c r="F1434" s="14" t="str">
        <f t="shared" si="88"/>
        <v>2025-03-24ExpenseWestern Canada Coatings Ltd.21020 GST/HST Payable-150</v>
      </c>
      <c r="G1434" s="15">
        <f t="shared" si="89"/>
        <v>45740</v>
      </c>
      <c r="H1434" s="16" t="str">
        <f>IF((IFERROR((VLOOKUP(D1434,'Automation (QBO)'!A:B,2,FALSE)),"0"))=0,"Suspense",(IFERROR((VLOOKUP(D1434,'Automation (QBO)'!A:B,2,FALSE)),"Suspense")))</f>
        <v>GST/HST Payable</v>
      </c>
      <c r="I1434" s="17">
        <f t="shared" si="90"/>
        <v>-150</v>
      </c>
      <c r="J1434" s="12" t="str">
        <f t="shared" si="91"/>
        <v>GST/HST Payable</v>
      </c>
    </row>
    <row r="1435" spans="1:10" ht="16" hidden="1">
      <c r="A1435" s="13" t="s">
        <v>737</v>
      </c>
      <c r="B1435" s="12" t="s">
        <v>78</v>
      </c>
      <c r="C1435" s="12" t="s">
        <v>148</v>
      </c>
      <c r="D1435" s="12" t="s">
        <v>654</v>
      </c>
      <c r="E1435" s="12">
        <v>2460</v>
      </c>
      <c r="F1435" s="14" t="str">
        <f t="shared" si="88"/>
        <v>2025-03-24ExpenseZachary Plass51320 Project Expense - Subcontractors2460</v>
      </c>
      <c r="G1435" s="15">
        <f t="shared" si="89"/>
        <v>45740</v>
      </c>
      <c r="H1435" s="16" t="str">
        <f>IF((IFERROR((VLOOKUP(D1435,'Automation (QBO)'!A:B,2,FALSE)),"0"))=0,"Suspense",(IFERROR((VLOOKUP(D1435,'Automation (QBO)'!A:B,2,FALSE)),"Suspense")))</f>
        <v>Project Expense - Subcontractors</v>
      </c>
      <c r="I1435" s="17">
        <f t="shared" si="90"/>
        <v>2460</v>
      </c>
      <c r="J1435" s="12" t="str">
        <f t="shared" si="91"/>
        <v>Project Expense - Subcontractors</v>
      </c>
    </row>
    <row r="1436" spans="1:10" ht="16" hidden="1">
      <c r="A1436" s="13" t="s">
        <v>737</v>
      </c>
      <c r="B1436" s="12" t="s">
        <v>78</v>
      </c>
      <c r="C1436" s="12" t="s">
        <v>148</v>
      </c>
      <c r="D1436" s="12" t="s">
        <v>199</v>
      </c>
      <c r="E1436" s="12">
        <v>0</v>
      </c>
      <c r="F1436" s="14" t="str">
        <f t="shared" si="88"/>
        <v>2025-03-24ExpenseZachary Plass21020 GST/HST Payable0</v>
      </c>
      <c r="G1436" s="15">
        <f t="shared" si="89"/>
        <v>45740</v>
      </c>
      <c r="H1436" s="16" t="str">
        <f>IF((IFERROR((VLOOKUP(D1436,'Automation (QBO)'!A:B,2,FALSE)),"0"))=0,"Suspense",(IFERROR((VLOOKUP(D1436,'Automation (QBO)'!A:B,2,FALSE)),"Suspense")))</f>
        <v>GST/HST Payable</v>
      </c>
      <c r="I1436" s="17">
        <f t="shared" si="90"/>
        <v>0</v>
      </c>
      <c r="J1436" s="12" t="str">
        <f t="shared" si="91"/>
        <v>GST/HST Payable</v>
      </c>
    </row>
    <row r="1437" spans="1:10" ht="16" hidden="1">
      <c r="A1437" s="13" t="s">
        <v>737</v>
      </c>
      <c r="B1437" s="12" t="s">
        <v>78</v>
      </c>
      <c r="C1437" s="12" t="s">
        <v>116</v>
      </c>
      <c r="D1437" s="12" t="s">
        <v>654</v>
      </c>
      <c r="E1437" s="12">
        <v>2158.08</v>
      </c>
      <c r="F1437" s="14" t="str">
        <f t="shared" si="88"/>
        <v>2025-03-24ExpenseRoarty Painting51320 Project Expense - Subcontractors2158.08</v>
      </c>
      <c r="G1437" s="15">
        <f t="shared" si="89"/>
        <v>45740</v>
      </c>
      <c r="H1437" s="16" t="str">
        <f>IF((IFERROR((VLOOKUP(D1437,'Automation (QBO)'!A:B,2,FALSE)),"0"))=0,"Suspense",(IFERROR((VLOOKUP(D1437,'Automation (QBO)'!A:B,2,FALSE)),"Suspense")))</f>
        <v>Project Expense - Subcontractors</v>
      </c>
      <c r="I1437" s="17">
        <f t="shared" si="90"/>
        <v>2158.08</v>
      </c>
      <c r="J1437" s="12" t="str">
        <f t="shared" si="91"/>
        <v>Project Expense - Subcontractors</v>
      </c>
    </row>
    <row r="1438" spans="1:10" ht="16" hidden="1">
      <c r="A1438" s="13" t="s">
        <v>737</v>
      </c>
      <c r="B1438" s="12" t="s">
        <v>78</v>
      </c>
      <c r="C1438" s="12" t="s">
        <v>116</v>
      </c>
      <c r="D1438" s="12" t="s">
        <v>199</v>
      </c>
      <c r="E1438" s="12">
        <v>0</v>
      </c>
      <c r="F1438" s="14" t="str">
        <f t="shared" si="88"/>
        <v>2025-03-24ExpenseRoarty Painting21020 GST/HST Payable0</v>
      </c>
      <c r="G1438" s="15">
        <f t="shared" si="89"/>
        <v>45740</v>
      </c>
      <c r="H1438" s="16" t="str">
        <f>IF((IFERROR((VLOOKUP(D1438,'Automation (QBO)'!A:B,2,FALSE)),"0"))=0,"Suspense",(IFERROR((VLOOKUP(D1438,'Automation (QBO)'!A:B,2,FALSE)),"Suspense")))</f>
        <v>GST/HST Payable</v>
      </c>
      <c r="I1438" s="17">
        <f t="shared" si="90"/>
        <v>0</v>
      </c>
      <c r="J1438" s="12" t="str">
        <f t="shared" si="91"/>
        <v>GST/HST Payable</v>
      </c>
    </row>
    <row r="1439" spans="1:10" ht="16" hidden="1">
      <c r="A1439" s="13" t="s">
        <v>737</v>
      </c>
      <c r="B1439" s="12" t="s">
        <v>78</v>
      </c>
      <c r="C1439" s="12" t="s">
        <v>112</v>
      </c>
      <c r="D1439" s="12" t="s">
        <v>201</v>
      </c>
      <c r="E1439" s="12">
        <v>-8066.44</v>
      </c>
      <c r="F1439" s="14" t="str">
        <f t="shared" si="88"/>
        <v>2025-03-24ExpenseBKS Mechanical11005 Chequing (CIBC)-8066.44</v>
      </c>
      <c r="G1439" s="15">
        <f t="shared" si="89"/>
        <v>45740</v>
      </c>
      <c r="H1439" s="16" t="str">
        <f>IF((IFERROR((VLOOKUP(D1439,'Automation (QBO)'!A:B,2,FALSE)),"0"))=0,"Suspense",(IFERROR((VLOOKUP(D1439,'Automation (QBO)'!A:B,2,FALSE)),"Suspense")))</f>
        <v>Chequing (CIBC)</v>
      </c>
      <c r="I1439" s="17">
        <f t="shared" si="90"/>
        <v>-8066.44</v>
      </c>
      <c r="J1439" s="12" t="str">
        <f t="shared" si="91"/>
        <v>Chequing (CIBC)</v>
      </c>
    </row>
    <row r="1440" spans="1:10" ht="16" hidden="1">
      <c r="A1440" s="13" t="s">
        <v>737</v>
      </c>
      <c r="B1440" s="12" t="s">
        <v>78</v>
      </c>
      <c r="C1440" s="12" t="s">
        <v>112</v>
      </c>
      <c r="D1440" s="12" t="s">
        <v>654</v>
      </c>
      <c r="E1440" s="12">
        <v>7682.32</v>
      </c>
      <c r="F1440" s="14" t="str">
        <f t="shared" si="88"/>
        <v>2025-03-24ExpenseBKS Mechanical51320 Project Expense - Subcontractors7682.32</v>
      </c>
      <c r="G1440" s="15">
        <f t="shared" si="89"/>
        <v>45740</v>
      </c>
      <c r="H1440" s="16" t="str">
        <f>IF((IFERROR((VLOOKUP(D1440,'Automation (QBO)'!A:B,2,FALSE)),"0"))=0,"Suspense",(IFERROR((VLOOKUP(D1440,'Automation (QBO)'!A:B,2,FALSE)),"Suspense")))</f>
        <v>Project Expense - Subcontractors</v>
      </c>
      <c r="I1440" s="17">
        <f t="shared" si="90"/>
        <v>7682.32</v>
      </c>
      <c r="J1440" s="12" t="str">
        <f t="shared" si="91"/>
        <v>Project Expense - Subcontractors</v>
      </c>
    </row>
    <row r="1441" spans="1:10" ht="16" hidden="1">
      <c r="A1441" s="13" t="s">
        <v>737</v>
      </c>
      <c r="B1441" s="12" t="s">
        <v>78</v>
      </c>
      <c r="C1441" s="12" t="s">
        <v>112</v>
      </c>
      <c r="D1441" s="12" t="s">
        <v>199</v>
      </c>
      <c r="E1441" s="12">
        <v>-384.12</v>
      </c>
      <c r="F1441" s="14" t="str">
        <f t="shared" si="88"/>
        <v>2025-03-24ExpenseBKS Mechanical21020 GST/HST Payable-384.12</v>
      </c>
      <c r="G1441" s="15">
        <f t="shared" si="89"/>
        <v>45740</v>
      </c>
      <c r="H1441" s="16" t="str">
        <f>IF((IFERROR((VLOOKUP(D1441,'Automation (QBO)'!A:B,2,FALSE)),"0"))=0,"Suspense",(IFERROR((VLOOKUP(D1441,'Automation (QBO)'!A:B,2,FALSE)),"Suspense")))</f>
        <v>GST/HST Payable</v>
      </c>
      <c r="I1441" s="17">
        <f t="shared" si="90"/>
        <v>-384.12</v>
      </c>
      <c r="J1441" s="12" t="str">
        <f t="shared" si="91"/>
        <v>GST/HST Payable</v>
      </c>
    </row>
    <row r="1442" spans="1:10" ht="16" hidden="1">
      <c r="A1442" s="13" t="s">
        <v>737</v>
      </c>
      <c r="B1442" s="12" t="s">
        <v>99</v>
      </c>
      <c r="D1442" s="12" t="s">
        <v>505</v>
      </c>
      <c r="E1442" s="12">
        <v>-5000</v>
      </c>
      <c r="F1442" s="14" t="str">
        <f t="shared" si="88"/>
        <v>2025-03-24Credit Card Payment21010 Credit Card (CIBC Visa)-5000</v>
      </c>
      <c r="G1442" s="15">
        <f t="shared" si="89"/>
        <v>45740</v>
      </c>
      <c r="H1442" s="16" t="str">
        <f>IF((IFERROR((VLOOKUP(D1442,'Automation (QBO)'!A:B,2,FALSE)),"0"))=0,"Suspense",(IFERROR((VLOOKUP(D1442,'Automation (QBO)'!A:B,2,FALSE)),"Suspense")))</f>
        <v>Credit Card (CIBC Visa)</v>
      </c>
      <c r="I1442" s="17">
        <f t="shared" si="90"/>
        <v>-5000</v>
      </c>
      <c r="J1442" s="12" t="str">
        <f t="shared" si="91"/>
        <v>Credit Card (CIBC Visa)</v>
      </c>
    </row>
    <row r="1443" spans="1:10" ht="16" hidden="1">
      <c r="A1443" s="13" t="s">
        <v>737</v>
      </c>
      <c r="B1443" s="12" t="s">
        <v>78</v>
      </c>
      <c r="C1443" s="12" t="s">
        <v>162</v>
      </c>
      <c r="D1443" s="12" t="s">
        <v>505</v>
      </c>
      <c r="E1443" s="12">
        <v>4771.2</v>
      </c>
      <c r="F1443" s="14" t="str">
        <f t="shared" si="88"/>
        <v>2025-03-24ExpenseWestcoast Cutting &amp; Coring Group Ltd.21010 Credit Card (CIBC Visa)4771.2</v>
      </c>
      <c r="G1443" s="15">
        <f t="shared" si="89"/>
        <v>45740</v>
      </c>
      <c r="H1443" s="16" t="str">
        <f>IF((IFERROR((VLOOKUP(D1443,'Automation (QBO)'!A:B,2,FALSE)),"0"))=0,"Suspense",(IFERROR((VLOOKUP(D1443,'Automation (QBO)'!A:B,2,FALSE)),"Suspense")))</f>
        <v>Credit Card (CIBC Visa)</v>
      </c>
      <c r="I1443" s="17">
        <f t="shared" si="90"/>
        <v>4771.2</v>
      </c>
      <c r="J1443" s="12" t="str">
        <f t="shared" si="91"/>
        <v>Credit Card (CIBC Visa)</v>
      </c>
    </row>
    <row r="1444" spans="1:10" ht="16" hidden="1">
      <c r="A1444" s="13" t="s">
        <v>737</v>
      </c>
      <c r="B1444" s="12" t="s">
        <v>154</v>
      </c>
      <c r="D1444" s="12" t="s">
        <v>505</v>
      </c>
      <c r="E1444" s="12">
        <v>-2000</v>
      </c>
      <c r="F1444" s="14" t="str">
        <f t="shared" si="88"/>
        <v>2025-03-24Transfer21010 Credit Card (CIBC Visa)-2000</v>
      </c>
      <c r="G1444" s="15">
        <f t="shared" si="89"/>
        <v>45740</v>
      </c>
      <c r="H1444" s="16" t="str">
        <f>IF((IFERROR((VLOOKUP(D1444,'Automation (QBO)'!A:B,2,FALSE)),"0"))=0,"Suspense",(IFERROR((VLOOKUP(D1444,'Automation (QBO)'!A:B,2,FALSE)),"Suspense")))</f>
        <v>Credit Card (CIBC Visa)</v>
      </c>
      <c r="I1444" s="17">
        <f t="shared" si="90"/>
        <v>-2000</v>
      </c>
      <c r="J1444" s="12" t="str">
        <f t="shared" si="91"/>
        <v>Credit Card (CIBC Visa)</v>
      </c>
    </row>
    <row r="1445" spans="1:10" ht="16" hidden="1">
      <c r="A1445" s="13" t="s">
        <v>738</v>
      </c>
      <c r="B1445" s="12" t="s">
        <v>78</v>
      </c>
      <c r="C1445" s="12" t="s">
        <v>115</v>
      </c>
      <c r="D1445" s="12" t="s">
        <v>201</v>
      </c>
      <c r="E1445" s="12">
        <v>-572.25</v>
      </c>
      <c r="F1445" s="14" t="str">
        <f t="shared" si="88"/>
        <v>2025-03-25ExpenseBrenmack Electric Ltd11005 Chequing (CIBC)-572.25</v>
      </c>
      <c r="G1445" s="15">
        <f t="shared" si="89"/>
        <v>45741</v>
      </c>
      <c r="H1445" s="16" t="str">
        <f>IF((IFERROR((VLOOKUP(D1445,'Automation (QBO)'!A:B,2,FALSE)),"0"))=0,"Suspense",(IFERROR((VLOOKUP(D1445,'Automation (QBO)'!A:B,2,FALSE)),"Suspense")))</f>
        <v>Chequing (CIBC)</v>
      </c>
      <c r="I1445" s="17">
        <f t="shared" si="90"/>
        <v>-572.25</v>
      </c>
      <c r="J1445" s="12" t="str">
        <f t="shared" si="91"/>
        <v>Chequing (CIBC)</v>
      </c>
    </row>
    <row r="1446" spans="1:10" ht="16" hidden="1">
      <c r="A1446" s="13" t="s">
        <v>738</v>
      </c>
      <c r="B1446" s="12" t="s">
        <v>78</v>
      </c>
      <c r="C1446" s="12" t="s">
        <v>115</v>
      </c>
      <c r="D1446" s="12" t="s">
        <v>654</v>
      </c>
      <c r="E1446" s="12">
        <v>545</v>
      </c>
      <c r="F1446" s="14" t="str">
        <f t="shared" si="88"/>
        <v>2025-03-25ExpenseBrenmack Electric Ltd51320 Project Expense - Subcontractors545</v>
      </c>
      <c r="G1446" s="15">
        <f t="shared" si="89"/>
        <v>45741</v>
      </c>
      <c r="H1446" s="16" t="str">
        <f>IF((IFERROR((VLOOKUP(D1446,'Automation (QBO)'!A:B,2,FALSE)),"0"))=0,"Suspense",(IFERROR((VLOOKUP(D1446,'Automation (QBO)'!A:B,2,FALSE)),"Suspense")))</f>
        <v>Project Expense - Subcontractors</v>
      </c>
      <c r="I1446" s="17">
        <f t="shared" si="90"/>
        <v>545</v>
      </c>
      <c r="J1446" s="12" t="str">
        <f t="shared" si="91"/>
        <v>Project Expense - Subcontractors</v>
      </c>
    </row>
    <row r="1447" spans="1:10" ht="16" hidden="1">
      <c r="A1447" s="13" t="s">
        <v>738</v>
      </c>
      <c r="B1447" s="12" t="s">
        <v>78</v>
      </c>
      <c r="C1447" s="12" t="s">
        <v>115</v>
      </c>
      <c r="D1447" s="12" t="s">
        <v>199</v>
      </c>
      <c r="E1447" s="12">
        <v>-27.25</v>
      </c>
      <c r="F1447" s="14" t="str">
        <f t="shared" si="88"/>
        <v>2025-03-25ExpenseBrenmack Electric Ltd21020 GST/HST Payable-27.25</v>
      </c>
      <c r="G1447" s="15">
        <f t="shared" si="89"/>
        <v>45741</v>
      </c>
      <c r="H1447" s="16" t="str">
        <f>IF((IFERROR((VLOOKUP(D1447,'Automation (QBO)'!A:B,2,FALSE)),"0"))=0,"Suspense",(IFERROR((VLOOKUP(D1447,'Automation (QBO)'!A:B,2,FALSE)),"Suspense")))</f>
        <v>GST/HST Payable</v>
      </c>
      <c r="I1447" s="17">
        <f t="shared" si="90"/>
        <v>-27.25</v>
      </c>
      <c r="J1447" s="12" t="str">
        <f t="shared" si="91"/>
        <v>GST/HST Payable</v>
      </c>
    </row>
    <row r="1448" spans="1:10" ht="16" hidden="1">
      <c r="A1448" s="13" t="s">
        <v>739</v>
      </c>
      <c r="B1448" s="12" t="s">
        <v>78</v>
      </c>
      <c r="C1448" s="12" t="s">
        <v>147</v>
      </c>
      <c r="D1448" s="12" t="s">
        <v>296</v>
      </c>
      <c r="E1448" s="12">
        <v>11000</v>
      </c>
      <c r="F1448" s="14" t="str">
        <f t="shared" si="88"/>
        <v>2025-03-26ExpenseSaltire Holdings13001 Due to/from Saltire Holdings11000</v>
      </c>
      <c r="G1448" s="15">
        <f t="shared" si="89"/>
        <v>45742</v>
      </c>
      <c r="H1448" s="16" t="str">
        <f>IF((IFERROR((VLOOKUP(D1448,'Automation (QBO)'!A:B,2,FALSE)),"0"))=0,"Suspense",(IFERROR((VLOOKUP(D1448,'Automation (QBO)'!A:B,2,FALSE)),"Suspense")))</f>
        <v>Due to/from Saltire Holdings</v>
      </c>
      <c r="I1448" s="17">
        <f t="shared" si="90"/>
        <v>11000</v>
      </c>
      <c r="J1448" s="12" t="str">
        <f t="shared" si="91"/>
        <v>Due to/from Saltire Holdings</v>
      </c>
    </row>
    <row r="1449" spans="1:10" ht="16" hidden="1">
      <c r="A1449" s="13" t="s">
        <v>739</v>
      </c>
      <c r="B1449" s="12" t="s">
        <v>78</v>
      </c>
      <c r="C1449" s="12" t="s">
        <v>147</v>
      </c>
      <c r="D1449" s="12" t="s">
        <v>199</v>
      </c>
      <c r="E1449" s="12">
        <v>0</v>
      </c>
      <c r="F1449" s="14" t="str">
        <f t="shared" si="88"/>
        <v>2025-03-26ExpenseSaltire Holdings21020 GST/HST Payable0</v>
      </c>
      <c r="G1449" s="15">
        <f t="shared" si="89"/>
        <v>45742</v>
      </c>
      <c r="H1449" s="16" t="str">
        <f>IF((IFERROR((VLOOKUP(D1449,'Automation (QBO)'!A:B,2,FALSE)),"0"))=0,"Suspense",(IFERROR((VLOOKUP(D1449,'Automation (QBO)'!A:B,2,FALSE)),"Suspense")))</f>
        <v>GST/HST Payable</v>
      </c>
      <c r="I1449" s="17">
        <f t="shared" si="90"/>
        <v>0</v>
      </c>
      <c r="J1449" s="12" t="str">
        <f t="shared" si="91"/>
        <v>GST/HST Payable</v>
      </c>
    </row>
    <row r="1450" spans="1:10" ht="16" hidden="1">
      <c r="A1450" s="13" t="s">
        <v>739</v>
      </c>
      <c r="B1450" s="12" t="s">
        <v>78</v>
      </c>
      <c r="C1450" s="12" t="s">
        <v>147</v>
      </c>
      <c r="D1450" s="12" t="s">
        <v>201</v>
      </c>
      <c r="E1450" s="12">
        <v>-11000</v>
      </c>
      <c r="F1450" s="14" t="str">
        <f t="shared" si="88"/>
        <v>2025-03-26ExpenseSaltire Holdings11005 Chequing (CIBC)-11000</v>
      </c>
      <c r="G1450" s="15">
        <f t="shared" si="89"/>
        <v>45742</v>
      </c>
      <c r="H1450" s="16" t="str">
        <f>IF((IFERROR((VLOOKUP(D1450,'Automation (QBO)'!A:B,2,FALSE)),"0"))=0,"Suspense",(IFERROR((VLOOKUP(D1450,'Automation (QBO)'!A:B,2,FALSE)),"Suspense")))</f>
        <v>Chequing (CIBC)</v>
      </c>
      <c r="I1450" s="17">
        <f t="shared" si="90"/>
        <v>-11000</v>
      </c>
      <c r="J1450" s="12" t="str">
        <f t="shared" si="91"/>
        <v>Chequing (CIBC)</v>
      </c>
    </row>
    <row r="1451" spans="1:10" ht="16" hidden="1">
      <c r="A1451" s="13" t="s">
        <v>739</v>
      </c>
      <c r="B1451" s="12" t="s">
        <v>78</v>
      </c>
      <c r="C1451" s="12" t="s">
        <v>108</v>
      </c>
      <c r="D1451" s="12" t="s">
        <v>199</v>
      </c>
      <c r="E1451" s="12">
        <v>0</v>
      </c>
      <c r="F1451" s="14" t="str">
        <f t="shared" si="88"/>
        <v>2025-03-26ExpenseChevron21020 GST/HST Payable0</v>
      </c>
      <c r="G1451" s="15">
        <f t="shared" si="89"/>
        <v>45742</v>
      </c>
      <c r="H1451" s="16" t="str">
        <f>IF((IFERROR((VLOOKUP(D1451,'Automation (QBO)'!A:B,2,FALSE)),"0"))=0,"Suspense",(IFERROR((VLOOKUP(D1451,'Automation (QBO)'!A:B,2,FALSE)),"Suspense")))</f>
        <v>GST/HST Payable</v>
      </c>
      <c r="I1451" s="17">
        <f t="shared" si="90"/>
        <v>0</v>
      </c>
      <c r="J1451" s="12" t="str">
        <f t="shared" si="91"/>
        <v>GST/HST Payable</v>
      </c>
    </row>
    <row r="1452" spans="1:10" ht="16" hidden="1">
      <c r="A1452" s="13" t="s">
        <v>739</v>
      </c>
      <c r="B1452" s="12" t="s">
        <v>78</v>
      </c>
      <c r="D1452" s="12" t="s">
        <v>201</v>
      </c>
      <c r="E1452" s="12">
        <v>0</v>
      </c>
      <c r="F1452" s="14" t="str">
        <f t="shared" si="88"/>
        <v>2025-03-26Expense11005 Chequing (CIBC)0</v>
      </c>
      <c r="G1452" s="15">
        <f t="shared" si="89"/>
        <v>45742</v>
      </c>
      <c r="H1452" s="16" t="str">
        <f>IF((IFERROR((VLOOKUP(D1452,'Automation (QBO)'!A:B,2,FALSE)),"0"))=0,"Suspense",(IFERROR((VLOOKUP(D1452,'Automation (QBO)'!A:B,2,FALSE)),"Suspense")))</f>
        <v>Chequing (CIBC)</v>
      </c>
      <c r="I1452" s="17">
        <f t="shared" si="90"/>
        <v>0</v>
      </c>
      <c r="J1452" s="12" t="str">
        <f t="shared" si="91"/>
        <v>Chequing (CIBC)</v>
      </c>
    </row>
    <row r="1453" spans="1:10" ht="16" hidden="1">
      <c r="A1453" s="13" t="s">
        <v>739</v>
      </c>
      <c r="B1453" s="12" t="s">
        <v>78</v>
      </c>
      <c r="D1453" s="12" t="s">
        <v>296</v>
      </c>
      <c r="E1453" s="12">
        <v>0</v>
      </c>
      <c r="F1453" s="14" t="str">
        <f t="shared" si="88"/>
        <v>2025-03-26Expense13001 Due to/from Saltire Holdings0</v>
      </c>
      <c r="G1453" s="15">
        <f t="shared" si="89"/>
        <v>45742</v>
      </c>
      <c r="H1453" s="16" t="str">
        <f>IF((IFERROR((VLOOKUP(D1453,'Automation (QBO)'!A:B,2,FALSE)),"0"))=0,"Suspense",(IFERROR((VLOOKUP(D1453,'Automation (QBO)'!A:B,2,FALSE)),"Suspense")))</f>
        <v>Due to/from Saltire Holdings</v>
      </c>
      <c r="I1453" s="17">
        <f t="shared" si="90"/>
        <v>0</v>
      </c>
      <c r="J1453" s="12" t="str">
        <f t="shared" si="91"/>
        <v>Due to/from Saltire Holdings</v>
      </c>
    </row>
    <row r="1454" spans="1:10" ht="16" hidden="1">
      <c r="A1454" s="13" t="s">
        <v>739</v>
      </c>
      <c r="B1454" s="12" t="s">
        <v>78</v>
      </c>
      <c r="D1454" s="12" t="s">
        <v>199</v>
      </c>
      <c r="E1454" s="12">
        <v>0</v>
      </c>
      <c r="F1454" s="14" t="str">
        <f t="shared" si="88"/>
        <v>2025-03-26Expense21020 GST/HST Payable0</v>
      </c>
      <c r="G1454" s="15">
        <f t="shared" si="89"/>
        <v>45742</v>
      </c>
      <c r="H1454" s="16" t="str">
        <f>IF((IFERROR((VLOOKUP(D1454,'Automation (QBO)'!A:B,2,FALSE)),"0"))=0,"Suspense",(IFERROR((VLOOKUP(D1454,'Automation (QBO)'!A:B,2,FALSE)),"Suspense")))</f>
        <v>GST/HST Payable</v>
      </c>
      <c r="I1454" s="17">
        <f t="shared" si="90"/>
        <v>0</v>
      </c>
      <c r="J1454" s="12" t="str">
        <f t="shared" si="91"/>
        <v>GST/HST Payable</v>
      </c>
    </row>
    <row r="1455" spans="1:10" ht="16" hidden="1">
      <c r="A1455" s="13" t="s">
        <v>739</v>
      </c>
      <c r="B1455" s="12" t="s">
        <v>78</v>
      </c>
      <c r="C1455" s="12" t="s">
        <v>108</v>
      </c>
      <c r="D1455" s="12" t="s">
        <v>204</v>
      </c>
      <c r="E1455" s="12">
        <v>100</v>
      </c>
      <c r="F1455" s="14" t="str">
        <f t="shared" si="88"/>
        <v>2025-03-26ExpenseChevron52225 Fuel100</v>
      </c>
      <c r="G1455" s="15">
        <f t="shared" si="89"/>
        <v>45742</v>
      </c>
      <c r="H1455" s="16" t="str">
        <f>IF((IFERROR((VLOOKUP(D1455,'Automation (QBO)'!A:B,2,FALSE)),"0"))=0,"Suspense",(IFERROR((VLOOKUP(D1455,'Automation (QBO)'!A:B,2,FALSE)),"Suspense")))</f>
        <v>Fuel</v>
      </c>
      <c r="I1455" s="17">
        <f t="shared" si="90"/>
        <v>100</v>
      </c>
      <c r="J1455" s="12" t="str">
        <f t="shared" si="91"/>
        <v>Fuel</v>
      </c>
    </row>
    <row r="1456" spans="1:10" ht="16" hidden="1">
      <c r="A1456" s="13" t="s">
        <v>739</v>
      </c>
      <c r="B1456" s="12" t="s">
        <v>78</v>
      </c>
      <c r="C1456" s="12" t="s">
        <v>108</v>
      </c>
      <c r="D1456" s="12" t="s">
        <v>505</v>
      </c>
      <c r="E1456" s="12">
        <v>100</v>
      </c>
      <c r="F1456" s="14" t="str">
        <f t="shared" si="88"/>
        <v>2025-03-26ExpenseChevron21010 Credit Card (CIBC Visa)100</v>
      </c>
      <c r="G1456" s="15">
        <f t="shared" si="89"/>
        <v>45742</v>
      </c>
      <c r="H1456" s="16" t="str">
        <f>IF((IFERROR((VLOOKUP(D1456,'Automation (QBO)'!A:B,2,FALSE)),"0"))=0,"Suspense",(IFERROR((VLOOKUP(D1456,'Automation (QBO)'!A:B,2,FALSE)),"Suspense")))</f>
        <v>Credit Card (CIBC Visa)</v>
      </c>
      <c r="I1456" s="17">
        <f t="shared" si="90"/>
        <v>100</v>
      </c>
      <c r="J1456" s="12" t="str">
        <f t="shared" si="91"/>
        <v>Credit Card (CIBC Visa)</v>
      </c>
    </row>
    <row r="1457" spans="1:10" ht="16" hidden="1">
      <c r="A1457" s="13" t="s">
        <v>740</v>
      </c>
      <c r="B1457" s="12" t="s">
        <v>78</v>
      </c>
      <c r="C1457" s="12" t="s">
        <v>88</v>
      </c>
      <c r="D1457" s="12" t="s">
        <v>687</v>
      </c>
      <c r="E1457" s="12">
        <v>395.42</v>
      </c>
      <c r="F1457" s="14" t="str">
        <f t="shared" si="88"/>
        <v>2025-03-27ExpenseBell Canada52206 Telephone395.42</v>
      </c>
      <c r="G1457" s="15">
        <f t="shared" si="89"/>
        <v>45743</v>
      </c>
      <c r="H1457" s="16" t="str">
        <f>IF((IFERROR((VLOOKUP(D1457,'Automation (QBO)'!A:B,2,FALSE)),"0"))=0,"Suspense",(IFERROR((VLOOKUP(D1457,'Automation (QBO)'!A:B,2,FALSE)),"Suspense")))</f>
        <v>Communications</v>
      </c>
      <c r="I1457" s="17">
        <f t="shared" si="90"/>
        <v>395.42</v>
      </c>
      <c r="J1457" s="12" t="str">
        <f t="shared" si="91"/>
        <v>Communications</v>
      </c>
    </row>
    <row r="1458" spans="1:10" ht="16" hidden="1">
      <c r="A1458" s="13" t="s">
        <v>740</v>
      </c>
      <c r="B1458" s="12" t="s">
        <v>78</v>
      </c>
      <c r="C1458" s="12" t="s">
        <v>88</v>
      </c>
      <c r="D1458" s="12" t="s">
        <v>199</v>
      </c>
      <c r="E1458" s="12">
        <v>-18.48</v>
      </c>
      <c r="F1458" s="14" t="str">
        <f t="shared" si="88"/>
        <v>2025-03-27ExpenseBell Canada21020 GST/HST Payable-18.48</v>
      </c>
      <c r="G1458" s="15">
        <f t="shared" si="89"/>
        <v>45743</v>
      </c>
      <c r="H1458" s="16" t="str">
        <f>IF((IFERROR((VLOOKUP(D1458,'Automation (QBO)'!A:B,2,FALSE)),"0"))=0,"Suspense",(IFERROR((VLOOKUP(D1458,'Automation (QBO)'!A:B,2,FALSE)),"Suspense")))</f>
        <v>GST/HST Payable</v>
      </c>
      <c r="I1458" s="17">
        <f t="shared" si="90"/>
        <v>-18.48</v>
      </c>
      <c r="J1458" s="12" t="str">
        <f t="shared" si="91"/>
        <v>GST/HST Payable</v>
      </c>
    </row>
    <row r="1459" spans="1:10" ht="16" hidden="1">
      <c r="A1459" s="13" t="s">
        <v>740</v>
      </c>
      <c r="B1459" s="12" t="s">
        <v>78</v>
      </c>
      <c r="C1459" s="12" t="s">
        <v>88</v>
      </c>
      <c r="D1459" s="12" t="s">
        <v>505</v>
      </c>
      <c r="E1459" s="12">
        <v>413.9</v>
      </c>
      <c r="F1459" s="14" t="str">
        <f t="shared" si="88"/>
        <v>2025-03-27ExpenseBell Canada21010 Credit Card (CIBC Visa)413.9</v>
      </c>
      <c r="G1459" s="15">
        <f t="shared" si="89"/>
        <v>45743</v>
      </c>
      <c r="H1459" s="16" t="str">
        <f>IF((IFERROR((VLOOKUP(D1459,'Automation (QBO)'!A:B,2,FALSE)),"0"))=0,"Suspense",(IFERROR((VLOOKUP(D1459,'Automation (QBO)'!A:B,2,FALSE)),"Suspense")))</f>
        <v>Credit Card (CIBC Visa)</v>
      </c>
      <c r="I1459" s="17">
        <f t="shared" si="90"/>
        <v>413.9</v>
      </c>
      <c r="J1459" s="12" t="str">
        <f t="shared" si="91"/>
        <v>Credit Card (CIBC Visa)</v>
      </c>
    </row>
    <row r="1460" spans="1:10" ht="16" hidden="1">
      <c r="A1460" s="13" t="s">
        <v>741</v>
      </c>
      <c r="B1460" s="12" t="s">
        <v>99</v>
      </c>
      <c r="D1460" s="12" t="s">
        <v>201</v>
      </c>
      <c r="E1460" s="12">
        <v>-15000</v>
      </c>
      <c r="F1460" s="14" t="str">
        <f t="shared" si="88"/>
        <v>2025-03-28Credit Card Payment11005 Chequing (CIBC)-15000</v>
      </c>
      <c r="G1460" s="15">
        <f t="shared" si="89"/>
        <v>45744</v>
      </c>
      <c r="H1460" s="16" t="str">
        <f>IF((IFERROR((VLOOKUP(D1460,'Automation (QBO)'!A:B,2,FALSE)),"0"))=0,"Suspense",(IFERROR((VLOOKUP(D1460,'Automation (QBO)'!A:B,2,FALSE)),"Suspense")))</f>
        <v>Chequing (CIBC)</v>
      </c>
      <c r="I1460" s="17">
        <f t="shared" si="90"/>
        <v>-15000</v>
      </c>
      <c r="J1460" s="12" t="str">
        <f t="shared" si="91"/>
        <v>Chequing (CIBC)</v>
      </c>
    </row>
    <row r="1461" spans="1:10" ht="16" hidden="1">
      <c r="A1461" s="13" t="s">
        <v>741</v>
      </c>
      <c r="B1461" s="12" t="s">
        <v>78</v>
      </c>
      <c r="C1461" s="12" t="s">
        <v>742</v>
      </c>
      <c r="D1461" s="12" t="s">
        <v>660</v>
      </c>
      <c r="E1461" s="12">
        <v>10534.98</v>
      </c>
      <c r="F1461" s="14" t="str">
        <f t="shared" si="88"/>
        <v>2025-03-28ExpenseNorburn Lighting and Bath51335 Project Expense - Materials10534.98</v>
      </c>
      <c r="G1461" s="15">
        <f t="shared" si="89"/>
        <v>45744</v>
      </c>
      <c r="H1461" s="16" t="str">
        <f>IF((IFERROR((VLOOKUP(D1461,'Automation (QBO)'!A:B,2,FALSE)),"0"))=0,"Suspense",(IFERROR((VLOOKUP(D1461,'Automation (QBO)'!A:B,2,FALSE)),"Suspense")))</f>
        <v>Project Expense - Materials</v>
      </c>
      <c r="I1461" s="17">
        <f t="shared" si="90"/>
        <v>10534.98</v>
      </c>
      <c r="J1461" s="12" t="str">
        <f t="shared" si="91"/>
        <v>Project Expense - Materials</v>
      </c>
    </row>
    <row r="1462" spans="1:10" ht="16" hidden="1">
      <c r="A1462" s="13" t="s">
        <v>741</v>
      </c>
      <c r="B1462" s="12" t="s">
        <v>78</v>
      </c>
      <c r="C1462" s="12" t="s">
        <v>742</v>
      </c>
      <c r="D1462" s="12" t="s">
        <v>199</v>
      </c>
      <c r="E1462" s="12">
        <v>-492.29</v>
      </c>
      <c r="F1462" s="14" t="str">
        <f t="shared" si="88"/>
        <v>2025-03-28ExpenseNorburn Lighting and Bath21020 GST/HST Payable-492.29</v>
      </c>
      <c r="G1462" s="15">
        <f t="shared" si="89"/>
        <v>45744</v>
      </c>
      <c r="H1462" s="16" t="str">
        <f>IF((IFERROR((VLOOKUP(D1462,'Automation (QBO)'!A:B,2,FALSE)),"0"))=0,"Suspense",(IFERROR((VLOOKUP(D1462,'Automation (QBO)'!A:B,2,FALSE)),"Suspense")))</f>
        <v>GST/HST Payable</v>
      </c>
      <c r="I1462" s="17">
        <f t="shared" si="90"/>
        <v>-492.29</v>
      </c>
      <c r="J1462" s="12" t="str">
        <f t="shared" si="91"/>
        <v>GST/HST Payable</v>
      </c>
    </row>
    <row r="1463" spans="1:10" ht="16" hidden="1">
      <c r="A1463" s="13" t="s">
        <v>741</v>
      </c>
      <c r="B1463" s="12" t="s">
        <v>78</v>
      </c>
      <c r="C1463" s="12" t="s">
        <v>92</v>
      </c>
      <c r="D1463" s="12" t="s">
        <v>199</v>
      </c>
      <c r="E1463" s="12">
        <v>0</v>
      </c>
      <c r="F1463" s="14" t="str">
        <f t="shared" si="88"/>
        <v>2025-03-28ExpenseBDC21020 GST/HST Payable0</v>
      </c>
      <c r="G1463" s="15">
        <f t="shared" si="89"/>
        <v>45744</v>
      </c>
      <c r="H1463" s="16" t="str">
        <f>IF((IFERROR((VLOOKUP(D1463,'Automation (QBO)'!A:B,2,FALSE)),"0"))=0,"Suspense",(IFERROR((VLOOKUP(D1463,'Automation (QBO)'!A:B,2,FALSE)),"Suspense")))</f>
        <v>GST/HST Payable</v>
      </c>
      <c r="I1463" s="17">
        <f t="shared" si="90"/>
        <v>0</v>
      </c>
      <c r="J1463" s="12" t="str">
        <f t="shared" si="91"/>
        <v>GST/HST Payable</v>
      </c>
    </row>
    <row r="1464" spans="1:10" ht="16" hidden="1">
      <c r="A1464" s="13" t="s">
        <v>741</v>
      </c>
      <c r="B1464" s="12" t="s">
        <v>78</v>
      </c>
      <c r="C1464" s="12" t="s">
        <v>113</v>
      </c>
      <c r="D1464" s="12" t="s">
        <v>654</v>
      </c>
      <c r="E1464" s="12">
        <v>8200</v>
      </c>
      <c r="F1464" s="14" t="str">
        <f t="shared" si="88"/>
        <v>2025-03-28ExpenseCS Drywall LTD51320 Project Expense - Subcontractors8200</v>
      </c>
      <c r="G1464" s="15">
        <f t="shared" si="89"/>
        <v>45744</v>
      </c>
      <c r="H1464" s="16" t="str">
        <f>IF((IFERROR((VLOOKUP(D1464,'Automation (QBO)'!A:B,2,FALSE)),"0"))=0,"Suspense",(IFERROR((VLOOKUP(D1464,'Automation (QBO)'!A:B,2,FALSE)),"Suspense")))</f>
        <v>Project Expense - Subcontractors</v>
      </c>
      <c r="I1464" s="17">
        <f t="shared" si="90"/>
        <v>8200</v>
      </c>
      <c r="J1464" s="12" t="str">
        <f t="shared" si="91"/>
        <v>Project Expense - Subcontractors</v>
      </c>
    </row>
    <row r="1465" spans="1:10" ht="16" hidden="1">
      <c r="A1465" s="13" t="s">
        <v>741</v>
      </c>
      <c r="B1465" s="12" t="s">
        <v>78</v>
      </c>
      <c r="C1465" s="12" t="s">
        <v>113</v>
      </c>
      <c r="D1465" s="12" t="s">
        <v>199</v>
      </c>
      <c r="E1465" s="12">
        <v>-410</v>
      </c>
      <c r="F1465" s="14" t="str">
        <f t="shared" si="88"/>
        <v>2025-03-28ExpenseCS Drywall LTD21020 GST/HST Payable-410</v>
      </c>
      <c r="G1465" s="15">
        <f t="shared" si="89"/>
        <v>45744</v>
      </c>
      <c r="H1465" s="16" t="str">
        <f>IF((IFERROR((VLOOKUP(D1465,'Automation (QBO)'!A:B,2,FALSE)),"0"))=0,"Suspense",(IFERROR((VLOOKUP(D1465,'Automation (QBO)'!A:B,2,FALSE)),"Suspense")))</f>
        <v>GST/HST Payable</v>
      </c>
      <c r="I1465" s="17">
        <f t="shared" si="90"/>
        <v>-410</v>
      </c>
      <c r="J1465" s="12" t="str">
        <f t="shared" si="91"/>
        <v>GST/HST Payable</v>
      </c>
    </row>
    <row r="1466" spans="1:10" ht="16" hidden="1">
      <c r="A1466" s="13" t="s">
        <v>741</v>
      </c>
      <c r="B1466" s="12" t="s">
        <v>78</v>
      </c>
      <c r="C1466" s="12" t="s">
        <v>113</v>
      </c>
      <c r="D1466" s="12" t="s">
        <v>201</v>
      </c>
      <c r="E1466" s="12">
        <v>-8610</v>
      </c>
      <c r="F1466" s="14" t="str">
        <f t="shared" si="88"/>
        <v>2025-03-28ExpenseCS Drywall LTD11005 Chequing (CIBC)-8610</v>
      </c>
      <c r="G1466" s="15">
        <f t="shared" si="89"/>
        <v>45744</v>
      </c>
      <c r="H1466" s="16" t="str">
        <f>IF((IFERROR((VLOOKUP(D1466,'Automation (QBO)'!A:B,2,FALSE)),"0"))=0,"Suspense",(IFERROR((VLOOKUP(D1466,'Automation (QBO)'!A:B,2,FALSE)),"Suspense")))</f>
        <v>Chequing (CIBC)</v>
      </c>
      <c r="I1466" s="17">
        <f t="shared" si="90"/>
        <v>-8610</v>
      </c>
      <c r="J1466" s="12" t="str">
        <f t="shared" si="91"/>
        <v>Chequing (CIBC)</v>
      </c>
    </row>
    <row r="1467" spans="1:10" ht="16" hidden="1">
      <c r="A1467" s="13" t="s">
        <v>741</v>
      </c>
      <c r="B1467" s="12" t="s">
        <v>99</v>
      </c>
      <c r="D1467" s="12" t="s">
        <v>505</v>
      </c>
      <c r="E1467" s="12">
        <v>-15000</v>
      </c>
      <c r="F1467" s="14" t="str">
        <f t="shared" si="88"/>
        <v>2025-03-28Credit Card Payment21010 Credit Card (CIBC Visa)-15000</v>
      </c>
      <c r="G1467" s="15">
        <f t="shared" si="89"/>
        <v>45744</v>
      </c>
      <c r="H1467" s="16" t="str">
        <f>IF((IFERROR((VLOOKUP(D1467,'Automation (QBO)'!A:B,2,FALSE)),"0"))=0,"Suspense",(IFERROR((VLOOKUP(D1467,'Automation (QBO)'!A:B,2,FALSE)),"Suspense")))</f>
        <v>Credit Card (CIBC Visa)</v>
      </c>
      <c r="I1467" s="17">
        <f t="shared" si="90"/>
        <v>-15000</v>
      </c>
      <c r="J1467" s="12" t="str">
        <f t="shared" si="91"/>
        <v>Credit Card (CIBC Visa)</v>
      </c>
    </row>
    <row r="1468" spans="1:10" ht="16" hidden="1">
      <c r="A1468" s="13" t="s">
        <v>741</v>
      </c>
      <c r="B1468" s="12" t="s">
        <v>78</v>
      </c>
      <c r="C1468" s="12" t="s">
        <v>742</v>
      </c>
      <c r="D1468" s="12" t="s">
        <v>505</v>
      </c>
      <c r="E1468" s="12">
        <v>11027.27</v>
      </c>
      <c r="F1468" s="14" t="str">
        <f t="shared" si="88"/>
        <v>2025-03-28ExpenseNorburn Lighting and Bath21010 Credit Card (CIBC Visa)11027.27</v>
      </c>
      <c r="G1468" s="15">
        <f t="shared" si="89"/>
        <v>45744</v>
      </c>
      <c r="H1468" s="16" t="str">
        <f>IF((IFERROR((VLOOKUP(D1468,'Automation (QBO)'!A:B,2,FALSE)),"0"))=0,"Suspense",(IFERROR((VLOOKUP(D1468,'Automation (QBO)'!A:B,2,FALSE)),"Suspense")))</f>
        <v>Credit Card (CIBC Visa)</v>
      </c>
      <c r="I1468" s="17">
        <f t="shared" si="90"/>
        <v>11027.27</v>
      </c>
      <c r="J1468" s="12" t="str">
        <f t="shared" si="91"/>
        <v>Credit Card (CIBC Visa)</v>
      </c>
    </row>
    <row r="1469" spans="1:10" ht="16" hidden="1">
      <c r="A1469" s="13" t="s">
        <v>741</v>
      </c>
      <c r="B1469" s="12" t="s">
        <v>78</v>
      </c>
      <c r="C1469" s="12" t="s">
        <v>92</v>
      </c>
      <c r="D1469" s="12" t="s">
        <v>201</v>
      </c>
      <c r="E1469" s="12">
        <v>-1382.78</v>
      </c>
      <c r="F1469" s="14" t="str">
        <f t="shared" si="88"/>
        <v>2025-03-28ExpenseBDC11005 Chequing (CIBC)-1382.78</v>
      </c>
      <c r="G1469" s="15">
        <f t="shared" si="89"/>
        <v>45744</v>
      </c>
      <c r="H1469" s="16" t="str">
        <f>IF((IFERROR((VLOOKUP(D1469,'Automation (QBO)'!A:B,2,FALSE)),"0"))=0,"Suspense",(IFERROR((VLOOKUP(D1469,'Automation (QBO)'!A:B,2,FALSE)),"Suspense")))</f>
        <v>Chequing (CIBC)</v>
      </c>
      <c r="I1469" s="17">
        <f t="shared" si="90"/>
        <v>-1382.78</v>
      </c>
      <c r="J1469" s="12" t="str">
        <f t="shared" si="91"/>
        <v>Chequing (CIBC)</v>
      </c>
    </row>
    <row r="1470" spans="1:10" ht="16" hidden="1">
      <c r="A1470" s="13" t="s">
        <v>741</v>
      </c>
      <c r="B1470" s="12" t="s">
        <v>78</v>
      </c>
      <c r="C1470" s="12" t="s">
        <v>92</v>
      </c>
      <c r="D1470" s="12" t="s">
        <v>908</v>
      </c>
      <c r="E1470" s="12">
        <v>-1382.78</v>
      </c>
      <c r="F1470" s="14" t="str">
        <f t="shared" si="88"/>
        <v>2025-03-28ExpenseBDC22020 Bank Loans - BDC (003)-1382.78</v>
      </c>
      <c r="G1470" s="15">
        <f t="shared" si="89"/>
        <v>45744</v>
      </c>
      <c r="H1470" s="16" t="str">
        <f>IF((IFERROR((VLOOKUP(D1470,'Automation (QBO)'!A:B,2,FALSE)),"0"))=0,"Suspense",(IFERROR((VLOOKUP(D1470,'Automation (QBO)'!A:B,2,FALSE)),"Suspense")))</f>
        <v>Bank Loan 3 (BDC)</v>
      </c>
      <c r="I1470" s="17">
        <f t="shared" si="90"/>
        <v>-1382.78</v>
      </c>
      <c r="J1470" s="12" t="str">
        <f t="shared" si="91"/>
        <v>Bank Loan 3 (BDC)</v>
      </c>
    </row>
    <row r="1471" spans="1:10" ht="16" hidden="1">
      <c r="A1471" s="13" t="s">
        <v>743</v>
      </c>
      <c r="B1471" s="12" t="s">
        <v>78</v>
      </c>
      <c r="C1471" s="12" t="s">
        <v>80</v>
      </c>
      <c r="D1471" s="12" t="s">
        <v>383</v>
      </c>
      <c r="E1471" s="12">
        <v>14.55</v>
      </c>
      <c r="F1471" s="14" t="str">
        <f t="shared" si="88"/>
        <v>2025-03-29ExpenseApple52165 Subscriptions (Annual)14.55</v>
      </c>
      <c r="G1471" s="15">
        <f t="shared" si="89"/>
        <v>45745</v>
      </c>
      <c r="H1471" s="16" t="str">
        <f>IF((IFERROR((VLOOKUP(D1471,'Automation (QBO)'!A:B,2,FALSE)),"0"))=0,"Suspense",(IFERROR((VLOOKUP(D1471,'Automation (QBO)'!A:B,2,FALSE)),"Suspense")))</f>
        <v>Subscriptions (Annual)</v>
      </c>
      <c r="I1471" s="17">
        <f t="shared" si="90"/>
        <v>14.55</v>
      </c>
      <c r="J1471" s="12" t="str">
        <f t="shared" si="91"/>
        <v>Subscriptions (Annual)</v>
      </c>
    </row>
    <row r="1472" spans="1:10" ht="16" hidden="1">
      <c r="A1472" s="13" t="s">
        <v>743</v>
      </c>
      <c r="B1472" s="12" t="s">
        <v>78</v>
      </c>
      <c r="C1472" s="12" t="s">
        <v>80</v>
      </c>
      <c r="D1472" s="12" t="s">
        <v>199</v>
      </c>
      <c r="E1472" s="12">
        <v>0</v>
      </c>
      <c r="F1472" s="14" t="str">
        <f t="shared" si="88"/>
        <v>2025-03-29ExpenseApple21020 GST/HST Payable0</v>
      </c>
      <c r="G1472" s="15">
        <f t="shared" si="89"/>
        <v>45745</v>
      </c>
      <c r="H1472" s="16" t="str">
        <f>IF((IFERROR((VLOOKUP(D1472,'Automation (QBO)'!A:B,2,FALSE)),"0"))=0,"Suspense",(IFERROR((VLOOKUP(D1472,'Automation (QBO)'!A:B,2,FALSE)),"Suspense")))</f>
        <v>GST/HST Payable</v>
      </c>
      <c r="I1472" s="17">
        <f t="shared" si="90"/>
        <v>0</v>
      </c>
      <c r="J1472" s="12" t="str">
        <f t="shared" si="91"/>
        <v>GST/HST Payable</v>
      </c>
    </row>
    <row r="1473" spans="1:10" ht="16" hidden="1">
      <c r="A1473" s="13" t="s">
        <v>743</v>
      </c>
      <c r="B1473" s="12" t="s">
        <v>78</v>
      </c>
      <c r="C1473" s="12" t="s">
        <v>744</v>
      </c>
      <c r="D1473" s="12" t="s">
        <v>203</v>
      </c>
      <c r="E1473" s="12">
        <v>16.100000000000001</v>
      </c>
      <c r="F1473" s="14" t="str">
        <f t="shared" si="88"/>
        <v>2025-03-29ExpenseCloudFlare52190 Meals &amp; Entertainment16.1</v>
      </c>
      <c r="G1473" s="15">
        <f t="shared" si="89"/>
        <v>45745</v>
      </c>
      <c r="H1473" s="16" t="str">
        <f>IF((IFERROR((VLOOKUP(D1473,'Automation (QBO)'!A:B,2,FALSE)),"0"))=0,"Suspense",(IFERROR((VLOOKUP(D1473,'Automation (QBO)'!A:B,2,FALSE)),"Suspense")))</f>
        <v>Meals &amp; Entertainment</v>
      </c>
      <c r="I1473" s="17">
        <f t="shared" si="90"/>
        <v>16.100000000000001</v>
      </c>
      <c r="J1473" s="12" t="str">
        <f t="shared" si="91"/>
        <v>Meals &amp; Entertainment</v>
      </c>
    </row>
    <row r="1474" spans="1:10" ht="16" hidden="1">
      <c r="A1474" s="13" t="s">
        <v>743</v>
      </c>
      <c r="B1474" s="12" t="s">
        <v>78</v>
      </c>
      <c r="C1474" s="12" t="s">
        <v>744</v>
      </c>
      <c r="D1474" s="12" t="s">
        <v>199</v>
      </c>
      <c r="E1474" s="12">
        <v>0</v>
      </c>
      <c r="F1474" s="14" t="str">
        <f t="shared" ref="F1474:F1537" si="92">A1474&amp;B1474&amp;C1474&amp;D1474&amp;E1474</f>
        <v>2025-03-29ExpenseCloudFlare21020 GST/HST Payable0</v>
      </c>
      <c r="G1474" s="15">
        <f t="shared" ref="G1474:G1537" si="93">IFERROR((DATEVALUE(A1474)),A1474)</f>
        <v>45745</v>
      </c>
      <c r="H1474" s="16" t="str">
        <f>IF((IFERROR((VLOOKUP(D1474,'Automation (QBO)'!A:B,2,FALSE)),"0"))=0,"Suspense",(IFERROR((VLOOKUP(D1474,'Automation (QBO)'!A:B,2,FALSE)),"Suspense")))</f>
        <v>GST/HST Payable</v>
      </c>
      <c r="I1474" s="17">
        <f t="shared" ref="I1474:I1537" si="94">E1474</f>
        <v>0</v>
      </c>
      <c r="J1474" s="12" t="str">
        <f t="shared" ref="J1474:J1537" si="95">H1474</f>
        <v>GST/HST Payable</v>
      </c>
    </row>
    <row r="1475" spans="1:10" ht="16" hidden="1">
      <c r="A1475" s="13" t="s">
        <v>743</v>
      </c>
      <c r="B1475" s="12" t="s">
        <v>78</v>
      </c>
      <c r="C1475" s="12" t="s">
        <v>744</v>
      </c>
      <c r="D1475" s="12" t="s">
        <v>505</v>
      </c>
      <c r="E1475" s="12">
        <v>16.100000000000001</v>
      </c>
      <c r="F1475" s="14" t="str">
        <f t="shared" si="92"/>
        <v>2025-03-29ExpenseCloudFlare21010 Credit Card (CIBC Visa)16.1</v>
      </c>
      <c r="G1475" s="15">
        <f t="shared" si="93"/>
        <v>45745</v>
      </c>
      <c r="H1475" s="16" t="str">
        <f>IF((IFERROR((VLOOKUP(D1475,'Automation (QBO)'!A:B,2,FALSE)),"0"))=0,"Suspense",(IFERROR((VLOOKUP(D1475,'Automation (QBO)'!A:B,2,FALSE)),"Suspense")))</f>
        <v>Credit Card (CIBC Visa)</v>
      </c>
      <c r="I1475" s="17">
        <f t="shared" si="94"/>
        <v>16.100000000000001</v>
      </c>
      <c r="J1475" s="12" t="str">
        <f t="shared" si="95"/>
        <v>Credit Card (CIBC Visa)</v>
      </c>
    </row>
    <row r="1476" spans="1:10" ht="16" hidden="1">
      <c r="A1476" s="13" t="s">
        <v>743</v>
      </c>
      <c r="B1476" s="12" t="s">
        <v>78</v>
      </c>
      <c r="C1476" s="12" t="s">
        <v>80</v>
      </c>
      <c r="D1476" s="12" t="s">
        <v>505</v>
      </c>
      <c r="E1476" s="12">
        <v>14.55</v>
      </c>
      <c r="F1476" s="14" t="str">
        <f t="shared" si="92"/>
        <v>2025-03-29ExpenseApple21010 Credit Card (CIBC Visa)14.55</v>
      </c>
      <c r="G1476" s="15">
        <f t="shared" si="93"/>
        <v>45745</v>
      </c>
      <c r="H1476" s="16" t="str">
        <f>IF((IFERROR((VLOOKUP(D1476,'Automation (QBO)'!A:B,2,FALSE)),"0"))=0,"Suspense",(IFERROR((VLOOKUP(D1476,'Automation (QBO)'!A:B,2,FALSE)),"Suspense")))</f>
        <v>Credit Card (CIBC Visa)</v>
      </c>
      <c r="I1476" s="17">
        <f t="shared" si="94"/>
        <v>14.55</v>
      </c>
      <c r="J1476" s="12" t="str">
        <f t="shared" si="95"/>
        <v>Credit Card (CIBC Visa)</v>
      </c>
    </row>
    <row r="1477" spans="1:10" ht="16" hidden="1">
      <c r="A1477" s="13" t="s">
        <v>745</v>
      </c>
      <c r="B1477" s="12" t="s">
        <v>105</v>
      </c>
      <c r="D1477" s="12" t="s">
        <v>666</v>
      </c>
      <c r="E1477" s="12">
        <v>-1931.28</v>
      </c>
      <c r="F1477" s="14" t="str">
        <f t="shared" si="92"/>
        <v>2025-03-31Journal Entry41005 Labour - Project Managment-1931.28</v>
      </c>
      <c r="G1477" s="15">
        <f t="shared" si="93"/>
        <v>45747</v>
      </c>
      <c r="H1477" s="16" t="str">
        <f>IF((IFERROR((VLOOKUP(D1477,'Automation (QBO)'!A:B,2,FALSE)),"0"))=0,"Suspense",(IFERROR((VLOOKUP(D1477,'Automation (QBO)'!A:B,2,FALSE)),"Suspense")))</f>
        <v>Labour - Project Managment</v>
      </c>
      <c r="I1477" s="17">
        <f t="shared" si="94"/>
        <v>-1931.28</v>
      </c>
      <c r="J1477" s="12" t="str">
        <f t="shared" si="95"/>
        <v>Labour - Project Managment</v>
      </c>
    </row>
    <row r="1478" spans="1:10" ht="16" hidden="1">
      <c r="A1478" s="13" t="s">
        <v>745</v>
      </c>
      <c r="B1478" s="12" t="s">
        <v>105</v>
      </c>
      <c r="D1478" s="12" t="s">
        <v>759</v>
      </c>
      <c r="E1478" s="12">
        <v>1384.68</v>
      </c>
      <c r="F1478" s="14" t="str">
        <f t="shared" si="92"/>
        <v>2025-03-31Journal Entry42015 Margin - Materials1384.68</v>
      </c>
      <c r="G1478" s="15">
        <f t="shared" si="93"/>
        <v>45747</v>
      </c>
      <c r="H1478" s="16" t="str">
        <f>IF((IFERROR((VLOOKUP(D1478,'Automation (QBO)'!A:B,2,FALSE)),"0"))=0,"Suspense",(IFERROR((VLOOKUP(D1478,'Automation (QBO)'!A:B,2,FALSE)),"Suspense")))</f>
        <v>Margin - Materials</v>
      </c>
      <c r="I1478" s="17">
        <f t="shared" si="94"/>
        <v>1384.68</v>
      </c>
      <c r="J1478" s="12" t="str">
        <f t="shared" si="95"/>
        <v>Margin - Materials</v>
      </c>
    </row>
    <row r="1479" spans="1:10" ht="16" hidden="1">
      <c r="A1479" s="13" t="s">
        <v>745</v>
      </c>
      <c r="B1479" s="12" t="s">
        <v>105</v>
      </c>
      <c r="D1479" s="12" t="s">
        <v>760</v>
      </c>
      <c r="E1479" s="12">
        <v>405</v>
      </c>
      <c r="F1479" s="14" t="str">
        <f t="shared" si="92"/>
        <v>2025-03-31Journal Entry42020 Margin - Subcontractor405</v>
      </c>
      <c r="G1479" s="15">
        <f t="shared" si="93"/>
        <v>45747</v>
      </c>
      <c r="H1479" s="16" t="str">
        <f>IF((IFERROR((VLOOKUP(D1479,'Automation (QBO)'!A:B,2,FALSE)),"0"))=0,"Suspense",(IFERROR((VLOOKUP(D1479,'Automation (QBO)'!A:B,2,FALSE)),"Suspense")))</f>
        <v>Margin - Subcontractor</v>
      </c>
      <c r="I1479" s="17">
        <f t="shared" si="94"/>
        <v>405</v>
      </c>
      <c r="J1479" s="12" t="str">
        <f t="shared" si="95"/>
        <v>Margin - Subcontractor</v>
      </c>
    </row>
    <row r="1480" spans="1:10" ht="16" hidden="1">
      <c r="A1480" s="13" t="s">
        <v>745</v>
      </c>
      <c r="B1480" s="12" t="s">
        <v>105</v>
      </c>
      <c r="D1480" s="12" t="s">
        <v>762</v>
      </c>
      <c r="E1480" s="12">
        <v>141.6</v>
      </c>
      <c r="F1480" s="14" t="str">
        <f t="shared" si="92"/>
        <v>2025-03-31Journal Entry42030 Margin - Rental141.6</v>
      </c>
      <c r="G1480" s="15">
        <f t="shared" si="93"/>
        <v>45747</v>
      </c>
      <c r="H1480" s="16" t="str">
        <f>IF((IFERROR((VLOOKUP(D1480,'Automation (QBO)'!A:B,2,FALSE)),"0"))=0,"Suspense",(IFERROR((VLOOKUP(D1480,'Automation (QBO)'!A:B,2,FALSE)),"Suspense")))</f>
        <v>Margin - Rental</v>
      </c>
      <c r="I1480" s="17">
        <f t="shared" si="94"/>
        <v>141.6</v>
      </c>
      <c r="J1480" s="12" t="str">
        <f t="shared" si="95"/>
        <v>Margin - Rental</v>
      </c>
    </row>
    <row r="1481" spans="1:10" ht="16" hidden="1">
      <c r="A1481" s="13" t="s">
        <v>745</v>
      </c>
      <c r="B1481" s="12" t="s">
        <v>105</v>
      </c>
      <c r="D1481" s="12" t="s">
        <v>666</v>
      </c>
      <c r="E1481" s="12">
        <v>-6923.4</v>
      </c>
      <c r="F1481" s="14" t="str">
        <f t="shared" si="92"/>
        <v>2025-03-31Journal Entry41005 Labour - Project Managment-6923.4</v>
      </c>
      <c r="G1481" s="15">
        <f t="shared" si="93"/>
        <v>45747</v>
      </c>
      <c r="H1481" s="16" t="str">
        <f>IF((IFERROR((VLOOKUP(D1481,'Automation (QBO)'!A:B,2,FALSE)),"0"))=0,"Suspense",(IFERROR((VLOOKUP(D1481,'Automation (QBO)'!A:B,2,FALSE)),"Suspense")))</f>
        <v>Labour - Project Managment</v>
      </c>
      <c r="I1481" s="17">
        <f t="shared" si="94"/>
        <v>-6923.4</v>
      </c>
      <c r="J1481" s="12" t="str">
        <f t="shared" si="95"/>
        <v>Labour - Project Managment</v>
      </c>
    </row>
    <row r="1482" spans="1:10" ht="16" hidden="1">
      <c r="A1482" s="13" t="s">
        <v>745</v>
      </c>
      <c r="B1482" s="12" t="s">
        <v>105</v>
      </c>
      <c r="D1482" s="12" t="s">
        <v>906</v>
      </c>
      <c r="E1482" s="12">
        <v>6923.4</v>
      </c>
      <c r="F1482" s="14" t="str">
        <f t="shared" si="92"/>
        <v>2025-03-31Journal Entry41009 Project Expense - Subcontractors Income6923.4</v>
      </c>
      <c r="G1482" s="15">
        <f t="shared" si="93"/>
        <v>45747</v>
      </c>
      <c r="H1482" s="16" t="str">
        <f>IF((IFERROR((VLOOKUP(D1482,'Automation (QBO)'!A:B,2,FALSE)),"0"))=0,"Suspense",(IFERROR((VLOOKUP(D1482,'Automation (QBO)'!A:B,2,FALSE)),"Suspense")))</f>
        <v>Project Expense - Subcontractors Income</v>
      </c>
      <c r="I1482" s="17">
        <f t="shared" si="94"/>
        <v>6923.4</v>
      </c>
      <c r="J1482" s="12" t="str">
        <f t="shared" si="95"/>
        <v>Project Expense - Subcontractors Income</v>
      </c>
    </row>
    <row r="1483" spans="1:10" ht="16" hidden="1">
      <c r="A1483" s="13" t="s">
        <v>745</v>
      </c>
      <c r="B1483" s="12" t="s">
        <v>105</v>
      </c>
      <c r="D1483" s="12" t="s">
        <v>666</v>
      </c>
      <c r="E1483" s="12">
        <v>-1901.25</v>
      </c>
      <c r="F1483" s="14" t="str">
        <f t="shared" si="92"/>
        <v>2025-03-31Journal Entry41005 Labour - Project Managment-1901.25</v>
      </c>
      <c r="G1483" s="15">
        <f t="shared" si="93"/>
        <v>45747</v>
      </c>
      <c r="H1483" s="16" t="str">
        <f>IF((IFERROR((VLOOKUP(D1483,'Automation (QBO)'!A:B,2,FALSE)),"0"))=0,"Suspense",(IFERROR((VLOOKUP(D1483,'Automation (QBO)'!A:B,2,FALSE)),"Suspense")))</f>
        <v>Labour - Project Managment</v>
      </c>
      <c r="I1483" s="17">
        <f t="shared" si="94"/>
        <v>-1901.25</v>
      </c>
      <c r="J1483" s="12" t="str">
        <f t="shared" si="95"/>
        <v>Labour - Project Managment</v>
      </c>
    </row>
    <row r="1484" spans="1:10" ht="16" hidden="1">
      <c r="A1484" s="13" t="s">
        <v>745</v>
      </c>
      <c r="B1484" s="12" t="s">
        <v>105</v>
      </c>
      <c r="D1484" s="12" t="s">
        <v>758</v>
      </c>
      <c r="E1484" s="12">
        <v>1901.25</v>
      </c>
      <c r="F1484" s="14" t="str">
        <f t="shared" si="92"/>
        <v>2025-03-31Journal Entry41006 Labour - General1901.25</v>
      </c>
      <c r="G1484" s="15">
        <f t="shared" si="93"/>
        <v>45747</v>
      </c>
      <c r="H1484" s="16" t="str">
        <f>IF((IFERROR((VLOOKUP(D1484,'Automation (QBO)'!A:B,2,FALSE)),"0"))=0,"Suspense",(IFERROR((VLOOKUP(D1484,'Automation (QBO)'!A:B,2,FALSE)),"Suspense")))</f>
        <v>Labour - General</v>
      </c>
      <c r="I1484" s="17">
        <f t="shared" si="94"/>
        <v>1901.25</v>
      </c>
      <c r="J1484" s="12" t="str">
        <f t="shared" si="95"/>
        <v>Labour - General</v>
      </c>
    </row>
    <row r="1485" spans="1:10" ht="16" hidden="1">
      <c r="A1485" s="13" t="s">
        <v>745</v>
      </c>
      <c r="B1485" s="12" t="s">
        <v>105</v>
      </c>
      <c r="D1485" s="12" t="s">
        <v>666</v>
      </c>
      <c r="E1485" s="12">
        <v>-1700</v>
      </c>
      <c r="F1485" s="14" t="str">
        <f t="shared" si="92"/>
        <v>2025-03-31Journal Entry41005 Labour - Project Managment-1700</v>
      </c>
      <c r="G1485" s="15">
        <f t="shared" si="93"/>
        <v>45747</v>
      </c>
      <c r="H1485" s="16" t="str">
        <f>IF((IFERROR((VLOOKUP(D1485,'Automation (QBO)'!A:B,2,FALSE)),"0"))=0,"Suspense",(IFERROR((VLOOKUP(D1485,'Automation (QBO)'!A:B,2,FALSE)),"Suspense")))</f>
        <v>Labour - Project Managment</v>
      </c>
      <c r="I1485" s="17">
        <f t="shared" si="94"/>
        <v>-1700</v>
      </c>
      <c r="J1485" s="12" t="str">
        <f t="shared" si="95"/>
        <v>Labour - Project Managment</v>
      </c>
    </row>
    <row r="1486" spans="1:10" ht="16" hidden="1">
      <c r="A1486" s="13" t="s">
        <v>745</v>
      </c>
      <c r="B1486" s="12" t="s">
        <v>105</v>
      </c>
      <c r="D1486" s="12" t="s">
        <v>906</v>
      </c>
      <c r="E1486" s="12">
        <v>1700</v>
      </c>
      <c r="F1486" s="14" t="str">
        <f t="shared" si="92"/>
        <v>2025-03-31Journal Entry41009 Project Expense - Subcontractors Income1700</v>
      </c>
      <c r="G1486" s="15">
        <f t="shared" si="93"/>
        <v>45747</v>
      </c>
      <c r="H1486" s="16" t="str">
        <f>IF((IFERROR((VLOOKUP(D1486,'Automation (QBO)'!A:B,2,FALSE)),"0"))=0,"Suspense",(IFERROR((VLOOKUP(D1486,'Automation (QBO)'!A:B,2,FALSE)),"Suspense")))</f>
        <v>Project Expense - Subcontractors Income</v>
      </c>
      <c r="I1486" s="17">
        <f t="shared" si="94"/>
        <v>1700</v>
      </c>
      <c r="J1486" s="12" t="str">
        <f t="shared" si="95"/>
        <v>Project Expense - Subcontractors Income</v>
      </c>
    </row>
    <row r="1487" spans="1:10" ht="16" hidden="1">
      <c r="A1487" s="13" t="s">
        <v>745</v>
      </c>
      <c r="B1487" s="12" t="s">
        <v>105</v>
      </c>
      <c r="D1487" s="12" t="s">
        <v>844</v>
      </c>
      <c r="E1487" s="12">
        <v>411</v>
      </c>
      <c r="F1487" s="14" t="str">
        <f t="shared" si="92"/>
        <v>2025-03-31Journal Entry42035 Billable Expense Income411</v>
      </c>
      <c r="G1487" s="15">
        <f t="shared" si="93"/>
        <v>45747</v>
      </c>
      <c r="H1487" s="16" t="str">
        <f>IF((IFERROR((VLOOKUP(D1487,'Automation (QBO)'!A:B,2,FALSE)),"0"))=0,"Suspense",(IFERROR((VLOOKUP(D1487,'Automation (QBO)'!A:B,2,FALSE)),"Suspense")))</f>
        <v>Suspense</v>
      </c>
      <c r="I1487" s="17">
        <f t="shared" si="94"/>
        <v>411</v>
      </c>
      <c r="J1487" s="12" t="str">
        <f t="shared" si="95"/>
        <v>Suspense</v>
      </c>
    </row>
    <row r="1488" spans="1:10" ht="16" hidden="1">
      <c r="A1488" s="13" t="s">
        <v>745</v>
      </c>
      <c r="B1488" s="12" t="s">
        <v>105</v>
      </c>
      <c r="D1488" s="12" t="s">
        <v>907</v>
      </c>
      <c r="E1488" s="12">
        <v>-411</v>
      </c>
      <c r="F1488" s="14" t="str">
        <f t="shared" si="92"/>
        <v>2025-03-31Journal Entry41008 Project Expense - Materials Income-411</v>
      </c>
      <c r="G1488" s="15">
        <f t="shared" si="93"/>
        <v>45747</v>
      </c>
      <c r="H1488" s="16" t="str">
        <f>IF((IFERROR((VLOOKUP(D1488,'Automation (QBO)'!A:B,2,FALSE)),"0"))=0,"Suspense",(IFERROR((VLOOKUP(D1488,'Automation (QBO)'!A:B,2,FALSE)),"Suspense")))</f>
        <v>Project Expense - Materials Income</v>
      </c>
      <c r="I1488" s="17">
        <f t="shared" si="94"/>
        <v>-411</v>
      </c>
      <c r="J1488" s="12" t="str">
        <f t="shared" si="95"/>
        <v>Project Expense - Materials Income</v>
      </c>
    </row>
    <row r="1489" spans="1:10" ht="16" hidden="1">
      <c r="A1489" s="13" t="s">
        <v>745</v>
      </c>
      <c r="B1489" s="12" t="s">
        <v>105</v>
      </c>
      <c r="D1489" s="12" t="s">
        <v>666</v>
      </c>
      <c r="E1489" s="12">
        <v>-2746.25</v>
      </c>
      <c r="F1489" s="14" t="str">
        <f t="shared" si="92"/>
        <v>2025-03-31Journal Entry41005 Labour - Project Managment-2746.25</v>
      </c>
      <c r="G1489" s="15">
        <f t="shared" si="93"/>
        <v>45747</v>
      </c>
      <c r="H1489" s="16" t="str">
        <f>IF((IFERROR((VLOOKUP(D1489,'Automation (QBO)'!A:B,2,FALSE)),"0"))=0,"Suspense",(IFERROR((VLOOKUP(D1489,'Automation (QBO)'!A:B,2,FALSE)),"Suspense")))</f>
        <v>Labour - Project Managment</v>
      </c>
      <c r="I1489" s="17">
        <f t="shared" si="94"/>
        <v>-2746.25</v>
      </c>
      <c r="J1489" s="12" t="str">
        <f t="shared" si="95"/>
        <v>Labour - Project Managment</v>
      </c>
    </row>
    <row r="1490" spans="1:10" ht="16" hidden="1">
      <c r="A1490" s="13" t="s">
        <v>745</v>
      </c>
      <c r="B1490" s="12" t="s">
        <v>105</v>
      </c>
      <c r="D1490" s="12" t="s">
        <v>758</v>
      </c>
      <c r="E1490" s="12">
        <v>2746.25</v>
      </c>
      <c r="F1490" s="14" t="str">
        <f t="shared" si="92"/>
        <v>2025-03-31Journal Entry41006 Labour - General2746.25</v>
      </c>
      <c r="G1490" s="15">
        <f t="shared" si="93"/>
        <v>45747</v>
      </c>
      <c r="H1490" s="16" t="str">
        <f>IF((IFERROR((VLOOKUP(D1490,'Automation (QBO)'!A:B,2,FALSE)),"0"))=0,"Suspense",(IFERROR((VLOOKUP(D1490,'Automation (QBO)'!A:B,2,FALSE)),"Suspense")))</f>
        <v>Labour - General</v>
      </c>
      <c r="I1490" s="17">
        <f t="shared" si="94"/>
        <v>2746.25</v>
      </c>
      <c r="J1490" s="12" t="str">
        <f t="shared" si="95"/>
        <v>Labour - General</v>
      </c>
    </row>
    <row r="1491" spans="1:10" ht="16" hidden="1">
      <c r="A1491" s="13" t="s">
        <v>745</v>
      </c>
      <c r="B1491" s="12" t="s">
        <v>105</v>
      </c>
      <c r="D1491" s="12" t="s">
        <v>666</v>
      </c>
      <c r="E1491" s="12">
        <v>-2045.35</v>
      </c>
      <c r="F1491" s="14" t="str">
        <f t="shared" si="92"/>
        <v>2025-03-31Journal Entry41005 Labour - Project Managment-2045.35</v>
      </c>
      <c r="G1491" s="15">
        <f t="shared" si="93"/>
        <v>45747</v>
      </c>
      <c r="H1491" s="16" t="str">
        <f>IF((IFERROR((VLOOKUP(D1491,'Automation (QBO)'!A:B,2,FALSE)),"0"))=0,"Suspense",(IFERROR((VLOOKUP(D1491,'Automation (QBO)'!A:B,2,FALSE)),"Suspense")))</f>
        <v>Labour - Project Managment</v>
      </c>
      <c r="I1491" s="17">
        <f t="shared" si="94"/>
        <v>-2045.35</v>
      </c>
      <c r="J1491" s="12" t="str">
        <f t="shared" si="95"/>
        <v>Labour - Project Managment</v>
      </c>
    </row>
    <row r="1492" spans="1:10" ht="16" hidden="1">
      <c r="A1492" s="13" t="s">
        <v>745</v>
      </c>
      <c r="B1492" s="12" t="s">
        <v>105</v>
      </c>
      <c r="D1492" s="12" t="s">
        <v>759</v>
      </c>
      <c r="E1492" s="12">
        <v>138.74</v>
      </c>
      <c r="F1492" s="14" t="str">
        <f t="shared" si="92"/>
        <v>2025-03-31Journal Entry42015 Margin - Materials138.74</v>
      </c>
      <c r="G1492" s="15">
        <f t="shared" si="93"/>
        <v>45747</v>
      </c>
      <c r="H1492" s="16" t="str">
        <f>IF((IFERROR((VLOOKUP(D1492,'Automation (QBO)'!A:B,2,FALSE)),"0"))=0,"Suspense",(IFERROR((VLOOKUP(D1492,'Automation (QBO)'!A:B,2,FALSE)),"Suspense")))</f>
        <v>Margin - Materials</v>
      </c>
      <c r="I1492" s="17">
        <f t="shared" si="94"/>
        <v>138.74</v>
      </c>
      <c r="J1492" s="12" t="str">
        <f t="shared" si="95"/>
        <v>Margin - Materials</v>
      </c>
    </row>
    <row r="1493" spans="1:10" ht="16" hidden="1">
      <c r="A1493" s="13" t="s">
        <v>745</v>
      </c>
      <c r="B1493" s="12" t="s">
        <v>105</v>
      </c>
      <c r="D1493" s="12" t="s">
        <v>760</v>
      </c>
      <c r="E1493" s="12">
        <v>1045.3599999999999</v>
      </c>
      <c r="F1493" s="14" t="str">
        <f t="shared" si="92"/>
        <v>2025-03-31Journal Entry42020 Margin - Subcontractor1045.36</v>
      </c>
      <c r="G1493" s="15">
        <f t="shared" si="93"/>
        <v>45747</v>
      </c>
      <c r="H1493" s="16" t="str">
        <f>IF((IFERROR((VLOOKUP(D1493,'Automation (QBO)'!A:B,2,FALSE)),"0"))=0,"Suspense",(IFERROR((VLOOKUP(D1493,'Automation (QBO)'!A:B,2,FALSE)),"Suspense")))</f>
        <v>Margin - Subcontractor</v>
      </c>
      <c r="I1493" s="17">
        <f t="shared" si="94"/>
        <v>1045.3599999999999</v>
      </c>
      <c r="J1493" s="12" t="str">
        <f t="shared" si="95"/>
        <v>Margin - Subcontractor</v>
      </c>
    </row>
    <row r="1494" spans="1:10" ht="16" hidden="1">
      <c r="A1494" s="13" t="s">
        <v>745</v>
      </c>
      <c r="B1494" s="12" t="s">
        <v>105</v>
      </c>
      <c r="D1494" s="12" t="s">
        <v>761</v>
      </c>
      <c r="E1494" s="12">
        <v>861.25</v>
      </c>
      <c r="F1494" s="14" t="str">
        <f t="shared" si="92"/>
        <v>2025-03-31Journal Entry42025 Margin - Labour861.25</v>
      </c>
      <c r="G1494" s="15">
        <f t="shared" si="93"/>
        <v>45747</v>
      </c>
      <c r="H1494" s="16" t="str">
        <f>IF((IFERROR((VLOOKUP(D1494,'Automation (QBO)'!A:B,2,FALSE)),"0"))=0,"Suspense",(IFERROR((VLOOKUP(D1494,'Automation (QBO)'!A:B,2,FALSE)),"Suspense")))</f>
        <v>Margin - Labour</v>
      </c>
      <c r="I1494" s="17">
        <f t="shared" si="94"/>
        <v>861.25</v>
      </c>
      <c r="J1494" s="12" t="str">
        <f t="shared" si="95"/>
        <v>Margin - Labour</v>
      </c>
    </row>
    <row r="1495" spans="1:10" ht="16" hidden="1">
      <c r="A1495" s="13" t="s">
        <v>745</v>
      </c>
      <c r="B1495" s="12" t="s">
        <v>105</v>
      </c>
      <c r="D1495" s="12" t="s">
        <v>666</v>
      </c>
      <c r="E1495" s="12">
        <v>-5226.78</v>
      </c>
      <c r="F1495" s="14" t="str">
        <f t="shared" si="92"/>
        <v>2025-03-31Journal Entry41005 Labour - Project Managment-5226.78</v>
      </c>
      <c r="G1495" s="15">
        <f t="shared" si="93"/>
        <v>45747</v>
      </c>
      <c r="H1495" s="16" t="str">
        <f>IF((IFERROR((VLOOKUP(D1495,'Automation (QBO)'!A:B,2,FALSE)),"0"))=0,"Suspense",(IFERROR((VLOOKUP(D1495,'Automation (QBO)'!A:B,2,FALSE)),"Suspense")))</f>
        <v>Labour - Project Managment</v>
      </c>
      <c r="I1495" s="17">
        <f t="shared" si="94"/>
        <v>-5226.78</v>
      </c>
      <c r="J1495" s="12" t="str">
        <f t="shared" si="95"/>
        <v>Labour - Project Managment</v>
      </c>
    </row>
    <row r="1496" spans="1:10" ht="16" hidden="1">
      <c r="A1496" s="13" t="s">
        <v>745</v>
      </c>
      <c r="B1496" s="12" t="s">
        <v>105</v>
      </c>
      <c r="D1496" s="12" t="s">
        <v>906</v>
      </c>
      <c r="E1496" s="12">
        <v>5226.78</v>
      </c>
      <c r="F1496" s="14" t="str">
        <f t="shared" si="92"/>
        <v>2025-03-31Journal Entry41009 Project Expense - Subcontractors Income5226.78</v>
      </c>
      <c r="G1496" s="15">
        <f t="shared" si="93"/>
        <v>45747</v>
      </c>
      <c r="H1496" s="16" t="str">
        <f>IF((IFERROR((VLOOKUP(D1496,'Automation (QBO)'!A:B,2,FALSE)),"0"))=0,"Suspense",(IFERROR((VLOOKUP(D1496,'Automation (QBO)'!A:B,2,FALSE)),"Suspense")))</f>
        <v>Project Expense - Subcontractors Income</v>
      </c>
      <c r="I1496" s="17">
        <f t="shared" si="94"/>
        <v>5226.78</v>
      </c>
      <c r="J1496" s="12" t="str">
        <f t="shared" si="95"/>
        <v>Project Expense - Subcontractors Income</v>
      </c>
    </row>
    <row r="1497" spans="1:10" ht="16" hidden="1">
      <c r="A1497" s="13" t="s">
        <v>745</v>
      </c>
      <c r="B1497" s="12" t="s">
        <v>105</v>
      </c>
      <c r="D1497" s="12" t="s">
        <v>844</v>
      </c>
      <c r="E1497" s="12">
        <v>-693.72</v>
      </c>
      <c r="F1497" s="14" t="str">
        <f t="shared" si="92"/>
        <v>2025-03-31Journal Entry42035 Billable Expense Income-693.72</v>
      </c>
      <c r="G1497" s="15">
        <f t="shared" si="93"/>
        <v>45747</v>
      </c>
      <c r="H1497" s="16" t="str">
        <f>IF((IFERROR((VLOOKUP(D1497,'Automation (QBO)'!A:B,2,FALSE)),"0"))=0,"Suspense",(IFERROR((VLOOKUP(D1497,'Automation (QBO)'!A:B,2,FALSE)),"Suspense")))</f>
        <v>Suspense</v>
      </c>
      <c r="I1497" s="17">
        <f t="shared" si="94"/>
        <v>-693.72</v>
      </c>
      <c r="J1497" s="12" t="str">
        <f t="shared" si="95"/>
        <v>Suspense</v>
      </c>
    </row>
    <row r="1498" spans="1:10" ht="16" hidden="1">
      <c r="A1498" s="13" t="s">
        <v>745</v>
      </c>
      <c r="B1498" s="12" t="s">
        <v>105</v>
      </c>
      <c r="D1498" s="12" t="s">
        <v>907</v>
      </c>
      <c r="E1498" s="12">
        <v>693.72</v>
      </c>
      <c r="F1498" s="14" t="str">
        <f t="shared" si="92"/>
        <v>2025-03-31Journal Entry41008 Project Expense - Materials Income693.72</v>
      </c>
      <c r="G1498" s="15">
        <f t="shared" si="93"/>
        <v>45747</v>
      </c>
      <c r="H1498" s="16" t="str">
        <f>IF((IFERROR((VLOOKUP(D1498,'Automation (QBO)'!A:B,2,FALSE)),"0"))=0,"Suspense",(IFERROR((VLOOKUP(D1498,'Automation (QBO)'!A:B,2,FALSE)),"Suspense")))</f>
        <v>Project Expense - Materials Income</v>
      </c>
      <c r="I1498" s="17">
        <f t="shared" si="94"/>
        <v>693.72</v>
      </c>
      <c r="J1498" s="12" t="str">
        <f t="shared" si="95"/>
        <v>Project Expense - Materials Income</v>
      </c>
    </row>
    <row r="1499" spans="1:10" ht="16" hidden="1">
      <c r="A1499" s="13" t="s">
        <v>745</v>
      </c>
      <c r="B1499" s="12" t="s">
        <v>105</v>
      </c>
      <c r="D1499" s="12" t="s">
        <v>666</v>
      </c>
      <c r="E1499" s="12">
        <v>-845</v>
      </c>
      <c r="F1499" s="14" t="str">
        <f t="shared" si="92"/>
        <v>2025-03-31Journal Entry41005 Labour - Project Managment-845</v>
      </c>
      <c r="G1499" s="15">
        <f t="shared" si="93"/>
        <v>45747</v>
      </c>
      <c r="H1499" s="16" t="str">
        <f>IF((IFERROR((VLOOKUP(D1499,'Automation (QBO)'!A:B,2,FALSE)),"0"))=0,"Suspense",(IFERROR((VLOOKUP(D1499,'Automation (QBO)'!A:B,2,FALSE)),"Suspense")))</f>
        <v>Labour - Project Managment</v>
      </c>
      <c r="I1499" s="17">
        <f t="shared" si="94"/>
        <v>-845</v>
      </c>
      <c r="J1499" s="12" t="str">
        <f t="shared" si="95"/>
        <v>Labour - Project Managment</v>
      </c>
    </row>
    <row r="1500" spans="1:10" ht="16" hidden="1">
      <c r="A1500" s="13" t="s">
        <v>745</v>
      </c>
      <c r="B1500" s="12" t="s">
        <v>105</v>
      </c>
      <c r="D1500" s="12" t="s">
        <v>758</v>
      </c>
      <c r="E1500" s="12">
        <v>845</v>
      </c>
      <c r="F1500" s="14" t="str">
        <f t="shared" si="92"/>
        <v>2025-03-31Journal Entry41006 Labour - General845</v>
      </c>
      <c r="G1500" s="15">
        <f t="shared" si="93"/>
        <v>45747</v>
      </c>
      <c r="H1500" s="16" t="str">
        <f>IF((IFERROR((VLOOKUP(D1500,'Automation (QBO)'!A:B,2,FALSE)),"0"))=0,"Suspense",(IFERROR((VLOOKUP(D1500,'Automation (QBO)'!A:B,2,FALSE)),"Suspense")))</f>
        <v>Labour - General</v>
      </c>
      <c r="I1500" s="17">
        <f t="shared" si="94"/>
        <v>845</v>
      </c>
      <c r="J1500" s="12" t="str">
        <f t="shared" si="95"/>
        <v>Labour - General</v>
      </c>
    </row>
    <row r="1501" spans="1:10" ht="16" hidden="1">
      <c r="A1501" s="13" t="s">
        <v>745</v>
      </c>
      <c r="B1501" s="12" t="s">
        <v>105</v>
      </c>
      <c r="D1501" s="12" t="s">
        <v>666</v>
      </c>
      <c r="E1501" s="12">
        <v>-462.49</v>
      </c>
      <c r="F1501" s="14" t="str">
        <f t="shared" si="92"/>
        <v>2025-03-31Journal Entry41005 Labour - Project Managment-462.49</v>
      </c>
      <c r="G1501" s="15">
        <f t="shared" si="93"/>
        <v>45747</v>
      </c>
      <c r="H1501" s="16" t="str">
        <f>IF((IFERROR((VLOOKUP(D1501,'Automation (QBO)'!A:B,2,FALSE)),"0"))=0,"Suspense",(IFERROR((VLOOKUP(D1501,'Automation (QBO)'!A:B,2,FALSE)),"Suspense")))</f>
        <v>Labour - Project Managment</v>
      </c>
      <c r="I1501" s="17">
        <f t="shared" si="94"/>
        <v>-462.49</v>
      </c>
      <c r="J1501" s="12" t="str">
        <f t="shared" si="95"/>
        <v>Labour - Project Managment</v>
      </c>
    </row>
    <row r="1502" spans="1:10" ht="16" hidden="1">
      <c r="A1502" s="13" t="s">
        <v>745</v>
      </c>
      <c r="B1502" s="12" t="s">
        <v>105</v>
      </c>
      <c r="D1502" s="12" t="s">
        <v>759</v>
      </c>
      <c r="E1502" s="12">
        <v>59.49</v>
      </c>
      <c r="F1502" s="14" t="str">
        <f t="shared" si="92"/>
        <v>2025-03-31Journal Entry42015 Margin - Materials59.49</v>
      </c>
      <c r="G1502" s="15">
        <f t="shared" si="93"/>
        <v>45747</v>
      </c>
      <c r="H1502" s="16" t="str">
        <f>IF((IFERROR((VLOOKUP(D1502,'Automation (QBO)'!A:B,2,FALSE)),"0"))=0,"Suspense",(IFERROR((VLOOKUP(D1502,'Automation (QBO)'!A:B,2,FALSE)),"Suspense")))</f>
        <v>Margin - Materials</v>
      </c>
      <c r="I1502" s="17">
        <f t="shared" si="94"/>
        <v>59.49</v>
      </c>
      <c r="J1502" s="12" t="str">
        <f t="shared" si="95"/>
        <v>Margin - Materials</v>
      </c>
    </row>
    <row r="1503" spans="1:10" ht="16" hidden="1">
      <c r="A1503" s="13" t="s">
        <v>745</v>
      </c>
      <c r="B1503" s="12" t="s">
        <v>105</v>
      </c>
      <c r="D1503" s="12" t="s">
        <v>761</v>
      </c>
      <c r="E1503" s="12">
        <v>403</v>
      </c>
      <c r="F1503" s="14" t="str">
        <f t="shared" si="92"/>
        <v>2025-03-31Journal Entry42025 Margin - Labour403</v>
      </c>
      <c r="G1503" s="15">
        <f t="shared" si="93"/>
        <v>45747</v>
      </c>
      <c r="H1503" s="16" t="str">
        <f>IF((IFERROR((VLOOKUP(D1503,'Automation (QBO)'!A:B,2,FALSE)),"0"))=0,"Suspense",(IFERROR((VLOOKUP(D1503,'Automation (QBO)'!A:B,2,FALSE)),"Suspense")))</f>
        <v>Margin - Labour</v>
      </c>
      <c r="I1503" s="17">
        <f t="shared" si="94"/>
        <v>403</v>
      </c>
      <c r="J1503" s="12" t="str">
        <f t="shared" si="95"/>
        <v>Margin - Labour</v>
      </c>
    </row>
    <row r="1504" spans="1:10" ht="16" hidden="1">
      <c r="A1504" s="13" t="s">
        <v>745</v>
      </c>
      <c r="B1504" s="12" t="s">
        <v>105</v>
      </c>
      <c r="D1504" s="12" t="s">
        <v>907</v>
      </c>
      <c r="E1504" s="12">
        <v>297</v>
      </c>
      <c r="F1504" s="14" t="str">
        <f t="shared" si="92"/>
        <v>2025-03-31Journal Entry41008 Project Expense - Materials Income297</v>
      </c>
      <c r="G1504" s="15">
        <f t="shared" si="93"/>
        <v>45747</v>
      </c>
      <c r="H1504" s="16" t="str">
        <f>IF((IFERROR((VLOOKUP(D1504,'Automation (QBO)'!A:B,2,FALSE)),"0"))=0,"Suspense",(IFERROR((VLOOKUP(D1504,'Automation (QBO)'!A:B,2,FALSE)),"Suspense")))</f>
        <v>Project Expense - Materials Income</v>
      </c>
      <c r="I1504" s="17">
        <f t="shared" si="94"/>
        <v>297</v>
      </c>
      <c r="J1504" s="12" t="str">
        <f t="shared" si="95"/>
        <v>Project Expense - Materials Income</v>
      </c>
    </row>
    <row r="1505" spans="1:10" ht="16" hidden="1">
      <c r="A1505" s="13" t="s">
        <v>745</v>
      </c>
      <c r="B1505" s="12" t="s">
        <v>746</v>
      </c>
      <c r="D1505" s="12" t="s">
        <v>747</v>
      </c>
      <c r="E1505" s="12">
        <v>0</v>
      </c>
      <c r="F1505" s="14" t="str">
        <f t="shared" si="92"/>
        <v>2025-03-31Inventory Starting Value33006 Opening Balance Equity0</v>
      </c>
      <c r="G1505" s="15">
        <f t="shared" si="93"/>
        <v>45747</v>
      </c>
      <c r="H1505" s="16" t="str">
        <f>IF((IFERROR((VLOOKUP(D1505,'Automation (QBO)'!A:B,2,FALSE)),"0"))=0,"Suspense",(IFERROR((VLOOKUP(D1505,'Automation (QBO)'!A:B,2,FALSE)),"Suspense")))</f>
        <v>Suspense</v>
      </c>
      <c r="I1505" s="17">
        <f t="shared" si="94"/>
        <v>0</v>
      </c>
      <c r="J1505" s="12" t="str">
        <f t="shared" si="95"/>
        <v>Suspense</v>
      </c>
    </row>
    <row r="1506" spans="1:10" ht="16" hidden="1">
      <c r="A1506" s="13" t="s">
        <v>745</v>
      </c>
      <c r="B1506" s="12" t="s">
        <v>746</v>
      </c>
      <c r="D1506" s="12" t="s">
        <v>748</v>
      </c>
      <c r="E1506" s="12">
        <v>0</v>
      </c>
      <c r="F1506" s="14" t="str">
        <f t="shared" si="92"/>
        <v>2025-03-31Inventory Starting Value14005 Inventory Asset0</v>
      </c>
      <c r="G1506" s="15">
        <f t="shared" si="93"/>
        <v>45747</v>
      </c>
      <c r="H1506" s="16" t="str">
        <f>IF((IFERROR((VLOOKUP(D1506,'Automation (QBO)'!A:B,2,FALSE)),"0"))=0,"Suspense",(IFERROR((VLOOKUP(D1506,'Automation (QBO)'!A:B,2,FALSE)),"Suspense")))</f>
        <v>Suspense</v>
      </c>
      <c r="I1506" s="17">
        <f t="shared" si="94"/>
        <v>0</v>
      </c>
      <c r="J1506" s="12" t="str">
        <f t="shared" si="95"/>
        <v>Suspense</v>
      </c>
    </row>
    <row r="1507" spans="1:10" ht="16" hidden="1">
      <c r="A1507" s="13" t="s">
        <v>745</v>
      </c>
      <c r="B1507" s="12" t="s">
        <v>749</v>
      </c>
      <c r="D1507" s="12" t="s">
        <v>750</v>
      </c>
      <c r="F1507" s="14" t="str">
        <f t="shared" si="92"/>
        <v>2025-03-31Inventory Qty AdjustInventory Shrinkage</v>
      </c>
      <c r="G1507" s="15">
        <f t="shared" si="93"/>
        <v>45747</v>
      </c>
      <c r="H1507" s="16" t="str">
        <f>IF((IFERROR((VLOOKUP(D1507,'Automation (QBO)'!A:B,2,FALSE)),"0"))=0,"Suspense",(IFERROR((VLOOKUP(D1507,'Automation (QBO)'!A:B,2,FALSE)),"Suspense")))</f>
        <v>Suspense</v>
      </c>
      <c r="I1507" s="17">
        <f t="shared" si="94"/>
        <v>0</v>
      </c>
      <c r="J1507" s="12" t="str">
        <f t="shared" si="95"/>
        <v>Suspense</v>
      </c>
    </row>
    <row r="1508" spans="1:10" ht="16" hidden="1">
      <c r="A1508" s="13" t="s">
        <v>745</v>
      </c>
      <c r="B1508" s="12" t="s">
        <v>749</v>
      </c>
      <c r="D1508" s="12" t="s">
        <v>748</v>
      </c>
      <c r="F1508" s="14" t="str">
        <f t="shared" si="92"/>
        <v>2025-03-31Inventory Qty Adjust14005 Inventory Asset</v>
      </c>
      <c r="G1508" s="15">
        <f t="shared" si="93"/>
        <v>45747</v>
      </c>
      <c r="H1508" s="16" t="str">
        <f>IF((IFERROR((VLOOKUP(D1508,'Automation (QBO)'!A:B,2,FALSE)),"0"))=0,"Suspense",(IFERROR((VLOOKUP(D1508,'Automation (QBO)'!A:B,2,FALSE)),"Suspense")))</f>
        <v>Suspense</v>
      </c>
      <c r="I1508" s="17">
        <f t="shared" si="94"/>
        <v>0</v>
      </c>
      <c r="J1508" s="12" t="str">
        <f t="shared" si="95"/>
        <v>Suspense</v>
      </c>
    </row>
    <row r="1509" spans="1:10" ht="16" hidden="1">
      <c r="A1509" s="13" t="s">
        <v>745</v>
      </c>
      <c r="B1509" s="12" t="s">
        <v>749</v>
      </c>
      <c r="D1509" s="12" t="s">
        <v>748</v>
      </c>
      <c r="E1509" s="12">
        <v>0</v>
      </c>
      <c r="F1509" s="14" t="str">
        <f t="shared" si="92"/>
        <v>2025-03-31Inventory Qty Adjust14005 Inventory Asset0</v>
      </c>
      <c r="G1509" s="15">
        <f t="shared" si="93"/>
        <v>45747</v>
      </c>
      <c r="H1509" s="16" t="str">
        <f>IF((IFERROR((VLOOKUP(D1509,'Automation (QBO)'!A:B,2,FALSE)),"0"))=0,"Suspense",(IFERROR((VLOOKUP(D1509,'Automation (QBO)'!A:B,2,FALSE)),"Suspense")))</f>
        <v>Suspense</v>
      </c>
      <c r="I1509" s="17">
        <f t="shared" si="94"/>
        <v>0</v>
      </c>
      <c r="J1509" s="12" t="str">
        <f t="shared" si="95"/>
        <v>Suspense</v>
      </c>
    </row>
    <row r="1510" spans="1:10" ht="16" hidden="1">
      <c r="A1510" s="13" t="s">
        <v>745</v>
      </c>
      <c r="B1510" s="12" t="s">
        <v>749</v>
      </c>
      <c r="D1510" s="12" t="s">
        <v>750</v>
      </c>
      <c r="E1510" s="12">
        <v>0</v>
      </c>
      <c r="F1510" s="14" t="str">
        <f t="shared" si="92"/>
        <v>2025-03-31Inventory Qty AdjustInventory Shrinkage0</v>
      </c>
      <c r="G1510" s="15">
        <f t="shared" si="93"/>
        <v>45747</v>
      </c>
      <c r="H1510" s="16" t="str">
        <f>IF((IFERROR((VLOOKUP(D1510,'Automation (QBO)'!A:B,2,FALSE)),"0"))=0,"Suspense",(IFERROR((VLOOKUP(D1510,'Automation (QBO)'!A:B,2,FALSE)),"Suspense")))</f>
        <v>Suspense</v>
      </c>
      <c r="I1510" s="17">
        <f t="shared" si="94"/>
        <v>0</v>
      </c>
      <c r="J1510" s="12" t="str">
        <f t="shared" si="95"/>
        <v>Suspense</v>
      </c>
    </row>
    <row r="1511" spans="1:10" ht="16" hidden="1">
      <c r="A1511" s="13" t="s">
        <v>745</v>
      </c>
      <c r="B1511" s="12" t="s">
        <v>78</v>
      </c>
      <c r="D1511" s="12" t="s">
        <v>201</v>
      </c>
      <c r="E1511" s="12">
        <v>-40</v>
      </c>
      <c r="F1511" s="14" t="str">
        <f t="shared" si="92"/>
        <v>2025-03-31Expense11005 Chequing (CIBC)-40</v>
      </c>
      <c r="G1511" s="15">
        <f t="shared" si="93"/>
        <v>45747</v>
      </c>
      <c r="H1511" s="16" t="str">
        <f>IF((IFERROR((VLOOKUP(D1511,'Automation (QBO)'!A:B,2,FALSE)),"0"))=0,"Suspense",(IFERROR((VLOOKUP(D1511,'Automation (QBO)'!A:B,2,FALSE)),"Suspense")))</f>
        <v>Chequing (CIBC)</v>
      </c>
      <c r="I1511" s="17">
        <f t="shared" si="94"/>
        <v>-40</v>
      </c>
      <c r="J1511" s="12" t="str">
        <f t="shared" si="95"/>
        <v>Chequing (CIBC)</v>
      </c>
    </row>
    <row r="1512" spans="1:10" ht="16" hidden="1">
      <c r="A1512" s="13" t="s">
        <v>745</v>
      </c>
      <c r="B1512" s="12" t="s">
        <v>78</v>
      </c>
      <c r="C1512" s="12" t="s">
        <v>137</v>
      </c>
      <c r="D1512" s="12" t="s">
        <v>383</v>
      </c>
      <c r="E1512" s="12">
        <v>29.11</v>
      </c>
      <c r="F1512" s="14" t="str">
        <f t="shared" si="92"/>
        <v>2025-03-31ExpenseAdobe52165 Subscriptions (Annual)29.11</v>
      </c>
      <c r="G1512" s="15">
        <f t="shared" si="93"/>
        <v>45747</v>
      </c>
      <c r="H1512" s="16" t="str">
        <f>IF((IFERROR((VLOOKUP(D1512,'Automation (QBO)'!A:B,2,FALSE)),"0"))=0,"Suspense",(IFERROR((VLOOKUP(D1512,'Automation (QBO)'!A:B,2,FALSE)),"Suspense")))</f>
        <v>Subscriptions (Annual)</v>
      </c>
      <c r="I1512" s="17">
        <f t="shared" si="94"/>
        <v>29.11</v>
      </c>
      <c r="J1512" s="12" t="str">
        <f t="shared" si="95"/>
        <v>Subscriptions (Annual)</v>
      </c>
    </row>
    <row r="1513" spans="1:10" ht="16" hidden="1">
      <c r="A1513" s="13" t="s">
        <v>745</v>
      </c>
      <c r="B1513" s="12" t="s">
        <v>78</v>
      </c>
      <c r="C1513" s="12" t="s">
        <v>137</v>
      </c>
      <c r="D1513" s="12" t="s">
        <v>199</v>
      </c>
      <c r="E1513" s="12">
        <v>0</v>
      </c>
      <c r="F1513" s="14" t="str">
        <f t="shared" si="92"/>
        <v>2025-03-31ExpenseAdobe21020 GST/HST Payable0</v>
      </c>
      <c r="G1513" s="15">
        <f t="shared" si="93"/>
        <v>45747</v>
      </c>
      <c r="H1513" s="16" t="str">
        <f>IF((IFERROR((VLOOKUP(D1513,'Automation (QBO)'!A:B,2,FALSE)),"0"))=0,"Suspense",(IFERROR((VLOOKUP(D1513,'Automation (QBO)'!A:B,2,FALSE)),"Suspense")))</f>
        <v>GST/HST Payable</v>
      </c>
      <c r="I1513" s="17">
        <f t="shared" si="94"/>
        <v>0</v>
      </c>
      <c r="J1513" s="12" t="str">
        <f t="shared" si="95"/>
        <v>GST/HST Payable</v>
      </c>
    </row>
    <row r="1514" spans="1:10" ht="16" hidden="1">
      <c r="A1514" s="13" t="s">
        <v>745</v>
      </c>
      <c r="B1514" s="12" t="s">
        <v>78</v>
      </c>
      <c r="C1514" s="12" t="s">
        <v>744</v>
      </c>
      <c r="D1514" s="12" t="s">
        <v>203</v>
      </c>
      <c r="E1514" s="12">
        <v>16.100000000000001</v>
      </c>
      <c r="F1514" s="14" t="str">
        <f t="shared" si="92"/>
        <v>2025-03-31ExpenseCloudFlare52190 Meals &amp; Entertainment16.1</v>
      </c>
      <c r="G1514" s="15">
        <f t="shared" si="93"/>
        <v>45747</v>
      </c>
      <c r="H1514" s="16" t="str">
        <f>IF((IFERROR((VLOOKUP(D1514,'Automation (QBO)'!A:B,2,FALSE)),"0"))=0,"Suspense",(IFERROR((VLOOKUP(D1514,'Automation (QBO)'!A:B,2,FALSE)),"Suspense")))</f>
        <v>Meals &amp; Entertainment</v>
      </c>
      <c r="I1514" s="17">
        <f t="shared" si="94"/>
        <v>16.100000000000001</v>
      </c>
      <c r="J1514" s="12" t="str">
        <f t="shared" si="95"/>
        <v>Meals &amp; Entertainment</v>
      </c>
    </row>
    <row r="1515" spans="1:10" ht="16" hidden="1">
      <c r="A1515" s="13" t="s">
        <v>745</v>
      </c>
      <c r="B1515" s="12" t="s">
        <v>78</v>
      </c>
      <c r="C1515" s="12" t="s">
        <v>744</v>
      </c>
      <c r="D1515" s="12" t="s">
        <v>199</v>
      </c>
      <c r="E1515" s="12">
        <v>0</v>
      </c>
      <c r="F1515" s="14" t="str">
        <f t="shared" si="92"/>
        <v>2025-03-31ExpenseCloudFlare21020 GST/HST Payable0</v>
      </c>
      <c r="G1515" s="15">
        <f t="shared" si="93"/>
        <v>45747</v>
      </c>
      <c r="H1515" s="16" t="str">
        <f>IF((IFERROR((VLOOKUP(D1515,'Automation (QBO)'!A:B,2,FALSE)),"0"))=0,"Suspense",(IFERROR((VLOOKUP(D1515,'Automation (QBO)'!A:B,2,FALSE)),"Suspense")))</f>
        <v>GST/HST Payable</v>
      </c>
      <c r="I1515" s="17">
        <f t="shared" si="94"/>
        <v>0</v>
      </c>
      <c r="J1515" s="12" t="str">
        <f t="shared" si="95"/>
        <v>GST/HST Payable</v>
      </c>
    </row>
    <row r="1516" spans="1:10" ht="16" hidden="1">
      <c r="A1516" s="13" t="s">
        <v>745</v>
      </c>
      <c r="B1516" s="12" t="s">
        <v>78</v>
      </c>
      <c r="C1516" s="12" t="s">
        <v>100</v>
      </c>
      <c r="D1516" s="12" t="s">
        <v>383</v>
      </c>
      <c r="E1516" s="12">
        <v>27.24</v>
      </c>
      <c r="F1516" s="14" t="str">
        <f t="shared" si="92"/>
        <v>2025-03-31ExpenseMicrosoft Canada Inc52165 Subscriptions (Annual)27.24</v>
      </c>
      <c r="G1516" s="15">
        <f t="shared" si="93"/>
        <v>45747</v>
      </c>
      <c r="H1516" s="16" t="str">
        <f>IF((IFERROR((VLOOKUP(D1516,'Automation (QBO)'!A:B,2,FALSE)),"0"))=0,"Suspense",(IFERROR((VLOOKUP(D1516,'Automation (QBO)'!A:B,2,FALSE)),"Suspense")))</f>
        <v>Subscriptions (Annual)</v>
      </c>
      <c r="I1516" s="17">
        <f t="shared" si="94"/>
        <v>27.24</v>
      </c>
      <c r="J1516" s="12" t="str">
        <f t="shared" si="95"/>
        <v>Subscriptions (Annual)</v>
      </c>
    </row>
    <row r="1517" spans="1:10" ht="16" hidden="1">
      <c r="A1517" s="13" t="s">
        <v>745</v>
      </c>
      <c r="B1517" s="12" t="s">
        <v>78</v>
      </c>
      <c r="C1517" s="12" t="s">
        <v>100</v>
      </c>
      <c r="D1517" s="12" t="s">
        <v>199</v>
      </c>
      <c r="E1517" s="12">
        <v>0</v>
      </c>
      <c r="F1517" s="14" t="str">
        <f t="shared" si="92"/>
        <v>2025-03-31ExpenseMicrosoft Canada Inc21020 GST/HST Payable0</v>
      </c>
      <c r="G1517" s="15">
        <f t="shared" si="93"/>
        <v>45747</v>
      </c>
      <c r="H1517" s="16" t="str">
        <f>IF((IFERROR((VLOOKUP(D1517,'Automation (QBO)'!A:B,2,FALSE)),"0"))=0,"Suspense",(IFERROR((VLOOKUP(D1517,'Automation (QBO)'!A:B,2,FALSE)),"Suspense")))</f>
        <v>GST/HST Payable</v>
      </c>
      <c r="I1517" s="17">
        <f t="shared" si="94"/>
        <v>0</v>
      </c>
      <c r="J1517" s="12" t="str">
        <f t="shared" si="95"/>
        <v>GST/HST Payable</v>
      </c>
    </row>
    <row r="1518" spans="1:10" ht="16" hidden="1">
      <c r="A1518" s="13" t="s">
        <v>745</v>
      </c>
      <c r="B1518" s="12" t="s">
        <v>78</v>
      </c>
      <c r="D1518" s="12" t="s">
        <v>206</v>
      </c>
      <c r="E1518" s="12">
        <v>40</v>
      </c>
      <c r="F1518" s="14" t="str">
        <f t="shared" si="92"/>
        <v>2025-03-31Expense52115 Bank Fees40</v>
      </c>
      <c r="G1518" s="15">
        <f t="shared" si="93"/>
        <v>45747</v>
      </c>
      <c r="H1518" s="16" t="str">
        <f>IF((IFERROR((VLOOKUP(D1518,'Automation (QBO)'!A:B,2,FALSE)),"0"))=0,"Suspense",(IFERROR((VLOOKUP(D1518,'Automation (QBO)'!A:B,2,FALSE)),"Suspense")))</f>
        <v>Bank Fees</v>
      </c>
      <c r="I1518" s="17">
        <f t="shared" si="94"/>
        <v>40</v>
      </c>
      <c r="J1518" s="12" t="str">
        <f t="shared" si="95"/>
        <v>Bank Fees</v>
      </c>
    </row>
    <row r="1519" spans="1:10" ht="16" hidden="1">
      <c r="A1519" s="13" t="s">
        <v>745</v>
      </c>
      <c r="B1519" s="12" t="s">
        <v>78</v>
      </c>
      <c r="D1519" s="12" t="s">
        <v>199</v>
      </c>
      <c r="E1519" s="12">
        <v>0</v>
      </c>
      <c r="F1519" s="14" t="str">
        <f t="shared" si="92"/>
        <v>2025-03-31Expense21020 GST/HST Payable0</v>
      </c>
      <c r="G1519" s="15">
        <f t="shared" si="93"/>
        <v>45747</v>
      </c>
      <c r="H1519" s="16" t="str">
        <f>IF((IFERROR((VLOOKUP(D1519,'Automation (QBO)'!A:B,2,FALSE)),"0"))=0,"Suspense",(IFERROR((VLOOKUP(D1519,'Automation (QBO)'!A:B,2,FALSE)),"Suspense")))</f>
        <v>GST/HST Payable</v>
      </c>
      <c r="I1519" s="17">
        <f t="shared" si="94"/>
        <v>0</v>
      </c>
      <c r="J1519" s="12" t="str">
        <f t="shared" si="95"/>
        <v>GST/HST Payable</v>
      </c>
    </row>
    <row r="1520" spans="1:10" ht="16" hidden="1">
      <c r="A1520" s="13" t="s">
        <v>745</v>
      </c>
      <c r="B1520" s="12" t="s">
        <v>78</v>
      </c>
      <c r="D1520" s="12" t="s">
        <v>206</v>
      </c>
      <c r="E1520" s="12">
        <v>9.5</v>
      </c>
      <c r="F1520" s="14" t="str">
        <f t="shared" si="92"/>
        <v>2025-03-31Expense52115 Bank Fees9.5</v>
      </c>
      <c r="G1520" s="15">
        <f t="shared" si="93"/>
        <v>45747</v>
      </c>
      <c r="H1520" s="16" t="str">
        <f>IF((IFERROR((VLOOKUP(D1520,'Automation (QBO)'!A:B,2,FALSE)),"0"))=0,"Suspense",(IFERROR((VLOOKUP(D1520,'Automation (QBO)'!A:B,2,FALSE)),"Suspense")))</f>
        <v>Bank Fees</v>
      </c>
      <c r="I1520" s="17">
        <f t="shared" si="94"/>
        <v>9.5</v>
      </c>
      <c r="J1520" s="12" t="str">
        <f t="shared" si="95"/>
        <v>Bank Fees</v>
      </c>
    </row>
    <row r="1521" spans="1:10" ht="16" hidden="1">
      <c r="A1521" s="13" t="s">
        <v>745</v>
      </c>
      <c r="B1521" s="12" t="s">
        <v>78</v>
      </c>
      <c r="D1521" s="12" t="s">
        <v>199</v>
      </c>
      <c r="E1521" s="12">
        <v>0</v>
      </c>
      <c r="F1521" s="14" t="str">
        <f t="shared" si="92"/>
        <v>2025-03-31Expense21020 GST/HST Payable0</v>
      </c>
      <c r="G1521" s="15">
        <f t="shared" si="93"/>
        <v>45747</v>
      </c>
      <c r="H1521" s="16" t="str">
        <f>IF((IFERROR((VLOOKUP(D1521,'Automation (QBO)'!A:B,2,FALSE)),"0"))=0,"Suspense",(IFERROR((VLOOKUP(D1521,'Automation (QBO)'!A:B,2,FALSE)),"Suspense")))</f>
        <v>GST/HST Payable</v>
      </c>
      <c r="I1521" s="17">
        <f t="shared" si="94"/>
        <v>0</v>
      </c>
      <c r="J1521" s="12" t="str">
        <f t="shared" si="95"/>
        <v>GST/HST Payable</v>
      </c>
    </row>
    <row r="1522" spans="1:10" ht="16" hidden="1">
      <c r="A1522" s="13" t="s">
        <v>745</v>
      </c>
      <c r="B1522" s="12" t="s">
        <v>78</v>
      </c>
      <c r="D1522" s="12" t="s">
        <v>201</v>
      </c>
      <c r="E1522" s="12">
        <v>-9.5</v>
      </c>
      <c r="F1522" s="14" t="str">
        <f t="shared" si="92"/>
        <v>2025-03-31Expense11005 Chequing (CIBC)-9.5</v>
      </c>
      <c r="G1522" s="15">
        <f t="shared" si="93"/>
        <v>45747</v>
      </c>
      <c r="H1522" s="16" t="str">
        <f>IF((IFERROR((VLOOKUP(D1522,'Automation (QBO)'!A:B,2,FALSE)),"0"))=0,"Suspense",(IFERROR((VLOOKUP(D1522,'Automation (QBO)'!A:B,2,FALSE)),"Suspense")))</f>
        <v>Chequing (CIBC)</v>
      </c>
      <c r="I1522" s="17">
        <f t="shared" si="94"/>
        <v>-9.5</v>
      </c>
      <c r="J1522" s="12" t="str">
        <f t="shared" si="95"/>
        <v>Chequing (CIBC)</v>
      </c>
    </row>
    <row r="1523" spans="1:10" ht="16" hidden="1">
      <c r="A1523" s="13" t="s">
        <v>745</v>
      </c>
      <c r="B1523" s="12" t="s">
        <v>78</v>
      </c>
      <c r="C1523" s="12" t="s">
        <v>139</v>
      </c>
      <c r="D1523" s="12" t="s">
        <v>206</v>
      </c>
      <c r="E1523" s="12">
        <v>6</v>
      </c>
      <c r="F1523" s="14" t="str">
        <f t="shared" si="92"/>
        <v>2025-03-31ExpenseService Charge52115 Bank Fees6</v>
      </c>
      <c r="G1523" s="15">
        <f t="shared" si="93"/>
        <v>45747</v>
      </c>
      <c r="H1523" s="16" t="str">
        <f>IF((IFERROR((VLOOKUP(D1523,'Automation (QBO)'!A:B,2,FALSE)),"0"))=0,"Suspense",(IFERROR((VLOOKUP(D1523,'Automation (QBO)'!A:B,2,FALSE)),"Suspense")))</f>
        <v>Bank Fees</v>
      </c>
      <c r="I1523" s="17">
        <f t="shared" si="94"/>
        <v>6</v>
      </c>
      <c r="J1523" s="12" t="str">
        <f t="shared" si="95"/>
        <v>Bank Fees</v>
      </c>
    </row>
    <row r="1524" spans="1:10" ht="16" hidden="1">
      <c r="A1524" s="13" t="s">
        <v>745</v>
      </c>
      <c r="B1524" s="12" t="s">
        <v>78</v>
      </c>
      <c r="C1524" s="12" t="s">
        <v>139</v>
      </c>
      <c r="D1524" s="12" t="s">
        <v>199</v>
      </c>
      <c r="E1524" s="12">
        <v>0</v>
      </c>
      <c r="F1524" s="14" t="str">
        <f t="shared" si="92"/>
        <v>2025-03-31ExpenseService Charge21020 GST/HST Payable0</v>
      </c>
      <c r="G1524" s="15">
        <f t="shared" si="93"/>
        <v>45747</v>
      </c>
      <c r="H1524" s="16" t="str">
        <f>IF((IFERROR((VLOOKUP(D1524,'Automation (QBO)'!A:B,2,FALSE)),"0"))=0,"Suspense",(IFERROR((VLOOKUP(D1524,'Automation (QBO)'!A:B,2,FALSE)),"Suspense")))</f>
        <v>GST/HST Payable</v>
      </c>
      <c r="I1524" s="17">
        <f t="shared" si="94"/>
        <v>0</v>
      </c>
      <c r="J1524" s="12" t="str">
        <f t="shared" si="95"/>
        <v>GST/HST Payable</v>
      </c>
    </row>
    <row r="1525" spans="1:10" ht="16" hidden="1">
      <c r="A1525" s="13" t="s">
        <v>745</v>
      </c>
      <c r="B1525" s="12" t="s">
        <v>78</v>
      </c>
      <c r="C1525" s="12" t="s">
        <v>780</v>
      </c>
      <c r="D1525" s="12" t="s">
        <v>199</v>
      </c>
      <c r="E1525" s="12">
        <v>0</v>
      </c>
      <c r="F1525" s="14" t="str">
        <f t="shared" si="92"/>
        <v>2025-03-31ExpenseShell USA21020 GST/HST Payable0</v>
      </c>
      <c r="G1525" s="15">
        <f t="shared" si="93"/>
        <v>45747</v>
      </c>
      <c r="H1525" s="16" t="str">
        <f>IF((IFERROR((VLOOKUP(D1525,'Automation (QBO)'!A:B,2,FALSE)),"0"))=0,"Suspense",(IFERROR((VLOOKUP(D1525,'Automation (QBO)'!A:B,2,FALSE)),"Suspense")))</f>
        <v>GST/HST Payable</v>
      </c>
      <c r="I1525" s="17">
        <f t="shared" si="94"/>
        <v>0</v>
      </c>
      <c r="J1525" s="12" t="str">
        <f t="shared" si="95"/>
        <v>GST/HST Payable</v>
      </c>
    </row>
    <row r="1526" spans="1:10" ht="16" hidden="1">
      <c r="A1526" s="13" t="s">
        <v>745</v>
      </c>
      <c r="B1526" s="12" t="s">
        <v>78</v>
      </c>
      <c r="C1526" s="12" t="s">
        <v>780</v>
      </c>
      <c r="D1526" s="12" t="s">
        <v>199</v>
      </c>
      <c r="E1526" s="12">
        <v>0</v>
      </c>
      <c r="F1526" s="14" t="str">
        <f t="shared" si="92"/>
        <v>2025-03-31ExpenseShell USA21020 GST/HST Payable0</v>
      </c>
      <c r="G1526" s="15">
        <f t="shared" si="93"/>
        <v>45747</v>
      </c>
      <c r="H1526" s="16" t="str">
        <f>IF((IFERROR((VLOOKUP(D1526,'Automation (QBO)'!A:B,2,FALSE)),"0"))=0,"Suspense",(IFERROR((VLOOKUP(D1526,'Automation (QBO)'!A:B,2,FALSE)),"Suspense")))</f>
        <v>GST/HST Payable</v>
      </c>
      <c r="I1526" s="17">
        <f t="shared" si="94"/>
        <v>0</v>
      </c>
      <c r="J1526" s="12" t="str">
        <f t="shared" si="95"/>
        <v>GST/HST Payable</v>
      </c>
    </row>
    <row r="1527" spans="1:10" ht="16" hidden="1">
      <c r="A1527" s="13" t="s">
        <v>745</v>
      </c>
      <c r="B1527" s="12" t="s">
        <v>78</v>
      </c>
      <c r="C1527" s="12" t="s">
        <v>781</v>
      </c>
      <c r="D1527" s="12" t="s">
        <v>203</v>
      </c>
      <c r="E1527" s="12">
        <v>94.28</v>
      </c>
      <c r="F1527" s="14" t="str">
        <f t="shared" si="92"/>
        <v>2025-03-31ExpenseHilton Garden Inn.52190 Meals &amp; Entertainment94.28</v>
      </c>
      <c r="G1527" s="15">
        <f t="shared" si="93"/>
        <v>45747</v>
      </c>
      <c r="H1527" s="16" t="str">
        <f>IF((IFERROR((VLOOKUP(D1527,'Automation (QBO)'!A:B,2,FALSE)),"0"))=0,"Suspense",(IFERROR((VLOOKUP(D1527,'Automation (QBO)'!A:B,2,FALSE)),"Suspense")))</f>
        <v>Meals &amp; Entertainment</v>
      </c>
      <c r="I1527" s="17">
        <f t="shared" si="94"/>
        <v>94.28</v>
      </c>
      <c r="J1527" s="12" t="str">
        <f t="shared" si="95"/>
        <v>Meals &amp; Entertainment</v>
      </c>
    </row>
    <row r="1528" spans="1:10" ht="16" hidden="1">
      <c r="A1528" s="13" t="s">
        <v>745</v>
      </c>
      <c r="B1528" s="12" t="s">
        <v>78</v>
      </c>
      <c r="C1528" s="12" t="s">
        <v>781</v>
      </c>
      <c r="D1528" s="12" t="s">
        <v>199</v>
      </c>
      <c r="E1528" s="12">
        <v>0</v>
      </c>
      <c r="F1528" s="14" t="str">
        <f t="shared" si="92"/>
        <v>2025-03-31ExpenseHilton Garden Inn.21020 GST/HST Payable0</v>
      </c>
      <c r="G1528" s="15">
        <f t="shared" si="93"/>
        <v>45747</v>
      </c>
      <c r="H1528" s="16" t="str">
        <f>IF((IFERROR((VLOOKUP(D1528,'Automation (QBO)'!A:B,2,FALSE)),"0"))=0,"Suspense",(IFERROR((VLOOKUP(D1528,'Automation (QBO)'!A:B,2,FALSE)),"Suspense")))</f>
        <v>GST/HST Payable</v>
      </c>
      <c r="I1528" s="17">
        <f t="shared" si="94"/>
        <v>0</v>
      </c>
      <c r="J1528" s="12" t="str">
        <f t="shared" si="95"/>
        <v>GST/HST Payable</v>
      </c>
    </row>
    <row r="1529" spans="1:10" ht="16" hidden="1">
      <c r="A1529" s="13" t="s">
        <v>745</v>
      </c>
      <c r="B1529" s="12" t="s">
        <v>78</v>
      </c>
      <c r="C1529" s="12" t="s">
        <v>81</v>
      </c>
      <c r="D1529" s="12" t="s">
        <v>660</v>
      </c>
      <c r="E1529" s="12">
        <v>138.78</v>
      </c>
      <c r="F1529" s="14" t="str">
        <f t="shared" si="92"/>
        <v>2025-03-31ExpenseHome Depot51335 Project Expense - Materials138.78</v>
      </c>
      <c r="G1529" s="15">
        <f t="shared" si="93"/>
        <v>45747</v>
      </c>
      <c r="H1529" s="16" t="str">
        <f>IF((IFERROR((VLOOKUP(D1529,'Automation (QBO)'!A:B,2,FALSE)),"0"))=0,"Suspense",(IFERROR((VLOOKUP(D1529,'Automation (QBO)'!A:B,2,FALSE)),"Suspense")))</f>
        <v>Project Expense - Materials</v>
      </c>
      <c r="I1529" s="17">
        <f t="shared" si="94"/>
        <v>138.78</v>
      </c>
      <c r="J1529" s="12" t="str">
        <f t="shared" si="95"/>
        <v>Project Expense - Materials</v>
      </c>
    </row>
    <row r="1530" spans="1:10" ht="16" hidden="1">
      <c r="A1530" s="13" t="s">
        <v>745</v>
      </c>
      <c r="B1530" s="12" t="s">
        <v>78</v>
      </c>
      <c r="C1530" s="12" t="s">
        <v>81</v>
      </c>
      <c r="D1530" s="12" t="s">
        <v>199</v>
      </c>
      <c r="E1530" s="12">
        <v>-6.49</v>
      </c>
      <c r="F1530" s="14" t="str">
        <f t="shared" si="92"/>
        <v>2025-03-31ExpenseHome Depot21020 GST/HST Payable-6.49</v>
      </c>
      <c r="G1530" s="15">
        <f t="shared" si="93"/>
        <v>45747</v>
      </c>
      <c r="H1530" s="16" t="str">
        <f>IF((IFERROR((VLOOKUP(D1530,'Automation (QBO)'!A:B,2,FALSE)),"0"))=0,"Suspense",(IFERROR((VLOOKUP(D1530,'Automation (QBO)'!A:B,2,FALSE)),"Suspense")))</f>
        <v>GST/HST Payable</v>
      </c>
      <c r="I1530" s="17">
        <f t="shared" si="94"/>
        <v>-6.49</v>
      </c>
      <c r="J1530" s="12" t="str">
        <f t="shared" si="95"/>
        <v>GST/HST Payable</v>
      </c>
    </row>
    <row r="1531" spans="1:10" ht="16" hidden="1">
      <c r="A1531" s="13" t="s">
        <v>745</v>
      </c>
      <c r="B1531" s="12" t="s">
        <v>78</v>
      </c>
      <c r="C1531" s="12" t="s">
        <v>95</v>
      </c>
      <c r="D1531" s="12" t="s">
        <v>199</v>
      </c>
      <c r="E1531" s="12">
        <v>0</v>
      </c>
      <c r="F1531" s="14" t="str">
        <f t="shared" si="92"/>
        <v>2025-03-31ExpenseImpark21020 GST/HST Payable0</v>
      </c>
      <c r="G1531" s="15">
        <f t="shared" si="93"/>
        <v>45747</v>
      </c>
      <c r="H1531" s="16" t="str">
        <f>IF((IFERROR((VLOOKUP(D1531,'Automation (QBO)'!A:B,2,FALSE)),"0"))=0,"Suspense",(IFERROR((VLOOKUP(D1531,'Automation (QBO)'!A:B,2,FALSE)),"Suspense")))</f>
        <v>GST/HST Payable</v>
      </c>
      <c r="I1531" s="17">
        <f t="shared" si="94"/>
        <v>0</v>
      </c>
      <c r="J1531" s="12" t="str">
        <f t="shared" si="95"/>
        <v>GST/HST Payable</v>
      </c>
    </row>
    <row r="1532" spans="1:10" ht="16" hidden="1">
      <c r="A1532" s="13" t="s">
        <v>745</v>
      </c>
      <c r="B1532" s="12" t="s">
        <v>78</v>
      </c>
      <c r="C1532" s="12" t="s">
        <v>95</v>
      </c>
      <c r="D1532" s="12" t="s">
        <v>660</v>
      </c>
      <c r="E1532" s="12">
        <v>7</v>
      </c>
      <c r="F1532" s="14" t="str">
        <f t="shared" si="92"/>
        <v>2025-03-31ExpenseImpark51335 Project Expense - Materials7</v>
      </c>
      <c r="G1532" s="15">
        <f t="shared" si="93"/>
        <v>45747</v>
      </c>
      <c r="H1532" s="16" t="str">
        <f>IF((IFERROR((VLOOKUP(D1532,'Automation (QBO)'!A:B,2,FALSE)),"0"))=0,"Suspense",(IFERROR((VLOOKUP(D1532,'Automation (QBO)'!A:B,2,FALSE)),"Suspense")))</f>
        <v>Project Expense - Materials</v>
      </c>
      <c r="I1532" s="17">
        <f t="shared" si="94"/>
        <v>7</v>
      </c>
      <c r="J1532" s="12" t="str">
        <f t="shared" si="95"/>
        <v>Project Expense - Materials</v>
      </c>
    </row>
    <row r="1533" spans="1:10" ht="16" hidden="1">
      <c r="A1533" s="13" t="s">
        <v>745</v>
      </c>
      <c r="B1533" s="12" t="s">
        <v>105</v>
      </c>
      <c r="D1533" s="12" t="s">
        <v>666</v>
      </c>
      <c r="E1533" s="12">
        <v>-708</v>
      </c>
      <c r="F1533" s="14" t="str">
        <f t="shared" si="92"/>
        <v>2025-03-31Journal Entry41005 Labour - Project Managment-708</v>
      </c>
      <c r="G1533" s="15">
        <f t="shared" si="93"/>
        <v>45747</v>
      </c>
      <c r="H1533" s="16" t="str">
        <f>IF((IFERROR((VLOOKUP(D1533,'Automation (QBO)'!A:B,2,FALSE)),"0"))=0,"Suspense",(IFERROR((VLOOKUP(D1533,'Automation (QBO)'!A:B,2,FALSE)),"Suspense")))</f>
        <v>Labour - Project Managment</v>
      </c>
      <c r="I1533" s="17">
        <f t="shared" si="94"/>
        <v>-708</v>
      </c>
      <c r="J1533" s="12" t="str">
        <f t="shared" si="95"/>
        <v>Labour - Project Managment</v>
      </c>
    </row>
    <row r="1534" spans="1:10" ht="16" hidden="1">
      <c r="A1534" s="13" t="s">
        <v>745</v>
      </c>
      <c r="B1534" s="12" t="s">
        <v>78</v>
      </c>
      <c r="C1534" s="12" t="s">
        <v>139</v>
      </c>
      <c r="D1534" s="12" t="s">
        <v>207</v>
      </c>
      <c r="E1534" s="12">
        <v>-6</v>
      </c>
      <c r="F1534" s="14" t="str">
        <f t="shared" si="92"/>
        <v>2025-03-31ExpenseService Charge11010 Savings (CIBC)-6</v>
      </c>
      <c r="G1534" s="15">
        <f t="shared" si="93"/>
        <v>45747</v>
      </c>
      <c r="H1534" s="16" t="str">
        <f>IF((IFERROR((VLOOKUP(D1534,'Automation (QBO)'!A:B,2,FALSE)),"0"))=0,"Suspense",(IFERROR((VLOOKUP(D1534,'Automation (QBO)'!A:B,2,FALSE)),"Suspense")))</f>
        <v>Savings (CIBC)</v>
      </c>
      <c r="I1534" s="17">
        <f t="shared" si="94"/>
        <v>-6</v>
      </c>
      <c r="J1534" s="12" t="str">
        <f t="shared" si="95"/>
        <v>Savings (CIBC)</v>
      </c>
    </row>
    <row r="1535" spans="1:10" ht="16" hidden="1">
      <c r="A1535" s="13" t="s">
        <v>745</v>
      </c>
      <c r="B1535" s="12" t="s">
        <v>78</v>
      </c>
      <c r="C1535" s="12" t="s">
        <v>81</v>
      </c>
      <c r="D1535" s="12" t="s">
        <v>505</v>
      </c>
      <c r="E1535" s="12">
        <v>145.27000000000001</v>
      </c>
      <c r="F1535" s="14" t="str">
        <f t="shared" si="92"/>
        <v>2025-03-31ExpenseHome Depot21010 Credit Card (CIBC Visa)145.27</v>
      </c>
      <c r="G1535" s="15">
        <f t="shared" si="93"/>
        <v>45747</v>
      </c>
      <c r="H1535" s="16" t="str">
        <f>IF((IFERROR((VLOOKUP(D1535,'Automation (QBO)'!A:B,2,FALSE)),"0"))=0,"Suspense",(IFERROR((VLOOKUP(D1535,'Automation (QBO)'!A:B,2,FALSE)),"Suspense")))</f>
        <v>Credit Card (CIBC Visa)</v>
      </c>
      <c r="I1535" s="17">
        <f t="shared" si="94"/>
        <v>145.27000000000001</v>
      </c>
      <c r="J1535" s="12" t="str">
        <f t="shared" si="95"/>
        <v>Credit Card (CIBC Visa)</v>
      </c>
    </row>
    <row r="1536" spans="1:10" ht="16" hidden="1">
      <c r="A1536" s="13" t="s">
        <v>745</v>
      </c>
      <c r="B1536" s="12" t="s">
        <v>78</v>
      </c>
      <c r="C1536" s="12" t="s">
        <v>781</v>
      </c>
      <c r="D1536" s="12" t="s">
        <v>505</v>
      </c>
      <c r="E1536" s="12">
        <v>94.28</v>
      </c>
      <c r="F1536" s="14" t="str">
        <f t="shared" si="92"/>
        <v>2025-03-31ExpenseHilton Garden Inn.21010 Credit Card (CIBC Visa)94.28</v>
      </c>
      <c r="G1536" s="15">
        <f t="shared" si="93"/>
        <v>45747</v>
      </c>
      <c r="H1536" s="16" t="str">
        <f>IF((IFERROR((VLOOKUP(D1536,'Automation (QBO)'!A:B,2,FALSE)),"0"))=0,"Suspense",(IFERROR((VLOOKUP(D1536,'Automation (QBO)'!A:B,2,FALSE)),"Suspense")))</f>
        <v>Credit Card (CIBC Visa)</v>
      </c>
      <c r="I1536" s="17">
        <f t="shared" si="94"/>
        <v>94.28</v>
      </c>
      <c r="J1536" s="12" t="str">
        <f t="shared" si="95"/>
        <v>Credit Card (CIBC Visa)</v>
      </c>
    </row>
    <row r="1537" spans="1:10" ht="16" hidden="1">
      <c r="A1537" s="13" t="s">
        <v>745</v>
      </c>
      <c r="B1537" s="12" t="s">
        <v>78</v>
      </c>
      <c r="C1537" s="12" t="s">
        <v>95</v>
      </c>
      <c r="D1537" s="12" t="s">
        <v>505</v>
      </c>
      <c r="E1537" s="12">
        <v>7</v>
      </c>
      <c r="F1537" s="14" t="str">
        <f t="shared" si="92"/>
        <v>2025-03-31ExpenseImpark21010 Credit Card (CIBC Visa)7</v>
      </c>
      <c r="G1537" s="15">
        <f t="shared" si="93"/>
        <v>45747</v>
      </c>
      <c r="H1537" s="16" t="str">
        <f>IF((IFERROR((VLOOKUP(D1537,'Automation (QBO)'!A:B,2,FALSE)),"0"))=0,"Suspense",(IFERROR((VLOOKUP(D1537,'Automation (QBO)'!A:B,2,FALSE)),"Suspense")))</f>
        <v>Credit Card (CIBC Visa)</v>
      </c>
      <c r="I1537" s="17">
        <f t="shared" si="94"/>
        <v>7</v>
      </c>
      <c r="J1537" s="12" t="str">
        <f t="shared" si="95"/>
        <v>Credit Card (CIBC Visa)</v>
      </c>
    </row>
    <row r="1538" spans="1:10" ht="16" hidden="1">
      <c r="A1538" s="13" t="s">
        <v>745</v>
      </c>
      <c r="B1538" s="12" t="s">
        <v>105</v>
      </c>
      <c r="D1538" s="12" t="s">
        <v>757</v>
      </c>
      <c r="E1538" s="12">
        <v>708</v>
      </c>
      <c r="F1538" s="14" t="str">
        <f t="shared" ref="F1538:F1601" si="96">A1538&amp;B1538&amp;C1538&amp;D1538&amp;E1538</f>
        <v>2025-03-31Journal Entry42010 Rental - External708</v>
      </c>
      <c r="G1538" s="15">
        <f t="shared" ref="G1538:G1601" si="97">IFERROR((DATEVALUE(A1538)),A1538)</f>
        <v>45747</v>
      </c>
      <c r="H1538" s="16" t="str">
        <f>IF((IFERROR((VLOOKUP(D1538,'Automation (QBO)'!A:B,2,FALSE)),"0"))=0,"Suspense",(IFERROR((VLOOKUP(D1538,'Automation (QBO)'!A:B,2,FALSE)),"Suspense")))</f>
        <v>Rental - External</v>
      </c>
      <c r="I1538" s="17">
        <f t="shared" ref="I1538:I1601" si="98">E1538</f>
        <v>708</v>
      </c>
      <c r="J1538" s="12" t="str">
        <f t="shared" ref="J1538:J1601" si="99">H1538</f>
        <v>Rental - External</v>
      </c>
    </row>
    <row r="1539" spans="1:10" ht="16" hidden="1">
      <c r="A1539" s="13" t="s">
        <v>745</v>
      </c>
      <c r="B1539" s="12" t="s">
        <v>105</v>
      </c>
      <c r="D1539" s="12" t="s">
        <v>666</v>
      </c>
      <c r="E1539" s="12">
        <v>-988.95</v>
      </c>
      <c r="F1539" s="14" t="str">
        <f t="shared" si="96"/>
        <v>2025-03-31Journal Entry41005 Labour - Project Managment-988.95</v>
      </c>
      <c r="G1539" s="15">
        <f t="shared" si="97"/>
        <v>45747</v>
      </c>
      <c r="H1539" s="16" t="str">
        <f>IF((IFERROR((VLOOKUP(D1539,'Automation (QBO)'!A:B,2,FALSE)),"0"))=0,"Suspense",(IFERROR((VLOOKUP(D1539,'Automation (QBO)'!A:B,2,FALSE)),"Suspense")))</f>
        <v>Labour - Project Managment</v>
      </c>
      <c r="I1539" s="17">
        <f t="shared" si="98"/>
        <v>-988.95</v>
      </c>
      <c r="J1539" s="12" t="str">
        <f t="shared" si="99"/>
        <v>Labour - Project Managment</v>
      </c>
    </row>
    <row r="1540" spans="1:10" ht="16" hidden="1">
      <c r="A1540" s="13" t="s">
        <v>745</v>
      </c>
      <c r="B1540" s="12" t="s">
        <v>105</v>
      </c>
      <c r="D1540" s="111" t="s">
        <v>760</v>
      </c>
      <c r="E1540" s="12">
        <v>340</v>
      </c>
      <c r="F1540" s="14" t="str">
        <f t="shared" si="96"/>
        <v>2025-03-31Journal Entry42020 Margin - Subcontractor340</v>
      </c>
      <c r="G1540" s="15">
        <f t="shared" si="97"/>
        <v>45747</v>
      </c>
      <c r="H1540" s="16" t="str">
        <f>IF((IFERROR((VLOOKUP(D1540,'Automation (QBO)'!A:B,2,FALSE)),"0"))=0,"Suspense",(IFERROR((VLOOKUP(D1540,'Automation (QBO)'!A:B,2,FALSE)),"Suspense")))</f>
        <v>Margin - Subcontractor</v>
      </c>
      <c r="I1540" s="17">
        <f t="shared" si="98"/>
        <v>340</v>
      </c>
      <c r="J1540" s="12" t="str">
        <f t="shared" si="99"/>
        <v>Margin - Subcontractor</v>
      </c>
    </row>
    <row r="1541" spans="1:10" ht="16" hidden="1">
      <c r="A1541" s="13" t="s">
        <v>745</v>
      </c>
      <c r="B1541" s="12" t="s">
        <v>105</v>
      </c>
      <c r="D1541" s="12" t="s">
        <v>761</v>
      </c>
      <c r="E1541" s="12">
        <v>731.25</v>
      </c>
      <c r="F1541" s="14" t="str">
        <f t="shared" si="96"/>
        <v>2025-03-31Journal Entry42025 Margin - Labour731.25</v>
      </c>
      <c r="G1541" s="15">
        <f t="shared" si="97"/>
        <v>45747</v>
      </c>
      <c r="H1541" s="16" t="str">
        <f>IF((IFERROR((VLOOKUP(D1541,'Automation (QBO)'!A:B,2,FALSE)),"0"))=0,"Suspense",(IFERROR((VLOOKUP(D1541,'Automation (QBO)'!A:B,2,FALSE)),"Suspense")))</f>
        <v>Margin - Labour</v>
      </c>
      <c r="I1541" s="17">
        <f t="shared" si="98"/>
        <v>731.25</v>
      </c>
      <c r="J1541" s="12" t="str">
        <f t="shared" si="99"/>
        <v>Margin - Labour</v>
      </c>
    </row>
    <row r="1542" spans="1:10" ht="16" hidden="1">
      <c r="A1542" s="13" t="s">
        <v>745</v>
      </c>
      <c r="B1542" s="12" t="s">
        <v>105</v>
      </c>
      <c r="D1542" s="12" t="s">
        <v>759</v>
      </c>
      <c r="E1542" s="12">
        <v>-82.3</v>
      </c>
      <c r="F1542" s="14" t="str">
        <f t="shared" si="96"/>
        <v>2025-03-31Journal Entry42015 Margin - Materials-82.3</v>
      </c>
      <c r="G1542" s="15">
        <f t="shared" si="97"/>
        <v>45747</v>
      </c>
      <c r="H1542" s="16" t="str">
        <f>IF((IFERROR((VLOOKUP(D1542,'Automation (QBO)'!A:B,2,FALSE)),"0"))=0,"Suspense",(IFERROR((VLOOKUP(D1542,'Automation (QBO)'!A:B,2,FALSE)),"Suspense")))</f>
        <v>Margin - Materials</v>
      </c>
      <c r="I1542" s="17">
        <f t="shared" si="98"/>
        <v>-82.3</v>
      </c>
      <c r="J1542" s="12" t="str">
        <f t="shared" si="99"/>
        <v>Margin - Materials</v>
      </c>
    </row>
    <row r="1543" spans="1:10" ht="16" hidden="1">
      <c r="A1543" s="13" t="s">
        <v>745</v>
      </c>
      <c r="B1543" s="12" t="s">
        <v>78</v>
      </c>
      <c r="C1543" s="12" t="s">
        <v>780</v>
      </c>
      <c r="D1543" s="12" t="s">
        <v>204</v>
      </c>
      <c r="E1543" s="12">
        <v>147.78</v>
      </c>
      <c r="F1543" s="14" t="str">
        <f t="shared" si="96"/>
        <v>2025-03-31ExpenseShell USA52225 Fuel147.78</v>
      </c>
      <c r="G1543" s="15">
        <f t="shared" si="97"/>
        <v>45747</v>
      </c>
      <c r="H1543" s="16" t="str">
        <f>IF((IFERROR((VLOOKUP(D1543,'Automation (QBO)'!A:B,2,FALSE)),"0"))=0,"Suspense",(IFERROR((VLOOKUP(D1543,'Automation (QBO)'!A:B,2,FALSE)),"Suspense")))</f>
        <v>Fuel</v>
      </c>
      <c r="I1543" s="17">
        <f t="shared" si="98"/>
        <v>147.78</v>
      </c>
      <c r="J1543" s="12" t="str">
        <f t="shared" si="99"/>
        <v>Fuel</v>
      </c>
    </row>
    <row r="1544" spans="1:10" ht="16" hidden="1">
      <c r="A1544" s="13" t="s">
        <v>745</v>
      </c>
      <c r="B1544" s="12" t="s">
        <v>78</v>
      </c>
      <c r="C1544" s="12" t="s">
        <v>780</v>
      </c>
      <c r="D1544" s="12" t="s">
        <v>204</v>
      </c>
      <c r="E1544" s="12">
        <v>48.91</v>
      </c>
      <c r="F1544" s="14" t="str">
        <f t="shared" si="96"/>
        <v>2025-03-31ExpenseShell USA52225 Fuel48.91</v>
      </c>
      <c r="G1544" s="15">
        <f t="shared" si="97"/>
        <v>45747</v>
      </c>
      <c r="H1544" s="16" t="str">
        <f>IF((IFERROR((VLOOKUP(D1544,'Automation (QBO)'!A:B,2,FALSE)),"0"))=0,"Suspense",(IFERROR((VLOOKUP(D1544,'Automation (QBO)'!A:B,2,FALSE)),"Suspense")))</f>
        <v>Fuel</v>
      </c>
      <c r="I1544" s="17">
        <f t="shared" si="98"/>
        <v>48.91</v>
      </c>
      <c r="J1544" s="12" t="str">
        <f t="shared" si="99"/>
        <v>Fuel</v>
      </c>
    </row>
    <row r="1545" spans="1:10" ht="16" hidden="1">
      <c r="A1545" s="13" t="s">
        <v>745</v>
      </c>
      <c r="B1545" s="12" t="s">
        <v>78</v>
      </c>
      <c r="C1545" s="12" t="s">
        <v>780</v>
      </c>
      <c r="D1545" s="12" t="s">
        <v>505</v>
      </c>
      <c r="E1545" s="12">
        <v>147.78</v>
      </c>
      <c r="F1545" s="14" t="str">
        <f t="shared" si="96"/>
        <v>2025-03-31ExpenseShell USA21010 Credit Card (CIBC Visa)147.78</v>
      </c>
      <c r="G1545" s="15">
        <f t="shared" si="97"/>
        <v>45747</v>
      </c>
      <c r="H1545" s="16" t="str">
        <f>IF((IFERROR((VLOOKUP(D1545,'Automation (QBO)'!A:B,2,FALSE)),"0"))=0,"Suspense",(IFERROR((VLOOKUP(D1545,'Automation (QBO)'!A:B,2,FALSE)),"Suspense")))</f>
        <v>Credit Card (CIBC Visa)</v>
      </c>
      <c r="I1545" s="17">
        <f t="shared" si="98"/>
        <v>147.78</v>
      </c>
      <c r="J1545" s="12" t="str">
        <f t="shared" si="99"/>
        <v>Credit Card (CIBC Visa)</v>
      </c>
    </row>
    <row r="1546" spans="1:10" ht="16" hidden="1">
      <c r="A1546" s="13" t="s">
        <v>745</v>
      </c>
      <c r="B1546" s="12" t="s">
        <v>78</v>
      </c>
      <c r="C1546" s="12" t="s">
        <v>780</v>
      </c>
      <c r="D1546" s="12" t="s">
        <v>505</v>
      </c>
      <c r="E1546" s="12">
        <v>48.91</v>
      </c>
      <c r="F1546" s="14" t="str">
        <f t="shared" si="96"/>
        <v>2025-03-31ExpenseShell USA21010 Credit Card (CIBC Visa)48.91</v>
      </c>
      <c r="G1546" s="15">
        <f t="shared" si="97"/>
        <v>45747</v>
      </c>
      <c r="H1546" s="16" t="str">
        <f>IF((IFERROR((VLOOKUP(D1546,'Automation (QBO)'!A:B,2,FALSE)),"0"))=0,"Suspense",(IFERROR((VLOOKUP(D1546,'Automation (QBO)'!A:B,2,FALSE)),"Suspense")))</f>
        <v>Credit Card (CIBC Visa)</v>
      </c>
      <c r="I1546" s="17">
        <f t="shared" si="98"/>
        <v>48.91</v>
      </c>
      <c r="J1546" s="12" t="str">
        <f t="shared" si="99"/>
        <v>Credit Card (CIBC Visa)</v>
      </c>
    </row>
    <row r="1547" spans="1:10" ht="16" hidden="1">
      <c r="A1547" s="13" t="s">
        <v>745</v>
      </c>
      <c r="B1547" s="12" t="s">
        <v>78</v>
      </c>
      <c r="C1547" s="12" t="s">
        <v>137</v>
      </c>
      <c r="D1547" s="12" t="s">
        <v>505</v>
      </c>
      <c r="E1547" s="12">
        <v>29.11</v>
      </c>
      <c r="F1547" s="14" t="str">
        <f t="shared" si="96"/>
        <v>2025-03-31ExpenseAdobe21010 Credit Card (CIBC Visa)29.11</v>
      </c>
      <c r="G1547" s="15">
        <f t="shared" si="97"/>
        <v>45747</v>
      </c>
      <c r="H1547" s="16" t="str">
        <f>IF((IFERROR((VLOOKUP(D1547,'Automation (QBO)'!A:B,2,FALSE)),"0"))=0,"Suspense",(IFERROR((VLOOKUP(D1547,'Automation (QBO)'!A:B,2,FALSE)),"Suspense")))</f>
        <v>Credit Card (CIBC Visa)</v>
      </c>
      <c r="I1547" s="17">
        <f t="shared" si="98"/>
        <v>29.11</v>
      </c>
      <c r="J1547" s="12" t="str">
        <f t="shared" si="99"/>
        <v>Credit Card (CIBC Visa)</v>
      </c>
    </row>
    <row r="1548" spans="1:10" ht="16" hidden="1">
      <c r="A1548" s="13" t="s">
        <v>745</v>
      </c>
      <c r="B1548" s="12" t="s">
        <v>78</v>
      </c>
      <c r="C1548" s="12" t="s">
        <v>100</v>
      </c>
      <c r="D1548" s="12" t="s">
        <v>505</v>
      </c>
      <c r="E1548" s="12">
        <v>27.24</v>
      </c>
      <c r="F1548" s="14" t="str">
        <f t="shared" si="96"/>
        <v>2025-03-31ExpenseMicrosoft Canada Inc21010 Credit Card (CIBC Visa)27.24</v>
      </c>
      <c r="G1548" s="15">
        <f t="shared" si="97"/>
        <v>45747</v>
      </c>
      <c r="H1548" s="16" t="str">
        <f>IF((IFERROR((VLOOKUP(D1548,'Automation (QBO)'!A:B,2,FALSE)),"0"))=0,"Suspense",(IFERROR((VLOOKUP(D1548,'Automation (QBO)'!A:B,2,FALSE)),"Suspense")))</f>
        <v>Credit Card (CIBC Visa)</v>
      </c>
      <c r="I1548" s="17">
        <f t="shared" si="98"/>
        <v>27.24</v>
      </c>
      <c r="J1548" s="12" t="str">
        <f t="shared" si="99"/>
        <v>Credit Card (CIBC Visa)</v>
      </c>
    </row>
    <row r="1549" spans="1:10" ht="16" hidden="1">
      <c r="A1549" s="13" t="s">
        <v>745</v>
      </c>
      <c r="B1549" s="12" t="s">
        <v>78</v>
      </c>
      <c r="C1549" s="12" t="s">
        <v>744</v>
      </c>
      <c r="D1549" s="12" t="s">
        <v>505</v>
      </c>
      <c r="E1549" s="12">
        <v>16.100000000000001</v>
      </c>
      <c r="F1549" s="14" t="str">
        <f t="shared" si="96"/>
        <v>2025-03-31ExpenseCloudFlare21010 Credit Card (CIBC Visa)16.1</v>
      </c>
      <c r="G1549" s="15">
        <f t="shared" si="97"/>
        <v>45747</v>
      </c>
      <c r="H1549" s="16" t="str">
        <f>IF((IFERROR((VLOOKUP(D1549,'Automation (QBO)'!A:B,2,FALSE)),"0"))=0,"Suspense",(IFERROR((VLOOKUP(D1549,'Automation (QBO)'!A:B,2,FALSE)),"Suspense")))</f>
        <v>Credit Card (CIBC Visa)</v>
      </c>
      <c r="I1549" s="17">
        <f t="shared" si="98"/>
        <v>16.100000000000001</v>
      </c>
      <c r="J1549" s="12" t="str">
        <f t="shared" si="99"/>
        <v>Credit Card (CIBC Visa)</v>
      </c>
    </row>
    <row r="1550" spans="1:10" ht="16" hidden="1">
      <c r="A1550" s="13" t="s">
        <v>745</v>
      </c>
      <c r="B1550" s="12" t="s">
        <v>105</v>
      </c>
      <c r="D1550" s="12" t="s">
        <v>844</v>
      </c>
      <c r="E1550" s="12">
        <v>-297</v>
      </c>
      <c r="F1550" s="14" t="str">
        <f t="shared" si="96"/>
        <v>2025-03-31Journal Entry42035 Billable Expense Income-297</v>
      </c>
      <c r="G1550" s="15">
        <f t="shared" si="97"/>
        <v>45747</v>
      </c>
      <c r="H1550" s="16" t="str">
        <f>IF((IFERROR((VLOOKUP(D1550,'Automation (QBO)'!A:B,2,FALSE)),"0"))=0,"Suspense",(IFERROR((VLOOKUP(D1550,'Automation (QBO)'!A:B,2,FALSE)),"Suspense")))</f>
        <v>Suspense</v>
      </c>
      <c r="I1550" s="17">
        <f t="shared" si="98"/>
        <v>-297</v>
      </c>
      <c r="J1550" s="12" t="str">
        <f t="shared" si="99"/>
        <v>Suspense</v>
      </c>
    </row>
    <row r="1551" spans="1:10" ht="16" hidden="1">
      <c r="A1551" s="13" t="s">
        <v>745</v>
      </c>
      <c r="B1551" s="12" t="s">
        <v>105</v>
      </c>
      <c r="D1551" s="12" t="s">
        <v>666</v>
      </c>
      <c r="E1551" s="12">
        <v>-6632.27</v>
      </c>
      <c r="F1551" s="14" t="str">
        <f t="shared" si="96"/>
        <v>2025-03-31Journal Entry41005 Labour - Project Managment-6632.27</v>
      </c>
      <c r="G1551" s="15">
        <f t="shared" si="97"/>
        <v>45747</v>
      </c>
      <c r="H1551" s="16" t="str">
        <f>IF((IFERROR((VLOOKUP(D1551,'Automation (QBO)'!A:B,2,FALSE)),"0"))=0,"Suspense",(IFERROR((VLOOKUP(D1551,'Automation (QBO)'!A:B,2,FALSE)),"Suspense")))</f>
        <v>Labour - Project Managment</v>
      </c>
      <c r="I1551" s="17">
        <f t="shared" si="98"/>
        <v>-6632.27</v>
      </c>
      <c r="J1551" s="12" t="str">
        <f t="shared" si="99"/>
        <v>Labour - Project Managment</v>
      </c>
    </row>
    <row r="1552" spans="1:10" ht="16" hidden="1">
      <c r="A1552" s="13" t="s">
        <v>745</v>
      </c>
      <c r="B1552" s="12" t="s">
        <v>105</v>
      </c>
      <c r="D1552" s="12" t="s">
        <v>906</v>
      </c>
      <c r="E1552" s="12">
        <v>6632.27</v>
      </c>
      <c r="F1552" s="14" t="str">
        <f t="shared" si="96"/>
        <v>2025-03-31Journal Entry41009 Project Expense - Subcontractors Income6632.27</v>
      </c>
      <c r="G1552" s="15">
        <f t="shared" si="97"/>
        <v>45747</v>
      </c>
      <c r="H1552" s="16" t="str">
        <f>IF((IFERROR((VLOOKUP(D1552,'Automation (QBO)'!A:B,2,FALSE)),"0"))=0,"Suspense",(IFERROR((VLOOKUP(D1552,'Automation (QBO)'!A:B,2,FALSE)),"Suspense")))</f>
        <v>Project Expense - Subcontractors Income</v>
      </c>
      <c r="I1552" s="17">
        <f t="shared" si="98"/>
        <v>6632.27</v>
      </c>
      <c r="J1552" s="12" t="str">
        <f t="shared" si="99"/>
        <v>Project Expense - Subcontractors Income</v>
      </c>
    </row>
    <row r="1553" spans="1:10" ht="16" hidden="1">
      <c r="A1553" s="13" t="s">
        <v>745</v>
      </c>
      <c r="B1553" s="12" t="s">
        <v>105</v>
      </c>
      <c r="D1553" s="12" t="s">
        <v>666</v>
      </c>
      <c r="E1553" s="12">
        <v>-9157.32</v>
      </c>
      <c r="F1553" s="14" t="str">
        <f t="shared" si="96"/>
        <v>2025-03-31Journal Entry41005 Labour - Project Managment-9157.32</v>
      </c>
      <c r="G1553" s="15">
        <f t="shared" si="97"/>
        <v>45747</v>
      </c>
      <c r="H1553" s="16" t="str">
        <f>IF((IFERROR((VLOOKUP(D1553,'Automation (QBO)'!A:B,2,FALSE)),"0"))=0,"Suspense",(IFERROR((VLOOKUP(D1553,'Automation (QBO)'!A:B,2,FALSE)),"Suspense")))</f>
        <v>Labour - Project Managment</v>
      </c>
      <c r="I1553" s="17">
        <f t="shared" si="98"/>
        <v>-9157.32</v>
      </c>
      <c r="J1553" s="12" t="str">
        <f t="shared" si="99"/>
        <v>Labour - Project Managment</v>
      </c>
    </row>
    <row r="1554" spans="1:10" ht="16" hidden="1">
      <c r="A1554" s="13" t="s">
        <v>745</v>
      </c>
      <c r="B1554" s="12" t="s">
        <v>105</v>
      </c>
      <c r="D1554" s="12" t="s">
        <v>906</v>
      </c>
      <c r="E1554" s="12">
        <v>9157.32</v>
      </c>
      <c r="F1554" s="14" t="str">
        <f t="shared" si="96"/>
        <v>2025-03-31Journal Entry41009 Project Expense - Subcontractors Income9157.32</v>
      </c>
      <c r="G1554" s="15">
        <f t="shared" si="97"/>
        <v>45747</v>
      </c>
      <c r="H1554" s="16" t="str">
        <f>IF((IFERROR((VLOOKUP(D1554,'Automation (QBO)'!A:B,2,FALSE)),"0"))=0,"Suspense",(IFERROR((VLOOKUP(D1554,'Automation (QBO)'!A:B,2,FALSE)),"Suspense")))</f>
        <v>Project Expense - Subcontractors Income</v>
      </c>
      <c r="I1554" s="17">
        <f t="shared" si="98"/>
        <v>9157.32</v>
      </c>
      <c r="J1554" s="12" t="str">
        <f t="shared" si="99"/>
        <v>Project Expense - Subcontractors Income</v>
      </c>
    </row>
    <row r="1555" spans="1:10" ht="16" hidden="1">
      <c r="A1555" s="13" t="s">
        <v>745</v>
      </c>
      <c r="B1555" s="12" t="s">
        <v>105</v>
      </c>
      <c r="D1555" s="12" t="s">
        <v>666</v>
      </c>
      <c r="E1555" s="12">
        <v>-1625</v>
      </c>
      <c r="F1555" s="14" t="str">
        <f t="shared" si="96"/>
        <v>2025-03-31Journal Entry41005 Labour - Project Managment-1625</v>
      </c>
      <c r="G1555" s="15">
        <f t="shared" si="97"/>
        <v>45747</v>
      </c>
      <c r="H1555" s="16" t="str">
        <f>IF((IFERROR((VLOOKUP(D1555,'Automation (QBO)'!A:B,2,FALSE)),"0"))=0,"Suspense",(IFERROR((VLOOKUP(D1555,'Automation (QBO)'!A:B,2,FALSE)),"Suspense")))</f>
        <v>Labour - Project Managment</v>
      </c>
      <c r="I1555" s="17">
        <f t="shared" si="98"/>
        <v>-1625</v>
      </c>
      <c r="J1555" s="12" t="str">
        <f t="shared" si="99"/>
        <v>Labour - Project Managment</v>
      </c>
    </row>
    <row r="1556" spans="1:10" ht="16" hidden="1">
      <c r="A1556" s="13" t="s">
        <v>745</v>
      </c>
      <c r="B1556" s="12" t="s">
        <v>105</v>
      </c>
      <c r="D1556" s="12" t="s">
        <v>758</v>
      </c>
      <c r="E1556" s="12">
        <v>1625</v>
      </c>
      <c r="F1556" s="14" t="str">
        <f t="shared" si="96"/>
        <v>2025-03-31Journal Entry41006 Labour - General1625</v>
      </c>
      <c r="G1556" s="15">
        <f t="shared" si="97"/>
        <v>45747</v>
      </c>
      <c r="H1556" s="16" t="str">
        <f>IF((IFERROR((VLOOKUP(D1556,'Automation (QBO)'!A:B,2,FALSE)),"0"))=0,"Suspense",(IFERROR((VLOOKUP(D1556,'Automation (QBO)'!A:B,2,FALSE)),"Suspense")))</f>
        <v>Labour - General</v>
      </c>
      <c r="I1556" s="17">
        <f t="shared" si="98"/>
        <v>1625</v>
      </c>
      <c r="J1556" s="12" t="str">
        <f t="shared" si="99"/>
        <v>Labour - General</v>
      </c>
    </row>
    <row r="1557" spans="1:10" ht="16" hidden="1">
      <c r="A1557" s="13" t="s">
        <v>745</v>
      </c>
      <c r="B1557" s="12" t="s">
        <v>105</v>
      </c>
      <c r="D1557" s="12" t="s">
        <v>666</v>
      </c>
      <c r="E1557" s="12">
        <v>-2442.46</v>
      </c>
      <c r="F1557" s="14" t="str">
        <f t="shared" si="96"/>
        <v>2025-03-31Journal Entry41005 Labour - Project Managment-2442.46</v>
      </c>
      <c r="G1557" s="15">
        <f t="shared" si="97"/>
        <v>45747</v>
      </c>
      <c r="H1557" s="16" t="str">
        <f>IF((IFERROR((VLOOKUP(D1557,'Automation (QBO)'!A:B,2,FALSE)),"0"))=0,"Suspense",(IFERROR((VLOOKUP(D1557,'Automation (QBO)'!A:B,2,FALSE)),"Suspense")))</f>
        <v>Labour - Project Managment</v>
      </c>
      <c r="I1557" s="17">
        <f t="shared" si="98"/>
        <v>-2442.46</v>
      </c>
      <c r="J1557" s="12" t="str">
        <f t="shared" si="99"/>
        <v>Labour - Project Managment</v>
      </c>
    </row>
    <row r="1558" spans="1:10" ht="16" hidden="1">
      <c r="A1558" s="13" t="s">
        <v>745</v>
      </c>
      <c r="B1558" s="12" t="s">
        <v>105</v>
      </c>
      <c r="D1558" s="12" t="s">
        <v>760</v>
      </c>
      <c r="E1558" s="12">
        <v>1831.46</v>
      </c>
      <c r="F1558" s="14" t="str">
        <f t="shared" si="96"/>
        <v>2025-03-31Journal Entry42020 Margin - Subcontractor1831.46</v>
      </c>
      <c r="G1558" s="15">
        <f t="shared" si="97"/>
        <v>45747</v>
      </c>
      <c r="H1558" s="16" t="str">
        <f>IF((IFERROR((VLOOKUP(D1558,'Automation (QBO)'!A:B,2,FALSE)),"0"))=0,"Suspense",(IFERROR((VLOOKUP(D1558,'Automation (QBO)'!A:B,2,FALSE)),"Suspense")))</f>
        <v>Margin - Subcontractor</v>
      </c>
      <c r="I1558" s="17">
        <f t="shared" si="98"/>
        <v>1831.46</v>
      </c>
      <c r="J1558" s="12" t="str">
        <f t="shared" si="99"/>
        <v>Margin - Subcontractor</v>
      </c>
    </row>
    <row r="1559" spans="1:10" ht="16" hidden="1">
      <c r="A1559" s="13" t="s">
        <v>745</v>
      </c>
      <c r="B1559" s="12" t="s">
        <v>105</v>
      </c>
      <c r="D1559" s="12" t="s">
        <v>761</v>
      </c>
      <c r="E1559" s="12">
        <v>611</v>
      </c>
      <c r="F1559" s="14" t="str">
        <f t="shared" si="96"/>
        <v>2025-03-31Journal Entry42025 Margin - Labour611</v>
      </c>
      <c r="G1559" s="15">
        <f t="shared" si="97"/>
        <v>45747</v>
      </c>
      <c r="H1559" s="16" t="str">
        <f>IF((IFERROR((VLOOKUP(D1559,'Automation (QBO)'!A:B,2,FALSE)),"0"))=0,"Suspense",(IFERROR((VLOOKUP(D1559,'Automation (QBO)'!A:B,2,FALSE)),"Suspense")))</f>
        <v>Margin - Labour</v>
      </c>
      <c r="I1559" s="17">
        <f t="shared" si="98"/>
        <v>611</v>
      </c>
      <c r="J1559" s="12" t="str">
        <f t="shared" si="99"/>
        <v>Margin - Labour</v>
      </c>
    </row>
    <row r="1560" spans="1:10" ht="16" hidden="1">
      <c r="A1560" s="13" t="s">
        <v>745</v>
      </c>
      <c r="B1560" s="12" t="s">
        <v>105</v>
      </c>
      <c r="D1560" s="12" t="s">
        <v>666</v>
      </c>
      <c r="E1560" s="12">
        <v>-3055</v>
      </c>
      <c r="F1560" s="14" t="str">
        <f t="shared" si="96"/>
        <v>2025-03-31Journal Entry41005 Labour - Project Managment-3055</v>
      </c>
      <c r="G1560" s="15">
        <f t="shared" si="97"/>
        <v>45747</v>
      </c>
      <c r="H1560" s="16" t="str">
        <f>IF((IFERROR((VLOOKUP(D1560,'Automation (QBO)'!A:B,2,FALSE)),"0"))=0,"Suspense",(IFERROR((VLOOKUP(D1560,'Automation (QBO)'!A:B,2,FALSE)),"Suspense")))</f>
        <v>Labour - Project Managment</v>
      </c>
      <c r="I1560" s="17">
        <f t="shared" si="98"/>
        <v>-3055</v>
      </c>
      <c r="J1560" s="12" t="str">
        <f t="shared" si="99"/>
        <v>Labour - Project Managment</v>
      </c>
    </row>
    <row r="1561" spans="1:10" ht="16" hidden="1">
      <c r="A1561" s="13" t="s">
        <v>745</v>
      </c>
      <c r="B1561" s="12" t="s">
        <v>105</v>
      </c>
      <c r="D1561" s="12" t="s">
        <v>758</v>
      </c>
      <c r="E1561" s="12">
        <v>3055</v>
      </c>
      <c r="F1561" s="14" t="str">
        <f t="shared" si="96"/>
        <v>2025-03-31Journal Entry41006 Labour - General3055</v>
      </c>
      <c r="G1561" s="15">
        <f t="shared" si="97"/>
        <v>45747</v>
      </c>
      <c r="H1561" s="16" t="str">
        <f>IF((IFERROR((VLOOKUP(D1561,'Automation (QBO)'!A:B,2,FALSE)),"0"))=0,"Suspense",(IFERROR((VLOOKUP(D1561,'Automation (QBO)'!A:B,2,FALSE)),"Suspense")))</f>
        <v>Labour - General</v>
      </c>
      <c r="I1561" s="17">
        <f t="shared" si="98"/>
        <v>3055</v>
      </c>
      <c r="J1561" s="12" t="str">
        <f t="shared" si="99"/>
        <v>Labour - General</v>
      </c>
    </row>
    <row r="1562" spans="1:10" ht="16" hidden="1">
      <c r="A1562" s="13" t="s">
        <v>751</v>
      </c>
      <c r="B1562" s="12" t="s">
        <v>78</v>
      </c>
      <c r="C1562" s="12" t="s">
        <v>91</v>
      </c>
      <c r="D1562" s="12" t="s">
        <v>659</v>
      </c>
      <c r="E1562" s="12">
        <v>37</v>
      </c>
      <c r="F1562" s="14" t="str">
        <f t="shared" si="96"/>
        <v>2025-04-01ExpenseWix52152 Technology &amp; Website37</v>
      </c>
      <c r="G1562" s="15">
        <f t="shared" si="97"/>
        <v>45748</v>
      </c>
      <c r="H1562" s="16" t="str">
        <f>IF((IFERROR((VLOOKUP(D1562,'Automation (QBO)'!A:B,2,FALSE)),"0"))=0,"Suspense",(IFERROR((VLOOKUP(D1562,'Automation (QBO)'!A:B,2,FALSE)),"Suspense")))</f>
        <v>Technology &amp; Website</v>
      </c>
      <c r="I1562" s="17">
        <f t="shared" si="98"/>
        <v>37</v>
      </c>
      <c r="J1562" s="12" t="str">
        <f t="shared" si="99"/>
        <v>Technology &amp; Website</v>
      </c>
    </row>
    <row r="1563" spans="1:10" ht="16" hidden="1">
      <c r="A1563" s="13" t="s">
        <v>751</v>
      </c>
      <c r="B1563" s="12" t="s">
        <v>78</v>
      </c>
      <c r="C1563" s="12" t="s">
        <v>142</v>
      </c>
      <c r="D1563" s="12" t="s">
        <v>403</v>
      </c>
      <c r="E1563" s="12">
        <v>1252.44</v>
      </c>
      <c r="F1563" s="14" t="str">
        <f t="shared" si="96"/>
        <v>2025-04-01ExpenseInsurance WayPoint Portfolio Inc.52175 Insurance1252.44</v>
      </c>
      <c r="G1563" s="15">
        <f t="shared" si="97"/>
        <v>45748</v>
      </c>
      <c r="H1563" s="16" t="str">
        <f>IF((IFERROR((VLOOKUP(D1563,'Automation (QBO)'!A:B,2,FALSE)),"0"))=0,"Suspense",(IFERROR((VLOOKUP(D1563,'Automation (QBO)'!A:B,2,FALSE)),"Suspense")))</f>
        <v>Insurance</v>
      </c>
      <c r="I1563" s="17">
        <f t="shared" si="98"/>
        <v>1252.44</v>
      </c>
      <c r="J1563" s="12" t="str">
        <f t="shared" si="99"/>
        <v>Insurance</v>
      </c>
    </row>
    <row r="1564" spans="1:10" ht="16" hidden="1">
      <c r="A1564" s="13" t="s">
        <v>751</v>
      </c>
      <c r="B1564" s="12" t="s">
        <v>78</v>
      </c>
      <c r="C1564" s="12" t="s">
        <v>142</v>
      </c>
      <c r="D1564" s="12" t="s">
        <v>199</v>
      </c>
      <c r="E1564" s="12">
        <v>0</v>
      </c>
      <c r="F1564" s="14" t="str">
        <f t="shared" si="96"/>
        <v>2025-04-01ExpenseInsurance WayPoint Portfolio Inc.21020 GST/HST Payable0</v>
      </c>
      <c r="G1564" s="15">
        <f t="shared" si="97"/>
        <v>45748</v>
      </c>
      <c r="H1564" s="16" t="str">
        <f>IF((IFERROR((VLOOKUP(D1564,'Automation (QBO)'!A:B,2,FALSE)),"0"))=0,"Suspense",(IFERROR((VLOOKUP(D1564,'Automation (QBO)'!A:B,2,FALSE)),"Suspense")))</f>
        <v>GST/HST Payable</v>
      </c>
      <c r="I1564" s="17">
        <f t="shared" si="98"/>
        <v>0</v>
      </c>
      <c r="J1564" s="12" t="str">
        <f t="shared" si="99"/>
        <v>GST/HST Payable</v>
      </c>
    </row>
    <row r="1565" spans="1:10" ht="16" hidden="1">
      <c r="A1565" s="13" t="s">
        <v>751</v>
      </c>
      <c r="B1565" s="12" t="s">
        <v>78</v>
      </c>
      <c r="C1565" s="12" t="s">
        <v>711</v>
      </c>
      <c r="D1565" s="12" t="s">
        <v>654</v>
      </c>
      <c r="E1565" s="12">
        <v>2094.75</v>
      </c>
      <c r="F1565" s="14" t="str">
        <f t="shared" si="96"/>
        <v>2025-04-01ExpenseJosh Sathiananthan LTD.51320 Project Expense - Subcontractors2094.75</v>
      </c>
      <c r="G1565" s="15">
        <f t="shared" si="97"/>
        <v>45748</v>
      </c>
      <c r="H1565" s="16" t="str">
        <f>IF((IFERROR((VLOOKUP(D1565,'Automation (QBO)'!A:B,2,FALSE)),"0"))=0,"Suspense",(IFERROR((VLOOKUP(D1565,'Automation (QBO)'!A:B,2,FALSE)),"Suspense")))</f>
        <v>Project Expense - Subcontractors</v>
      </c>
      <c r="I1565" s="17">
        <f t="shared" si="98"/>
        <v>2094.75</v>
      </c>
      <c r="J1565" s="12" t="str">
        <f t="shared" si="99"/>
        <v>Project Expense - Subcontractors</v>
      </c>
    </row>
    <row r="1566" spans="1:10" ht="16" hidden="1">
      <c r="A1566" s="13" t="s">
        <v>751</v>
      </c>
      <c r="B1566" s="12" t="s">
        <v>78</v>
      </c>
      <c r="C1566" s="12" t="s">
        <v>711</v>
      </c>
      <c r="D1566" s="12" t="s">
        <v>199</v>
      </c>
      <c r="E1566" s="12">
        <v>0</v>
      </c>
      <c r="F1566" s="14" t="str">
        <f t="shared" si="96"/>
        <v>2025-04-01ExpenseJosh Sathiananthan LTD.21020 GST/HST Payable0</v>
      </c>
      <c r="G1566" s="15">
        <f t="shared" si="97"/>
        <v>45748</v>
      </c>
      <c r="H1566" s="16" t="str">
        <f>IF((IFERROR((VLOOKUP(D1566,'Automation (QBO)'!A:B,2,FALSE)),"0"))=0,"Suspense",(IFERROR((VLOOKUP(D1566,'Automation (QBO)'!A:B,2,FALSE)),"Suspense")))</f>
        <v>GST/HST Payable</v>
      </c>
      <c r="I1566" s="17">
        <f t="shared" si="98"/>
        <v>0</v>
      </c>
      <c r="J1566" s="12" t="str">
        <f t="shared" si="99"/>
        <v>GST/HST Payable</v>
      </c>
    </row>
    <row r="1567" spans="1:10" ht="16" hidden="1">
      <c r="A1567" s="13" t="s">
        <v>751</v>
      </c>
      <c r="B1567" s="12" t="s">
        <v>78</v>
      </c>
      <c r="C1567" s="12" t="s">
        <v>711</v>
      </c>
      <c r="D1567" s="12" t="s">
        <v>654</v>
      </c>
      <c r="E1567" s="12">
        <v>2493.75</v>
      </c>
      <c r="F1567" s="14" t="str">
        <f t="shared" si="96"/>
        <v>2025-04-01ExpenseJosh Sathiananthan LTD.51320 Project Expense - Subcontractors2493.75</v>
      </c>
      <c r="G1567" s="15">
        <f t="shared" si="97"/>
        <v>45748</v>
      </c>
      <c r="H1567" s="16" t="str">
        <f>IF((IFERROR((VLOOKUP(D1567,'Automation (QBO)'!A:B,2,FALSE)),"0"))=0,"Suspense",(IFERROR((VLOOKUP(D1567,'Automation (QBO)'!A:B,2,FALSE)),"Suspense")))</f>
        <v>Project Expense - Subcontractors</v>
      </c>
      <c r="I1567" s="17">
        <f t="shared" si="98"/>
        <v>2493.75</v>
      </c>
      <c r="J1567" s="12" t="str">
        <f t="shared" si="99"/>
        <v>Project Expense - Subcontractors</v>
      </c>
    </row>
    <row r="1568" spans="1:10" ht="16" hidden="1">
      <c r="A1568" s="13" t="s">
        <v>751</v>
      </c>
      <c r="B1568" s="12" t="s">
        <v>78</v>
      </c>
      <c r="C1568" s="12" t="s">
        <v>711</v>
      </c>
      <c r="D1568" s="12" t="s">
        <v>199</v>
      </c>
      <c r="E1568" s="12">
        <v>0</v>
      </c>
      <c r="F1568" s="14" t="str">
        <f t="shared" si="96"/>
        <v>2025-04-01ExpenseJosh Sathiananthan LTD.21020 GST/HST Payable0</v>
      </c>
      <c r="G1568" s="15">
        <f t="shared" si="97"/>
        <v>45748</v>
      </c>
      <c r="H1568" s="16" t="str">
        <f>IF((IFERROR((VLOOKUP(D1568,'Automation (QBO)'!A:B,2,FALSE)),"0"))=0,"Suspense",(IFERROR((VLOOKUP(D1568,'Automation (QBO)'!A:B,2,FALSE)),"Suspense")))</f>
        <v>GST/HST Payable</v>
      </c>
      <c r="I1568" s="17">
        <f t="shared" si="98"/>
        <v>0</v>
      </c>
      <c r="J1568" s="12" t="str">
        <f t="shared" si="99"/>
        <v>GST/HST Payable</v>
      </c>
    </row>
    <row r="1569" spans="1:10" ht="16" hidden="1">
      <c r="A1569" s="13" t="s">
        <v>751</v>
      </c>
      <c r="B1569" s="12" t="s">
        <v>78</v>
      </c>
      <c r="C1569" s="12" t="s">
        <v>122</v>
      </c>
      <c r="D1569" s="12" t="s">
        <v>654</v>
      </c>
      <c r="E1569" s="12">
        <v>600</v>
      </c>
      <c r="F1569" s="14" t="str">
        <f t="shared" si="96"/>
        <v>2025-04-01ExpenseCrestlynn Contracting51320 Project Expense - Subcontractors600</v>
      </c>
      <c r="G1569" s="15">
        <f t="shared" si="97"/>
        <v>45748</v>
      </c>
      <c r="H1569" s="16" t="str">
        <f>IF((IFERROR((VLOOKUP(D1569,'Automation (QBO)'!A:B,2,FALSE)),"0"))=0,"Suspense",(IFERROR((VLOOKUP(D1569,'Automation (QBO)'!A:B,2,FALSE)),"Suspense")))</f>
        <v>Project Expense - Subcontractors</v>
      </c>
      <c r="I1569" s="17">
        <f t="shared" si="98"/>
        <v>600</v>
      </c>
      <c r="J1569" s="12" t="str">
        <f t="shared" si="99"/>
        <v>Project Expense - Subcontractors</v>
      </c>
    </row>
    <row r="1570" spans="1:10" ht="16" hidden="1">
      <c r="A1570" s="13" t="s">
        <v>751</v>
      </c>
      <c r="B1570" s="12" t="s">
        <v>78</v>
      </c>
      <c r="C1570" s="12" t="s">
        <v>122</v>
      </c>
      <c r="D1570" s="12" t="s">
        <v>199</v>
      </c>
      <c r="E1570" s="12">
        <v>-30</v>
      </c>
      <c r="F1570" s="14" t="str">
        <f t="shared" si="96"/>
        <v>2025-04-01ExpenseCrestlynn Contracting21020 GST/HST Payable-30</v>
      </c>
      <c r="G1570" s="15">
        <f t="shared" si="97"/>
        <v>45748</v>
      </c>
      <c r="H1570" s="16" t="str">
        <f>IF((IFERROR((VLOOKUP(D1570,'Automation (QBO)'!A:B,2,FALSE)),"0"))=0,"Suspense",(IFERROR((VLOOKUP(D1570,'Automation (QBO)'!A:B,2,FALSE)),"Suspense")))</f>
        <v>GST/HST Payable</v>
      </c>
      <c r="I1570" s="17">
        <f t="shared" si="98"/>
        <v>-30</v>
      </c>
      <c r="J1570" s="12" t="str">
        <f t="shared" si="99"/>
        <v>GST/HST Payable</v>
      </c>
    </row>
    <row r="1571" spans="1:10" ht="16" hidden="1">
      <c r="A1571" s="13" t="s">
        <v>751</v>
      </c>
      <c r="B1571" s="12" t="s">
        <v>78</v>
      </c>
      <c r="C1571" s="12" t="s">
        <v>111</v>
      </c>
      <c r="D1571" s="12" t="s">
        <v>654</v>
      </c>
      <c r="E1571" s="12">
        <v>875</v>
      </c>
      <c r="F1571" s="14" t="str">
        <f t="shared" si="96"/>
        <v>2025-04-01ExpenseReload Contracting Ltd.51320 Project Expense - Subcontractors875</v>
      </c>
      <c r="G1571" s="15">
        <f t="shared" si="97"/>
        <v>45748</v>
      </c>
      <c r="H1571" s="16" t="str">
        <f>IF((IFERROR((VLOOKUP(D1571,'Automation (QBO)'!A:B,2,FALSE)),"0"))=0,"Suspense",(IFERROR((VLOOKUP(D1571,'Automation (QBO)'!A:B,2,FALSE)),"Suspense")))</f>
        <v>Project Expense - Subcontractors</v>
      </c>
      <c r="I1571" s="17">
        <f t="shared" si="98"/>
        <v>875</v>
      </c>
      <c r="J1571" s="12" t="str">
        <f t="shared" si="99"/>
        <v>Project Expense - Subcontractors</v>
      </c>
    </row>
    <row r="1572" spans="1:10" ht="16" hidden="1">
      <c r="A1572" s="13" t="s">
        <v>751</v>
      </c>
      <c r="B1572" s="12" t="s">
        <v>78</v>
      </c>
      <c r="C1572" s="12" t="s">
        <v>111</v>
      </c>
      <c r="D1572" s="12" t="s">
        <v>199</v>
      </c>
      <c r="E1572" s="12">
        <v>-43.75</v>
      </c>
      <c r="F1572" s="14" t="str">
        <f t="shared" si="96"/>
        <v>2025-04-01ExpenseReload Contracting Ltd.21020 GST/HST Payable-43.75</v>
      </c>
      <c r="G1572" s="15">
        <f t="shared" si="97"/>
        <v>45748</v>
      </c>
      <c r="H1572" s="16" t="str">
        <f>IF((IFERROR((VLOOKUP(D1572,'Automation (QBO)'!A:B,2,FALSE)),"0"))=0,"Suspense",(IFERROR((VLOOKUP(D1572,'Automation (QBO)'!A:B,2,FALSE)),"Suspense")))</f>
        <v>GST/HST Payable</v>
      </c>
      <c r="I1572" s="17">
        <f t="shared" si="98"/>
        <v>-43.75</v>
      </c>
      <c r="J1572" s="12" t="str">
        <f t="shared" si="99"/>
        <v>GST/HST Payable</v>
      </c>
    </row>
    <row r="1573" spans="1:10" ht="16" hidden="1">
      <c r="A1573" s="13" t="s">
        <v>751</v>
      </c>
      <c r="B1573" s="12" t="s">
        <v>78</v>
      </c>
      <c r="C1573" s="12" t="s">
        <v>148</v>
      </c>
      <c r="D1573" s="12" t="s">
        <v>654</v>
      </c>
      <c r="E1573" s="12">
        <v>430</v>
      </c>
      <c r="F1573" s="14" t="str">
        <f t="shared" si="96"/>
        <v>2025-04-01ExpenseZachary Plass51320 Project Expense - Subcontractors430</v>
      </c>
      <c r="G1573" s="15">
        <f t="shared" si="97"/>
        <v>45748</v>
      </c>
      <c r="H1573" s="16" t="str">
        <f>IF((IFERROR((VLOOKUP(D1573,'Automation (QBO)'!A:B,2,FALSE)),"0"))=0,"Suspense",(IFERROR((VLOOKUP(D1573,'Automation (QBO)'!A:B,2,FALSE)),"Suspense")))</f>
        <v>Project Expense - Subcontractors</v>
      </c>
      <c r="I1573" s="17">
        <f t="shared" si="98"/>
        <v>430</v>
      </c>
      <c r="J1573" s="12" t="str">
        <f t="shared" si="99"/>
        <v>Project Expense - Subcontractors</v>
      </c>
    </row>
    <row r="1574" spans="1:10" ht="16" hidden="1">
      <c r="A1574" s="13" t="s">
        <v>751</v>
      </c>
      <c r="B1574" s="12" t="s">
        <v>78</v>
      </c>
      <c r="C1574" s="12" t="s">
        <v>148</v>
      </c>
      <c r="D1574" s="12" t="s">
        <v>199</v>
      </c>
      <c r="E1574" s="12">
        <v>0</v>
      </c>
      <c r="F1574" s="14" t="str">
        <f t="shared" si="96"/>
        <v>2025-04-01ExpenseZachary Plass21020 GST/HST Payable0</v>
      </c>
      <c r="G1574" s="15">
        <f t="shared" si="97"/>
        <v>45748</v>
      </c>
      <c r="H1574" s="16" t="str">
        <f>IF((IFERROR((VLOOKUP(D1574,'Automation (QBO)'!A:B,2,FALSE)),"0"))=0,"Suspense",(IFERROR((VLOOKUP(D1574,'Automation (QBO)'!A:B,2,FALSE)),"Suspense")))</f>
        <v>GST/HST Payable</v>
      </c>
      <c r="I1574" s="17">
        <f t="shared" si="98"/>
        <v>0</v>
      </c>
      <c r="J1574" s="12" t="str">
        <f t="shared" si="99"/>
        <v>GST/HST Payable</v>
      </c>
    </row>
    <row r="1575" spans="1:10" ht="16" hidden="1">
      <c r="A1575" s="13" t="s">
        <v>751</v>
      </c>
      <c r="B1575" s="12" t="s">
        <v>78</v>
      </c>
      <c r="C1575" s="12" t="s">
        <v>765</v>
      </c>
      <c r="D1575" s="12" t="s">
        <v>659</v>
      </c>
      <c r="E1575" s="12">
        <v>8</v>
      </c>
      <c r="F1575" s="14" t="str">
        <f t="shared" si="96"/>
        <v>2025-04-01ExpenseAIR CANADA52152 Technology &amp; Website8</v>
      </c>
      <c r="G1575" s="15">
        <f t="shared" si="97"/>
        <v>45748</v>
      </c>
      <c r="H1575" s="16" t="str">
        <f>IF((IFERROR((VLOOKUP(D1575,'Automation (QBO)'!A:B,2,FALSE)),"0"))=0,"Suspense",(IFERROR((VLOOKUP(D1575,'Automation (QBO)'!A:B,2,FALSE)),"Suspense")))</f>
        <v>Technology &amp; Website</v>
      </c>
      <c r="I1575" s="17">
        <f t="shared" si="98"/>
        <v>8</v>
      </c>
      <c r="J1575" s="12" t="str">
        <f t="shared" si="99"/>
        <v>Technology &amp; Website</v>
      </c>
    </row>
    <row r="1576" spans="1:10" ht="16" hidden="1">
      <c r="A1576" s="13" t="s">
        <v>751</v>
      </c>
      <c r="B1576" s="12" t="s">
        <v>78</v>
      </c>
      <c r="C1576" s="12" t="s">
        <v>765</v>
      </c>
      <c r="D1576" s="12" t="s">
        <v>659</v>
      </c>
      <c r="E1576" s="12">
        <v>8</v>
      </c>
      <c r="F1576" s="14" t="str">
        <f t="shared" si="96"/>
        <v>2025-04-01ExpenseAIR CANADA52152 Technology &amp; Website8</v>
      </c>
      <c r="G1576" s="15">
        <f t="shared" si="97"/>
        <v>45748</v>
      </c>
      <c r="H1576" s="16" t="str">
        <f>IF((IFERROR((VLOOKUP(D1576,'Automation (QBO)'!A:B,2,FALSE)),"0"))=0,"Suspense",(IFERROR((VLOOKUP(D1576,'Automation (QBO)'!A:B,2,FALSE)),"Suspense")))</f>
        <v>Technology &amp; Website</v>
      </c>
      <c r="I1576" s="17">
        <f t="shared" si="98"/>
        <v>8</v>
      </c>
      <c r="J1576" s="12" t="str">
        <f t="shared" si="99"/>
        <v>Technology &amp; Website</v>
      </c>
    </row>
    <row r="1577" spans="1:10" ht="16" hidden="1">
      <c r="A1577" s="13" t="s">
        <v>751</v>
      </c>
      <c r="B1577" s="12" t="s">
        <v>78</v>
      </c>
      <c r="C1577" s="12" t="s">
        <v>100</v>
      </c>
      <c r="D1577" s="12" t="s">
        <v>383</v>
      </c>
      <c r="E1577" s="12">
        <v>9.08</v>
      </c>
      <c r="F1577" s="14" t="str">
        <f t="shared" si="96"/>
        <v>2025-04-01ExpenseMicrosoft Canada Inc52165 Subscriptions (Annual)9.08</v>
      </c>
      <c r="G1577" s="15">
        <f t="shared" si="97"/>
        <v>45748</v>
      </c>
      <c r="H1577" s="16" t="str">
        <f>IF((IFERROR((VLOOKUP(D1577,'Automation (QBO)'!A:B,2,FALSE)),"0"))=0,"Suspense",(IFERROR((VLOOKUP(D1577,'Automation (QBO)'!A:B,2,FALSE)),"Suspense")))</f>
        <v>Subscriptions (Annual)</v>
      </c>
      <c r="I1577" s="17">
        <f t="shared" si="98"/>
        <v>9.08</v>
      </c>
      <c r="J1577" s="12" t="str">
        <f t="shared" si="99"/>
        <v>Subscriptions (Annual)</v>
      </c>
    </row>
    <row r="1578" spans="1:10" ht="16" hidden="1">
      <c r="A1578" s="13" t="s">
        <v>751</v>
      </c>
      <c r="B1578" s="12" t="s">
        <v>78</v>
      </c>
      <c r="C1578" s="12" t="s">
        <v>100</v>
      </c>
      <c r="D1578" s="12" t="s">
        <v>199</v>
      </c>
      <c r="E1578" s="12">
        <v>0</v>
      </c>
      <c r="F1578" s="14" t="str">
        <f t="shared" si="96"/>
        <v>2025-04-01ExpenseMicrosoft Canada Inc21020 GST/HST Payable0</v>
      </c>
      <c r="G1578" s="15">
        <f t="shared" si="97"/>
        <v>45748</v>
      </c>
      <c r="H1578" s="16" t="str">
        <f>IF((IFERROR((VLOOKUP(D1578,'Automation (QBO)'!A:B,2,FALSE)),"0"))=0,"Suspense",(IFERROR((VLOOKUP(D1578,'Automation (QBO)'!A:B,2,FALSE)),"Suspense")))</f>
        <v>GST/HST Payable</v>
      </c>
      <c r="I1578" s="17">
        <f t="shared" si="98"/>
        <v>0</v>
      </c>
      <c r="J1578" s="12" t="str">
        <f t="shared" si="99"/>
        <v>GST/HST Payable</v>
      </c>
    </row>
    <row r="1579" spans="1:10" ht="16" hidden="1">
      <c r="A1579" s="13" t="s">
        <v>751</v>
      </c>
      <c r="B1579" s="12" t="s">
        <v>78</v>
      </c>
      <c r="C1579" s="12" t="s">
        <v>129</v>
      </c>
      <c r="D1579" s="12" t="s">
        <v>210</v>
      </c>
      <c r="E1579" s="12">
        <v>35.35</v>
      </c>
      <c r="F1579" s="14" t="str">
        <f t="shared" si="96"/>
        <v>2025-04-01ExpenseUber52205 Travel &amp; Parking35.35</v>
      </c>
      <c r="G1579" s="15">
        <f t="shared" si="97"/>
        <v>45748</v>
      </c>
      <c r="H1579" s="16" t="str">
        <f>IF((IFERROR((VLOOKUP(D1579,'Automation (QBO)'!A:B,2,FALSE)),"0"))=0,"Suspense",(IFERROR((VLOOKUP(D1579,'Automation (QBO)'!A:B,2,FALSE)),"Suspense")))</f>
        <v>Travel &amp; Parking</v>
      </c>
      <c r="I1579" s="17">
        <f t="shared" si="98"/>
        <v>35.35</v>
      </c>
      <c r="J1579" s="12" t="str">
        <f t="shared" si="99"/>
        <v>Travel &amp; Parking</v>
      </c>
    </row>
    <row r="1580" spans="1:10" ht="16" hidden="1">
      <c r="A1580" s="13" t="s">
        <v>751</v>
      </c>
      <c r="B1580" s="12" t="s">
        <v>78</v>
      </c>
      <c r="C1580" s="12" t="s">
        <v>129</v>
      </c>
      <c r="D1580" s="12" t="s">
        <v>199</v>
      </c>
      <c r="E1580" s="12">
        <v>0</v>
      </c>
      <c r="F1580" s="14" t="str">
        <f t="shared" si="96"/>
        <v>2025-04-01ExpenseUber21020 GST/HST Payable0</v>
      </c>
      <c r="G1580" s="15">
        <f t="shared" si="97"/>
        <v>45748</v>
      </c>
      <c r="H1580" s="16" t="str">
        <f>IF((IFERROR((VLOOKUP(D1580,'Automation (QBO)'!A:B,2,FALSE)),"0"))=0,"Suspense",(IFERROR((VLOOKUP(D1580,'Automation (QBO)'!A:B,2,FALSE)),"Suspense")))</f>
        <v>GST/HST Payable</v>
      </c>
      <c r="I1580" s="17">
        <f t="shared" si="98"/>
        <v>0</v>
      </c>
      <c r="J1580" s="12" t="str">
        <f t="shared" si="99"/>
        <v>GST/HST Payable</v>
      </c>
    </row>
    <row r="1581" spans="1:10" ht="16" hidden="1">
      <c r="A1581" s="13" t="s">
        <v>751</v>
      </c>
      <c r="B1581" s="12" t="s">
        <v>78</v>
      </c>
      <c r="C1581" s="12" t="s">
        <v>129</v>
      </c>
      <c r="D1581" s="12" t="s">
        <v>210</v>
      </c>
      <c r="E1581" s="12">
        <v>16</v>
      </c>
      <c r="F1581" s="14" t="str">
        <f t="shared" si="96"/>
        <v>2025-04-01ExpenseUber52205 Travel &amp; Parking16</v>
      </c>
      <c r="G1581" s="15">
        <f t="shared" si="97"/>
        <v>45748</v>
      </c>
      <c r="H1581" s="16" t="str">
        <f>IF((IFERROR((VLOOKUP(D1581,'Automation (QBO)'!A:B,2,FALSE)),"0"))=0,"Suspense",(IFERROR((VLOOKUP(D1581,'Automation (QBO)'!A:B,2,FALSE)),"Suspense")))</f>
        <v>Travel &amp; Parking</v>
      </c>
      <c r="I1581" s="17">
        <f t="shared" si="98"/>
        <v>16</v>
      </c>
      <c r="J1581" s="12" t="str">
        <f t="shared" si="99"/>
        <v>Travel &amp; Parking</v>
      </c>
    </row>
    <row r="1582" spans="1:10" ht="16" hidden="1">
      <c r="A1582" s="13" t="s">
        <v>751</v>
      </c>
      <c r="B1582" s="12" t="s">
        <v>78</v>
      </c>
      <c r="C1582" s="12" t="s">
        <v>129</v>
      </c>
      <c r="D1582" s="12" t="s">
        <v>199</v>
      </c>
      <c r="E1582" s="12">
        <v>0</v>
      </c>
      <c r="F1582" s="14" t="str">
        <f t="shared" si="96"/>
        <v>2025-04-01ExpenseUber21020 GST/HST Payable0</v>
      </c>
      <c r="G1582" s="15">
        <f t="shared" si="97"/>
        <v>45748</v>
      </c>
      <c r="H1582" s="16" t="str">
        <f>IF((IFERROR((VLOOKUP(D1582,'Automation (QBO)'!A:B,2,FALSE)),"0"))=0,"Suspense",(IFERROR((VLOOKUP(D1582,'Automation (QBO)'!A:B,2,FALSE)),"Suspense")))</f>
        <v>GST/HST Payable</v>
      </c>
      <c r="I1582" s="17">
        <f t="shared" si="98"/>
        <v>0</v>
      </c>
      <c r="J1582" s="12" t="str">
        <f t="shared" si="99"/>
        <v>GST/HST Payable</v>
      </c>
    </row>
    <row r="1583" spans="1:10" ht="16" hidden="1">
      <c r="A1583" s="13" t="s">
        <v>751</v>
      </c>
      <c r="B1583" s="12" t="s">
        <v>78</v>
      </c>
      <c r="C1583" s="12" t="s">
        <v>129</v>
      </c>
      <c r="D1583" s="12" t="s">
        <v>210</v>
      </c>
      <c r="E1583" s="12">
        <v>4.43</v>
      </c>
      <c r="F1583" s="14" t="str">
        <f t="shared" si="96"/>
        <v>2025-04-01ExpenseUber52205 Travel &amp; Parking4.43</v>
      </c>
      <c r="G1583" s="15">
        <f t="shared" si="97"/>
        <v>45748</v>
      </c>
      <c r="H1583" s="16" t="str">
        <f>IF((IFERROR((VLOOKUP(D1583,'Automation (QBO)'!A:B,2,FALSE)),"0"))=0,"Suspense",(IFERROR((VLOOKUP(D1583,'Automation (QBO)'!A:B,2,FALSE)),"Suspense")))</f>
        <v>Travel &amp; Parking</v>
      </c>
      <c r="I1583" s="17">
        <f t="shared" si="98"/>
        <v>4.43</v>
      </c>
      <c r="J1583" s="12" t="str">
        <f t="shared" si="99"/>
        <v>Travel &amp; Parking</v>
      </c>
    </row>
    <row r="1584" spans="1:10" ht="16" hidden="1">
      <c r="A1584" s="13" t="s">
        <v>751</v>
      </c>
      <c r="B1584" s="12" t="s">
        <v>78</v>
      </c>
      <c r="C1584" s="12" t="s">
        <v>129</v>
      </c>
      <c r="D1584" s="12" t="s">
        <v>199</v>
      </c>
      <c r="E1584" s="12">
        <v>0</v>
      </c>
      <c r="F1584" s="14" t="str">
        <f t="shared" si="96"/>
        <v>2025-04-01ExpenseUber21020 GST/HST Payable0</v>
      </c>
      <c r="G1584" s="15">
        <f t="shared" si="97"/>
        <v>45748</v>
      </c>
      <c r="H1584" s="16" t="str">
        <f>IF((IFERROR((VLOOKUP(D1584,'Automation (QBO)'!A:B,2,FALSE)),"0"))=0,"Suspense",(IFERROR((VLOOKUP(D1584,'Automation (QBO)'!A:B,2,FALSE)),"Suspense")))</f>
        <v>GST/HST Payable</v>
      </c>
      <c r="I1584" s="17">
        <f t="shared" si="98"/>
        <v>0</v>
      </c>
      <c r="J1584" s="12" t="str">
        <f t="shared" si="99"/>
        <v>GST/HST Payable</v>
      </c>
    </row>
    <row r="1585" spans="1:10" ht="16" hidden="1">
      <c r="A1585" s="13" t="s">
        <v>751</v>
      </c>
      <c r="B1585" s="12" t="s">
        <v>78</v>
      </c>
      <c r="C1585" s="12" t="s">
        <v>129</v>
      </c>
      <c r="D1585" s="12" t="s">
        <v>505</v>
      </c>
      <c r="E1585" s="12">
        <v>16</v>
      </c>
      <c r="F1585" s="14" t="str">
        <f t="shared" si="96"/>
        <v>2025-04-01ExpenseUber21010 Credit Card (CIBC Visa)16</v>
      </c>
      <c r="G1585" s="15">
        <f t="shared" si="97"/>
        <v>45748</v>
      </c>
      <c r="H1585" s="16" t="str">
        <f>IF((IFERROR((VLOOKUP(D1585,'Automation (QBO)'!A:B,2,FALSE)),"0"))=0,"Suspense",(IFERROR((VLOOKUP(D1585,'Automation (QBO)'!A:B,2,FALSE)),"Suspense")))</f>
        <v>Credit Card (CIBC Visa)</v>
      </c>
      <c r="I1585" s="17">
        <f t="shared" si="98"/>
        <v>16</v>
      </c>
      <c r="J1585" s="12" t="str">
        <f t="shared" si="99"/>
        <v>Credit Card (CIBC Visa)</v>
      </c>
    </row>
    <row r="1586" spans="1:10" ht="16" hidden="1">
      <c r="A1586" s="13" t="s">
        <v>751</v>
      </c>
      <c r="B1586" s="12" t="s">
        <v>78</v>
      </c>
      <c r="C1586" s="12" t="s">
        <v>129</v>
      </c>
      <c r="D1586" s="12" t="s">
        <v>505</v>
      </c>
      <c r="E1586" s="12">
        <v>35.35</v>
      </c>
      <c r="F1586" s="14" t="str">
        <f t="shared" si="96"/>
        <v>2025-04-01ExpenseUber21010 Credit Card (CIBC Visa)35.35</v>
      </c>
      <c r="G1586" s="15">
        <f t="shared" si="97"/>
        <v>45748</v>
      </c>
      <c r="H1586" s="16" t="str">
        <f>IF((IFERROR((VLOOKUP(D1586,'Automation (QBO)'!A:B,2,FALSE)),"0"))=0,"Suspense",(IFERROR((VLOOKUP(D1586,'Automation (QBO)'!A:B,2,FALSE)),"Suspense")))</f>
        <v>Credit Card (CIBC Visa)</v>
      </c>
      <c r="I1586" s="17">
        <f t="shared" si="98"/>
        <v>35.35</v>
      </c>
      <c r="J1586" s="12" t="str">
        <f t="shared" si="99"/>
        <v>Credit Card (CIBC Visa)</v>
      </c>
    </row>
    <row r="1587" spans="1:10" ht="16" hidden="1">
      <c r="A1587" s="13" t="s">
        <v>751</v>
      </c>
      <c r="B1587" s="12" t="s">
        <v>78</v>
      </c>
      <c r="C1587" s="12" t="s">
        <v>765</v>
      </c>
      <c r="D1587" s="12" t="s">
        <v>505</v>
      </c>
      <c r="E1587" s="12">
        <v>8</v>
      </c>
      <c r="F1587" s="14" t="str">
        <f t="shared" si="96"/>
        <v>2025-04-01ExpenseAIR CANADA21010 Credit Card (CIBC Visa)8</v>
      </c>
      <c r="G1587" s="15">
        <f t="shared" si="97"/>
        <v>45748</v>
      </c>
      <c r="H1587" s="16" t="str">
        <f>IF((IFERROR((VLOOKUP(D1587,'Automation (QBO)'!A:B,2,FALSE)),"0"))=0,"Suspense",(IFERROR((VLOOKUP(D1587,'Automation (QBO)'!A:B,2,FALSE)),"Suspense")))</f>
        <v>Credit Card (CIBC Visa)</v>
      </c>
      <c r="I1587" s="17">
        <f t="shared" si="98"/>
        <v>8</v>
      </c>
      <c r="J1587" s="12" t="str">
        <f t="shared" si="99"/>
        <v>Credit Card (CIBC Visa)</v>
      </c>
    </row>
    <row r="1588" spans="1:10" ht="16" hidden="1">
      <c r="A1588" s="13" t="s">
        <v>751</v>
      </c>
      <c r="B1588" s="12" t="s">
        <v>78</v>
      </c>
      <c r="C1588" s="12" t="s">
        <v>711</v>
      </c>
      <c r="D1588" s="12" t="s">
        <v>201</v>
      </c>
      <c r="E1588" s="12">
        <v>-2493.75</v>
      </c>
      <c r="F1588" s="14" t="str">
        <f t="shared" si="96"/>
        <v>2025-04-01ExpenseJosh Sathiananthan LTD.11005 Chequing (CIBC)-2493.75</v>
      </c>
      <c r="G1588" s="15">
        <f t="shared" si="97"/>
        <v>45748</v>
      </c>
      <c r="H1588" s="16" t="str">
        <f>IF((IFERROR((VLOOKUP(D1588,'Automation (QBO)'!A:B,2,FALSE)),"0"))=0,"Suspense",(IFERROR((VLOOKUP(D1588,'Automation (QBO)'!A:B,2,FALSE)),"Suspense")))</f>
        <v>Chequing (CIBC)</v>
      </c>
      <c r="I1588" s="17">
        <f t="shared" si="98"/>
        <v>-2493.75</v>
      </c>
      <c r="J1588" s="12" t="str">
        <f t="shared" si="99"/>
        <v>Chequing (CIBC)</v>
      </c>
    </row>
    <row r="1589" spans="1:10" ht="16" hidden="1">
      <c r="A1589" s="13" t="s">
        <v>751</v>
      </c>
      <c r="B1589" s="12" t="s">
        <v>78</v>
      </c>
      <c r="C1589" s="12" t="s">
        <v>142</v>
      </c>
      <c r="D1589" s="12" t="s">
        <v>201</v>
      </c>
      <c r="E1589" s="12">
        <v>-1252.44</v>
      </c>
      <c r="F1589" s="14" t="str">
        <f t="shared" si="96"/>
        <v>2025-04-01ExpenseInsurance WayPoint Portfolio Inc.11005 Chequing (CIBC)-1252.44</v>
      </c>
      <c r="G1589" s="15">
        <f t="shared" si="97"/>
        <v>45748</v>
      </c>
      <c r="H1589" s="16" t="str">
        <f>IF((IFERROR((VLOOKUP(D1589,'Automation (QBO)'!A:B,2,FALSE)),"0"))=0,"Suspense",(IFERROR((VLOOKUP(D1589,'Automation (QBO)'!A:B,2,FALSE)),"Suspense")))</f>
        <v>Chequing (CIBC)</v>
      </c>
      <c r="I1589" s="17">
        <f t="shared" si="98"/>
        <v>-1252.44</v>
      </c>
      <c r="J1589" s="12" t="str">
        <f t="shared" si="99"/>
        <v>Chequing (CIBC)</v>
      </c>
    </row>
    <row r="1590" spans="1:10" ht="16" hidden="1">
      <c r="A1590" s="13" t="s">
        <v>751</v>
      </c>
      <c r="B1590" s="12" t="s">
        <v>78</v>
      </c>
      <c r="C1590" s="12" t="s">
        <v>111</v>
      </c>
      <c r="D1590" s="12" t="s">
        <v>201</v>
      </c>
      <c r="E1590" s="12">
        <v>-918.75</v>
      </c>
      <c r="F1590" s="14" t="str">
        <f t="shared" si="96"/>
        <v>2025-04-01ExpenseReload Contracting Ltd.11005 Chequing (CIBC)-918.75</v>
      </c>
      <c r="G1590" s="15">
        <f t="shared" si="97"/>
        <v>45748</v>
      </c>
      <c r="H1590" s="16" t="str">
        <f>IF((IFERROR((VLOOKUP(D1590,'Automation (QBO)'!A:B,2,FALSE)),"0"))=0,"Suspense",(IFERROR((VLOOKUP(D1590,'Automation (QBO)'!A:B,2,FALSE)),"Suspense")))</f>
        <v>Chequing (CIBC)</v>
      </c>
      <c r="I1590" s="17">
        <f t="shared" si="98"/>
        <v>-918.75</v>
      </c>
      <c r="J1590" s="12" t="str">
        <f t="shared" si="99"/>
        <v>Chequing (CIBC)</v>
      </c>
    </row>
    <row r="1591" spans="1:10" ht="16" hidden="1">
      <c r="A1591" s="13" t="s">
        <v>751</v>
      </c>
      <c r="B1591" s="12" t="s">
        <v>78</v>
      </c>
      <c r="C1591" s="12" t="s">
        <v>148</v>
      </c>
      <c r="D1591" s="12" t="s">
        <v>201</v>
      </c>
      <c r="E1591" s="12">
        <v>-430</v>
      </c>
      <c r="F1591" s="14" t="str">
        <f t="shared" si="96"/>
        <v>2025-04-01ExpenseZachary Plass11005 Chequing (CIBC)-430</v>
      </c>
      <c r="G1591" s="15">
        <f t="shared" si="97"/>
        <v>45748</v>
      </c>
      <c r="H1591" s="16" t="str">
        <f>IF((IFERROR((VLOOKUP(D1591,'Automation (QBO)'!A:B,2,FALSE)),"0"))=0,"Suspense",(IFERROR((VLOOKUP(D1591,'Automation (QBO)'!A:B,2,FALSE)),"Suspense")))</f>
        <v>Chequing (CIBC)</v>
      </c>
      <c r="I1591" s="17">
        <f t="shared" si="98"/>
        <v>-430</v>
      </c>
      <c r="J1591" s="12" t="str">
        <f t="shared" si="99"/>
        <v>Chequing (CIBC)</v>
      </c>
    </row>
    <row r="1592" spans="1:10" ht="16" hidden="1">
      <c r="A1592" s="13" t="s">
        <v>751</v>
      </c>
      <c r="B1592" s="12" t="s">
        <v>78</v>
      </c>
      <c r="C1592" s="12" t="s">
        <v>711</v>
      </c>
      <c r="D1592" s="12" t="s">
        <v>201</v>
      </c>
      <c r="E1592" s="12">
        <v>-2094.75</v>
      </c>
      <c r="F1592" s="14" t="str">
        <f t="shared" si="96"/>
        <v>2025-04-01ExpenseJosh Sathiananthan LTD.11005 Chequing (CIBC)-2094.75</v>
      </c>
      <c r="G1592" s="15">
        <f t="shared" si="97"/>
        <v>45748</v>
      </c>
      <c r="H1592" s="16" t="str">
        <f>IF((IFERROR((VLOOKUP(D1592,'Automation (QBO)'!A:B,2,FALSE)),"0"))=0,"Suspense",(IFERROR((VLOOKUP(D1592,'Automation (QBO)'!A:B,2,FALSE)),"Suspense")))</f>
        <v>Chequing (CIBC)</v>
      </c>
      <c r="I1592" s="17">
        <f t="shared" si="98"/>
        <v>-2094.75</v>
      </c>
      <c r="J1592" s="12" t="str">
        <f t="shared" si="99"/>
        <v>Chequing (CIBC)</v>
      </c>
    </row>
    <row r="1593" spans="1:10" ht="16" hidden="1">
      <c r="A1593" s="13" t="s">
        <v>751</v>
      </c>
      <c r="B1593" s="12" t="s">
        <v>78</v>
      </c>
      <c r="C1593" s="12" t="s">
        <v>122</v>
      </c>
      <c r="D1593" s="12" t="s">
        <v>201</v>
      </c>
      <c r="E1593" s="12">
        <v>-630</v>
      </c>
      <c r="F1593" s="14" t="str">
        <f t="shared" si="96"/>
        <v>2025-04-01ExpenseCrestlynn Contracting11005 Chequing (CIBC)-630</v>
      </c>
      <c r="G1593" s="15">
        <f t="shared" si="97"/>
        <v>45748</v>
      </c>
      <c r="H1593" s="16" t="str">
        <f>IF((IFERROR((VLOOKUP(D1593,'Automation (QBO)'!A:B,2,FALSE)),"0"))=0,"Suspense",(IFERROR((VLOOKUP(D1593,'Automation (QBO)'!A:B,2,FALSE)),"Suspense")))</f>
        <v>Chequing (CIBC)</v>
      </c>
      <c r="I1593" s="17">
        <f t="shared" si="98"/>
        <v>-630</v>
      </c>
      <c r="J1593" s="12" t="str">
        <f t="shared" si="99"/>
        <v>Chequing (CIBC)</v>
      </c>
    </row>
    <row r="1594" spans="1:10" ht="16" hidden="1">
      <c r="A1594" s="13" t="s">
        <v>751</v>
      </c>
      <c r="B1594" s="12" t="s">
        <v>78</v>
      </c>
      <c r="C1594" s="12" t="s">
        <v>91</v>
      </c>
      <c r="D1594" s="12" t="s">
        <v>505</v>
      </c>
      <c r="E1594" s="12">
        <v>37</v>
      </c>
      <c r="F1594" s="14" t="str">
        <f t="shared" si="96"/>
        <v>2025-04-01ExpenseWix21010 Credit Card (CIBC Visa)37</v>
      </c>
      <c r="G1594" s="15">
        <f t="shared" si="97"/>
        <v>45748</v>
      </c>
      <c r="H1594" s="16" t="str">
        <f>IF((IFERROR((VLOOKUP(D1594,'Automation (QBO)'!A:B,2,FALSE)),"0"))=0,"Suspense",(IFERROR((VLOOKUP(D1594,'Automation (QBO)'!A:B,2,FALSE)),"Suspense")))</f>
        <v>Credit Card (CIBC Visa)</v>
      </c>
      <c r="I1594" s="17">
        <f t="shared" si="98"/>
        <v>37</v>
      </c>
      <c r="J1594" s="12" t="str">
        <f t="shared" si="99"/>
        <v>Credit Card (CIBC Visa)</v>
      </c>
    </row>
    <row r="1595" spans="1:10" ht="16" hidden="1">
      <c r="A1595" s="13" t="s">
        <v>751</v>
      </c>
      <c r="B1595" s="12" t="s">
        <v>78</v>
      </c>
      <c r="C1595" s="12" t="s">
        <v>100</v>
      </c>
      <c r="D1595" s="12" t="s">
        <v>505</v>
      </c>
      <c r="E1595" s="12">
        <v>9.08</v>
      </c>
      <c r="F1595" s="14" t="str">
        <f t="shared" si="96"/>
        <v>2025-04-01ExpenseMicrosoft Canada Inc21010 Credit Card (CIBC Visa)9.08</v>
      </c>
      <c r="G1595" s="15">
        <f t="shared" si="97"/>
        <v>45748</v>
      </c>
      <c r="H1595" s="16" t="str">
        <f>IF((IFERROR((VLOOKUP(D1595,'Automation (QBO)'!A:B,2,FALSE)),"0"))=0,"Suspense",(IFERROR((VLOOKUP(D1595,'Automation (QBO)'!A:B,2,FALSE)),"Suspense")))</f>
        <v>Credit Card (CIBC Visa)</v>
      </c>
      <c r="I1595" s="17">
        <f t="shared" si="98"/>
        <v>9.08</v>
      </c>
      <c r="J1595" s="12" t="str">
        <f t="shared" si="99"/>
        <v>Credit Card (CIBC Visa)</v>
      </c>
    </row>
    <row r="1596" spans="1:10" ht="16" hidden="1">
      <c r="A1596" s="13" t="s">
        <v>751</v>
      </c>
      <c r="B1596" s="12" t="s">
        <v>78</v>
      </c>
      <c r="C1596" s="12" t="s">
        <v>765</v>
      </c>
      <c r="D1596" s="12" t="s">
        <v>505</v>
      </c>
      <c r="E1596" s="12">
        <v>8</v>
      </c>
      <c r="F1596" s="14" t="str">
        <f t="shared" si="96"/>
        <v>2025-04-01ExpenseAIR CANADA21010 Credit Card (CIBC Visa)8</v>
      </c>
      <c r="G1596" s="15">
        <f t="shared" si="97"/>
        <v>45748</v>
      </c>
      <c r="H1596" s="16" t="str">
        <f>IF((IFERROR((VLOOKUP(D1596,'Automation (QBO)'!A:B,2,FALSE)),"0"))=0,"Suspense",(IFERROR((VLOOKUP(D1596,'Automation (QBO)'!A:B,2,FALSE)),"Suspense")))</f>
        <v>Credit Card (CIBC Visa)</v>
      </c>
      <c r="I1596" s="17">
        <f t="shared" si="98"/>
        <v>8</v>
      </c>
      <c r="J1596" s="12" t="str">
        <f t="shared" si="99"/>
        <v>Credit Card (CIBC Visa)</v>
      </c>
    </row>
    <row r="1597" spans="1:10" ht="16" hidden="1">
      <c r="A1597" s="13" t="s">
        <v>751</v>
      </c>
      <c r="B1597" s="12" t="s">
        <v>78</v>
      </c>
      <c r="C1597" s="12" t="s">
        <v>129</v>
      </c>
      <c r="D1597" s="12" t="s">
        <v>505</v>
      </c>
      <c r="E1597" s="12">
        <v>4.43</v>
      </c>
      <c r="F1597" s="14" t="str">
        <f t="shared" si="96"/>
        <v>2025-04-01ExpenseUber21010 Credit Card (CIBC Visa)4.43</v>
      </c>
      <c r="G1597" s="15">
        <f t="shared" si="97"/>
        <v>45748</v>
      </c>
      <c r="H1597" s="16" t="str">
        <f>IF((IFERROR((VLOOKUP(D1597,'Automation (QBO)'!A:B,2,FALSE)),"0"))=0,"Suspense",(IFERROR((VLOOKUP(D1597,'Automation (QBO)'!A:B,2,FALSE)),"Suspense")))</f>
        <v>Credit Card (CIBC Visa)</v>
      </c>
      <c r="I1597" s="17">
        <f t="shared" si="98"/>
        <v>4.43</v>
      </c>
      <c r="J1597" s="12" t="str">
        <f t="shared" si="99"/>
        <v>Credit Card (CIBC Visa)</v>
      </c>
    </row>
    <row r="1598" spans="1:10" ht="16" hidden="1">
      <c r="A1598" s="13" t="s">
        <v>752</v>
      </c>
      <c r="B1598" s="12" t="s">
        <v>84</v>
      </c>
      <c r="C1598" s="12" t="s">
        <v>754</v>
      </c>
      <c r="D1598" s="12" t="s">
        <v>665</v>
      </c>
      <c r="E1598" s="12">
        <v>1111.96</v>
      </c>
      <c r="F1598" s="14" t="str">
        <f t="shared" si="96"/>
        <v>2025-04-02InvoiceGranville Island Brewing.12000 [Accounts Receivable]1111.96</v>
      </c>
      <c r="G1598" s="15">
        <f t="shared" si="97"/>
        <v>45749</v>
      </c>
      <c r="H1598" s="16" t="str">
        <f>IF((IFERROR((VLOOKUP(D1598,'Automation (QBO)'!A:B,2,FALSE)),"0"))=0,"Suspense",(IFERROR((VLOOKUP(D1598,'Automation (QBO)'!A:B,2,FALSE)),"Suspense")))</f>
        <v>Accounts Recievable - Suspense</v>
      </c>
      <c r="I1598" s="17">
        <f t="shared" si="98"/>
        <v>1111.96</v>
      </c>
      <c r="J1598" s="12" t="str">
        <f t="shared" si="99"/>
        <v>Accounts Recievable - Suspense</v>
      </c>
    </row>
    <row r="1599" spans="1:10" ht="16" hidden="1">
      <c r="A1599" s="13" t="s">
        <v>752</v>
      </c>
      <c r="B1599" s="12" t="s">
        <v>84</v>
      </c>
      <c r="C1599" s="12" t="s">
        <v>753</v>
      </c>
      <c r="D1599" s="12" t="s">
        <v>665</v>
      </c>
      <c r="E1599" s="12">
        <v>0</v>
      </c>
      <c r="F1599" s="14" t="str">
        <f t="shared" si="96"/>
        <v>2025-04-02InvoiceBrowns Newport Village:BSH NewPort Patio Project12000 [Accounts Receivable]0</v>
      </c>
      <c r="G1599" s="15">
        <f t="shared" si="97"/>
        <v>45749</v>
      </c>
      <c r="H1599" s="16" t="str">
        <f>IF((IFERROR((VLOOKUP(D1599,'Automation (QBO)'!A:B,2,FALSE)),"0"))=0,"Suspense",(IFERROR((VLOOKUP(D1599,'Automation (QBO)'!A:B,2,FALSE)),"Suspense")))</f>
        <v>Accounts Recievable - Suspense</v>
      </c>
      <c r="I1599" s="17">
        <f t="shared" si="98"/>
        <v>0</v>
      </c>
      <c r="J1599" s="12" t="str">
        <f t="shared" si="99"/>
        <v>Accounts Recievable - Suspense</v>
      </c>
    </row>
    <row r="1600" spans="1:10" ht="16" hidden="1">
      <c r="A1600" s="13" t="s">
        <v>752</v>
      </c>
      <c r="B1600" s="12" t="s">
        <v>84</v>
      </c>
      <c r="C1600" s="12" t="s">
        <v>753</v>
      </c>
      <c r="D1600" s="12" t="s">
        <v>666</v>
      </c>
      <c r="E1600" s="12">
        <v>0</v>
      </c>
      <c r="F1600" s="14" t="str">
        <f t="shared" si="96"/>
        <v>2025-04-02InvoiceBrowns Newport Village:BSH NewPort Patio Project41005 Labour - Project Managment0</v>
      </c>
      <c r="G1600" s="15">
        <f t="shared" si="97"/>
        <v>45749</v>
      </c>
      <c r="H1600" s="16" t="str">
        <f>IF((IFERROR((VLOOKUP(D1600,'Automation (QBO)'!A:B,2,FALSE)),"0"))=0,"Suspense",(IFERROR((VLOOKUP(D1600,'Automation (QBO)'!A:B,2,FALSE)),"Suspense")))</f>
        <v>Labour - Project Managment</v>
      </c>
      <c r="I1600" s="17">
        <f t="shared" si="98"/>
        <v>0</v>
      </c>
      <c r="J1600" s="12" t="str">
        <f t="shared" si="99"/>
        <v>Labour - Project Managment</v>
      </c>
    </row>
    <row r="1601" spans="1:10" ht="16" hidden="1">
      <c r="A1601" s="13" t="s">
        <v>752</v>
      </c>
      <c r="B1601" s="12" t="s">
        <v>84</v>
      </c>
      <c r="C1601" s="12" t="s">
        <v>753</v>
      </c>
      <c r="D1601" s="12" t="s">
        <v>666</v>
      </c>
      <c r="E1601" s="12">
        <v>0</v>
      </c>
      <c r="F1601" s="14" t="str">
        <f t="shared" si="96"/>
        <v>2025-04-02InvoiceBrowns Newport Village:BSH NewPort Patio Project41005 Labour - Project Managment0</v>
      </c>
      <c r="G1601" s="15">
        <f t="shared" si="97"/>
        <v>45749</v>
      </c>
      <c r="H1601" s="16" t="str">
        <f>IF((IFERROR((VLOOKUP(D1601,'Automation (QBO)'!A:B,2,FALSE)),"0"))=0,"Suspense",(IFERROR((VLOOKUP(D1601,'Automation (QBO)'!A:B,2,FALSE)),"Suspense")))</f>
        <v>Labour - Project Managment</v>
      </c>
      <c r="I1601" s="17">
        <f t="shared" si="98"/>
        <v>0</v>
      </c>
      <c r="J1601" s="12" t="str">
        <f t="shared" si="99"/>
        <v>Labour - Project Managment</v>
      </c>
    </row>
    <row r="1602" spans="1:10" ht="16" hidden="1">
      <c r="A1602" s="13" t="s">
        <v>752</v>
      </c>
      <c r="B1602" s="12" t="s">
        <v>84</v>
      </c>
      <c r="C1602" s="12" t="s">
        <v>753</v>
      </c>
      <c r="D1602" s="12" t="s">
        <v>844</v>
      </c>
      <c r="E1602" s="12">
        <v>0</v>
      </c>
      <c r="F1602" s="14" t="str">
        <f t="shared" ref="F1602:F1665" si="100">A1602&amp;B1602&amp;C1602&amp;D1602&amp;E1602</f>
        <v>2025-04-02InvoiceBrowns Newport Village:BSH NewPort Patio Project42035 Billable Expense Income0</v>
      </c>
      <c r="G1602" s="15">
        <f t="shared" ref="G1602:G1665" si="101">IFERROR((DATEVALUE(A1602)),A1602)</f>
        <v>45749</v>
      </c>
      <c r="H1602" s="16" t="str">
        <f>IF((IFERROR((VLOOKUP(D1602,'Automation (QBO)'!A:B,2,FALSE)),"0"))=0,"Suspense",(IFERROR((VLOOKUP(D1602,'Automation (QBO)'!A:B,2,FALSE)),"Suspense")))</f>
        <v>Suspense</v>
      </c>
      <c r="I1602" s="17">
        <f t="shared" ref="I1602:I1665" si="102">E1602</f>
        <v>0</v>
      </c>
      <c r="J1602" s="12" t="str">
        <f t="shared" ref="J1602:J1665" si="103">H1602</f>
        <v>Suspense</v>
      </c>
    </row>
    <row r="1603" spans="1:10" ht="16" hidden="1">
      <c r="A1603" s="13" t="s">
        <v>752</v>
      </c>
      <c r="B1603" s="12" t="s">
        <v>84</v>
      </c>
      <c r="C1603" s="12" t="s">
        <v>753</v>
      </c>
      <c r="D1603" s="12" t="s">
        <v>666</v>
      </c>
      <c r="E1603" s="12">
        <v>1800</v>
      </c>
      <c r="F1603" s="14" t="str">
        <f t="shared" si="100"/>
        <v>2025-04-02InvoiceBrowns Newport Village:BSH NewPort Patio Project41005 Labour - Project Managment1800</v>
      </c>
      <c r="G1603" s="15">
        <f t="shared" si="101"/>
        <v>45749</v>
      </c>
      <c r="H1603" s="16" t="str">
        <f>IF((IFERROR((VLOOKUP(D1603,'Automation (QBO)'!A:B,2,FALSE)),"0"))=0,"Suspense",(IFERROR((VLOOKUP(D1603,'Automation (QBO)'!A:B,2,FALSE)),"Suspense")))</f>
        <v>Labour - Project Managment</v>
      </c>
      <c r="I1603" s="17">
        <f t="shared" si="102"/>
        <v>1800</v>
      </c>
      <c r="J1603" s="12" t="str">
        <f t="shared" si="103"/>
        <v>Labour - Project Managment</v>
      </c>
    </row>
    <row r="1604" spans="1:10" ht="16" hidden="1">
      <c r="A1604" s="13" t="s">
        <v>752</v>
      </c>
      <c r="B1604" s="12" t="s">
        <v>84</v>
      </c>
      <c r="C1604" s="12" t="s">
        <v>753</v>
      </c>
      <c r="D1604" s="12" t="s">
        <v>666</v>
      </c>
      <c r="E1604" s="12">
        <v>360</v>
      </c>
      <c r="F1604" s="14" t="str">
        <f t="shared" si="100"/>
        <v>2025-04-02InvoiceBrowns Newport Village:BSH NewPort Patio Project41005 Labour - Project Managment360</v>
      </c>
      <c r="G1604" s="15">
        <f t="shared" si="101"/>
        <v>45749</v>
      </c>
      <c r="H1604" s="16" t="str">
        <f>IF((IFERROR((VLOOKUP(D1604,'Automation (QBO)'!A:B,2,FALSE)),"0"))=0,"Suspense",(IFERROR((VLOOKUP(D1604,'Automation (QBO)'!A:B,2,FALSE)),"Suspense")))</f>
        <v>Labour - Project Managment</v>
      </c>
      <c r="I1604" s="17">
        <f t="shared" si="102"/>
        <v>360</v>
      </c>
      <c r="J1604" s="12" t="str">
        <f t="shared" si="103"/>
        <v>Labour - Project Managment</v>
      </c>
    </row>
    <row r="1605" spans="1:10" ht="16" hidden="1">
      <c r="A1605" s="13" t="s">
        <v>752</v>
      </c>
      <c r="B1605" s="12" t="s">
        <v>84</v>
      </c>
      <c r="C1605" s="12" t="s">
        <v>753</v>
      </c>
      <c r="D1605" s="12" t="s">
        <v>218</v>
      </c>
      <c r="E1605" s="12">
        <v>-2268</v>
      </c>
      <c r="F1605" s="14" t="str">
        <f t="shared" si="100"/>
        <v>2025-04-02InvoiceBrowns Newport Village:BSH NewPort Patio Project21045 Deposit Received-2268</v>
      </c>
      <c r="G1605" s="15">
        <f t="shared" si="101"/>
        <v>45749</v>
      </c>
      <c r="H1605" s="16" t="str">
        <f>IF((IFERROR((VLOOKUP(D1605,'Automation (QBO)'!A:B,2,FALSE)),"0"))=0,"Suspense",(IFERROR((VLOOKUP(D1605,'Automation (QBO)'!A:B,2,FALSE)),"Suspense")))</f>
        <v>Liability - Depostis Received</v>
      </c>
      <c r="I1605" s="17">
        <f t="shared" si="102"/>
        <v>-2268</v>
      </c>
      <c r="J1605" s="12" t="str">
        <f t="shared" si="103"/>
        <v>Liability - Depostis Received</v>
      </c>
    </row>
    <row r="1606" spans="1:10" ht="16" hidden="1">
      <c r="A1606" s="13" t="s">
        <v>752</v>
      </c>
      <c r="B1606" s="12" t="s">
        <v>84</v>
      </c>
      <c r="C1606" s="12" t="s">
        <v>753</v>
      </c>
      <c r="D1606" s="12" t="s">
        <v>199</v>
      </c>
      <c r="E1606" s="12">
        <v>108</v>
      </c>
      <c r="F1606" s="14" t="str">
        <f t="shared" si="100"/>
        <v>2025-04-02InvoiceBrowns Newport Village:BSH NewPort Patio Project21020 GST/HST Payable108</v>
      </c>
      <c r="G1606" s="15">
        <f t="shared" si="101"/>
        <v>45749</v>
      </c>
      <c r="H1606" s="16" t="str">
        <f>IF((IFERROR((VLOOKUP(D1606,'Automation (QBO)'!A:B,2,FALSE)),"0"))=0,"Suspense",(IFERROR((VLOOKUP(D1606,'Automation (QBO)'!A:B,2,FALSE)),"Suspense")))</f>
        <v>GST/HST Payable</v>
      </c>
      <c r="I1606" s="17">
        <f t="shared" si="102"/>
        <v>108</v>
      </c>
      <c r="J1606" s="12" t="str">
        <f t="shared" si="103"/>
        <v>GST/HST Payable</v>
      </c>
    </row>
    <row r="1607" spans="1:10" ht="16" hidden="1">
      <c r="A1607" s="13" t="s">
        <v>752</v>
      </c>
      <c r="B1607" s="12" t="s">
        <v>84</v>
      </c>
      <c r="C1607" s="12" t="s">
        <v>753</v>
      </c>
      <c r="D1607" s="12" t="s">
        <v>199</v>
      </c>
      <c r="E1607" s="12">
        <v>0</v>
      </c>
      <c r="F1607" s="14" t="str">
        <f t="shared" si="100"/>
        <v>2025-04-02InvoiceBrowns Newport Village:BSH NewPort Patio Project21020 GST/HST Payable0</v>
      </c>
      <c r="G1607" s="15">
        <f t="shared" si="101"/>
        <v>45749</v>
      </c>
      <c r="H1607" s="16" t="str">
        <f>IF((IFERROR((VLOOKUP(D1607,'Automation (QBO)'!A:B,2,FALSE)),"0"))=0,"Suspense",(IFERROR((VLOOKUP(D1607,'Automation (QBO)'!A:B,2,FALSE)),"Suspense")))</f>
        <v>GST/HST Payable</v>
      </c>
      <c r="I1607" s="17">
        <f t="shared" si="102"/>
        <v>0</v>
      </c>
      <c r="J1607" s="12" t="str">
        <f t="shared" si="103"/>
        <v>GST/HST Payable</v>
      </c>
    </row>
    <row r="1608" spans="1:10" ht="16" hidden="1">
      <c r="A1608" s="13" t="s">
        <v>752</v>
      </c>
      <c r="B1608" s="12" t="s">
        <v>84</v>
      </c>
      <c r="C1608" s="12" t="s">
        <v>753</v>
      </c>
      <c r="D1608" s="12" t="s">
        <v>666</v>
      </c>
      <c r="E1608" s="12">
        <v>0</v>
      </c>
      <c r="F1608" s="14" t="str">
        <f t="shared" si="100"/>
        <v>2025-04-02InvoiceBrowns Newport Village:BSH NewPort Patio Project41005 Labour - Project Managment0</v>
      </c>
      <c r="G1608" s="15">
        <f t="shared" si="101"/>
        <v>45749</v>
      </c>
      <c r="H1608" s="16" t="str">
        <f>IF((IFERROR((VLOOKUP(D1608,'Automation (QBO)'!A:B,2,FALSE)),"0"))=0,"Suspense",(IFERROR((VLOOKUP(D1608,'Automation (QBO)'!A:B,2,FALSE)),"Suspense")))</f>
        <v>Labour - Project Managment</v>
      </c>
      <c r="I1608" s="17">
        <f t="shared" si="102"/>
        <v>0</v>
      </c>
      <c r="J1608" s="12" t="str">
        <f t="shared" si="103"/>
        <v>Labour - Project Managment</v>
      </c>
    </row>
    <row r="1609" spans="1:10" ht="16" hidden="1">
      <c r="A1609" s="13" t="s">
        <v>752</v>
      </c>
      <c r="B1609" s="12" t="s">
        <v>84</v>
      </c>
      <c r="C1609" s="12" t="s">
        <v>753</v>
      </c>
      <c r="D1609" s="12" t="s">
        <v>666</v>
      </c>
      <c r="E1609" s="12">
        <v>0</v>
      </c>
      <c r="F1609" s="14" t="str">
        <f t="shared" si="100"/>
        <v>2025-04-02InvoiceBrowns Newport Village:BSH NewPort Patio Project41005 Labour - Project Managment0</v>
      </c>
      <c r="G1609" s="15">
        <f t="shared" si="101"/>
        <v>45749</v>
      </c>
      <c r="H1609" s="16" t="str">
        <f>IF((IFERROR((VLOOKUP(D1609,'Automation (QBO)'!A:B,2,FALSE)),"0"))=0,"Suspense",(IFERROR((VLOOKUP(D1609,'Automation (QBO)'!A:B,2,FALSE)),"Suspense")))</f>
        <v>Labour - Project Managment</v>
      </c>
      <c r="I1609" s="17">
        <f t="shared" si="102"/>
        <v>0</v>
      </c>
      <c r="J1609" s="12" t="str">
        <f t="shared" si="103"/>
        <v>Labour - Project Managment</v>
      </c>
    </row>
    <row r="1610" spans="1:10" ht="16" hidden="1">
      <c r="A1610" s="13" t="s">
        <v>752</v>
      </c>
      <c r="B1610" s="12" t="s">
        <v>84</v>
      </c>
      <c r="C1610" s="12" t="s">
        <v>753</v>
      </c>
      <c r="D1610" s="12" t="s">
        <v>844</v>
      </c>
      <c r="E1610" s="12">
        <v>0</v>
      </c>
      <c r="F1610" s="14" t="str">
        <f t="shared" si="100"/>
        <v>2025-04-02InvoiceBrowns Newport Village:BSH NewPort Patio Project42035 Billable Expense Income0</v>
      </c>
      <c r="G1610" s="15">
        <f t="shared" si="101"/>
        <v>45749</v>
      </c>
      <c r="H1610" s="16" t="str">
        <f>IF((IFERROR((VLOOKUP(D1610,'Automation (QBO)'!A:B,2,FALSE)),"0"))=0,"Suspense",(IFERROR((VLOOKUP(D1610,'Automation (QBO)'!A:B,2,FALSE)),"Suspense")))</f>
        <v>Suspense</v>
      </c>
      <c r="I1610" s="17">
        <f t="shared" si="102"/>
        <v>0</v>
      </c>
      <c r="J1610" s="12" t="str">
        <f t="shared" si="103"/>
        <v>Suspense</v>
      </c>
    </row>
    <row r="1611" spans="1:10" ht="16" hidden="1">
      <c r="A1611" s="13" t="s">
        <v>752</v>
      </c>
      <c r="B1611" s="12" t="s">
        <v>84</v>
      </c>
      <c r="C1611" s="12" t="s">
        <v>753</v>
      </c>
      <c r="D1611" s="12" t="s">
        <v>666</v>
      </c>
      <c r="E1611" s="12">
        <v>3937.5</v>
      </c>
      <c r="F1611" s="14" t="str">
        <f t="shared" si="100"/>
        <v>2025-04-02InvoiceBrowns Newport Village:BSH NewPort Patio Project41005 Labour - Project Managment3937.5</v>
      </c>
      <c r="G1611" s="15">
        <f t="shared" si="101"/>
        <v>45749</v>
      </c>
      <c r="H1611" s="16" t="str">
        <f>IF((IFERROR((VLOOKUP(D1611,'Automation (QBO)'!A:B,2,FALSE)),"0"))=0,"Suspense",(IFERROR((VLOOKUP(D1611,'Automation (QBO)'!A:B,2,FALSE)),"Suspense")))</f>
        <v>Labour - Project Managment</v>
      </c>
      <c r="I1611" s="17">
        <f t="shared" si="102"/>
        <v>3937.5</v>
      </c>
      <c r="J1611" s="12" t="str">
        <f t="shared" si="103"/>
        <v>Labour - Project Managment</v>
      </c>
    </row>
    <row r="1612" spans="1:10" ht="16" hidden="1">
      <c r="A1612" s="13" t="s">
        <v>752</v>
      </c>
      <c r="B1612" s="12" t="s">
        <v>84</v>
      </c>
      <c r="C1612" s="12" t="s">
        <v>753</v>
      </c>
      <c r="D1612" s="12" t="s">
        <v>666</v>
      </c>
      <c r="E1612" s="12">
        <v>787.5</v>
      </c>
      <c r="F1612" s="14" t="str">
        <f t="shared" si="100"/>
        <v>2025-04-02InvoiceBrowns Newport Village:BSH NewPort Patio Project41005 Labour - Project Managment787.5</v>
      </c>
      <c r="G1612" s="15">
        <f t="shared" si="101"/>
        <v>45749</v>
      </c>
      <c r="H1612" s="16" t="str">
        <f>IF((IFERROR((VLOOKUP(D1612,'Automation (QBO)'!A:B,2,FALSE)),"0"))=0,"Suspense",(IFERROR((VLOOKUP(D1612,'Automation (QBO)'!A:B,2,FALSE)),"Suspense")))</f>
        <v>Labour - Project Managment</v>
      </c>
      <c r="I1612" s="17">
        <f t="shared" si="102"/>
        <v>787.5</v>
      </c>
      <c r="J1612" s="12" t="str">
        <f t="shared" si="103"/>
        <v>Labour - Project Managment</v>
      </c>
    </row>
    <row r="1613" spans="1:10" ht="16" hidden="1">
      <c r="A1613" s="13" t="s">
        <v>752</v>
      </c>
      <c r="B1613" s="12" t="s">
        <v>84</v>
      </c>
      <c r="C1613" s="12" t="s">
        <v>753</v>
      </c>
      <c r="D1613" s="12" t="s">
        <v>199</v>
      </c>
      <c r="E1613" s="12">
        <v>236.26</v>
      </c>
      <c r="F1613" s="14" t="str">
        <f t="shared" si="100"/>
        <v>2025-04-02InvoiceBrowns Newport Village:BSH NewPort Patio Project21020 GST/HST Payable236.26</v>
      </c>
      <c r="G1613" s="15">
        <f t="shared" si="101"/>
        <v>45749</v>
      </c>
      <c r="H1613" s="16" t="str">
        <f>IF((IFERROR((VLOOKUP(D1613,'Automation (QBO)'!A:B,2,FALSE)),"0"))=0,"Suspense",(IFERROR((VLOOKUP(D1613,'Automation (QBO)'!A:B,2,FALSE)),"Suspense")))</f>
        <v>GST/HST Payable</v>
      </c>
      <c r="I1613" s="17">
        <f t="shared" si="102"/>
        <v>236.26</v>
      </c>
      <c r="J1613" s="12" t="str">
        <f t="shared" si="103"/>
        <v>GST/HST Payable</v>
      </c>
    </row>
    <row r="1614" spans="1:10" ht="16" hidden="1">
      <c r="A1614" s="13" t="s">
        <v>752</v>
      </c>
      <c r="B1614" s="12" t="s">
        <v>84</v>
      </c>
      <c r="C1614" s="12" t="s">
        <v>753</v>
      </c>
      <c r="D1614" s="12" t="s">
        <v>665</v>
      </c>
      <c r="E1614" s="12">
        <v>0</v>
      </c>
      <c r="F1614" s="14" t="str">
        <f t="shared" si="100"/>
        <v>2025-04-02InvoiceBrowns Newport Village:BSH NewPort Patio Project12000 [Accounts Receivable]0</v>
      </c>
      <c r="G1614" s="15">
        <f t="shared" si="101"/>
        <v>45749</v>
      </c>
      <c r="H1614" s="16" t="str">
        <f>IF((IFERROR((VLOOKUP(D1614,'Automation (QBO)'!A:B,2,FALSE)),"0"))=0,"Suspense",(IFERROR((VLOOKUP(D1614,'Automation (QBO)'!A:B,2,FALSE)),"Suspense")))</f>
        <v>Accounts Recievable - Suspense</v>
      </c>
      <c r="I1614" s="17">
        <f t="shared" si="102"/>
        <v>0</v>
      </c>
      <c r="J1614" s="12" t="str">
        <f t="shared" si="103"/>
        <v>Accounts Recievable - Suspense</v>
      </c>
    </row>
    <row r="1615" spans="1:10" ht="16" hidden="1">
      <c r="A1615" s="13" t="s">
        <v>752</v>
      </c>
      <c r="B1615" s="12" t="s">
        <v>84</v>
      </c>
      <c r="C1615" s="12" t="s">
        <v>753</v>
      </c>
      <c r="D1615" s="12" t="s">
        <v>218</v>
      </c>
      <c r="E1615" s="12">
        <v>-4961.26</v>
      </c>
      <c r="F1615" s="14" t="str">
        <f t="shared" si="100"/>
        <v>2025-04-02InvoiceBrowns Newport Village:BSH NewPort Patio Project21045 Deposit Received-4961.26</v>
      </c>
      <c r="G1615" s="15">
        <f t="shared" si="101"/>
        <v>45749</v>
      </c>
      <c r="H1615" s="16" t="str">
        <f>IF((IFERROR((VLOOKUP(D1615,'Automation (QBO)'!A:B,2,FALSE)),"0"))=0,"Suspense",(IFERROR((VLOOKUP(D1615,'Automation (QBO)'!A:B,2,FALSE)),"Suspense")))</f>
        <v>Liability - Depostis Received</v>
      </c>
      <c r="I1615" s="17">
        <f t="shared" si="102"/>
        <v>-4961.26</v>
      </c>
      <c r="J1615" s="12" t="str">
        <f t="shared" si="103"/>
        <v>Liability - Depostis Received</v>
      </c>
    </row>
    <row r="1616" spans="1:10" ht="16" hidden="1">
      <c r="A1616" s="13" t="s">
        <v>752</v>
      </c>
      <c r="B1616" s="12" t="s">
        <v>84</v>
      </c>
      <c r="C1616" s="12" t="s">
        <v>753</v>
      </c>
      <c r="D1616" s="12" t="s">
        <v>199</v>
      </c>
      <c r="E1616" s="12">
        <v>0</v>
      </c>
      <c r="F1616" s="14" t="str">
        <f t="shared" si="100"/>
        <v>2025-04-02InvoiceBrowns Newport Village:BSH NewPort Patio Project21020 GST/HST Payable0</v>
      </c>
      <c r="G1616" s="15">
        <f t="shared" si="101"/>
        <v>45749</v>
      </c>
      <c r="H1616" s="16" t="str">
        <f>IF((IFERROR((VLOOKUP(D1616,'Automation (QBO)'!A:B,2,FALSE)),"0"))=0,"Suspense",(IFERROR((VLOOKUP(D1616,'Automation (QBO)'!A:B,2,FALSE)),"Suspense")))</f>
        <v>GST/HST Payable</v>
      </c>
      <c r="I1616" s="17">
        <f t="shared" si="102"/>
        <v>0</v>
      </c>
      <c r="J1616" s="12" t="str">
        <f t="shared" si="103"/>
        <v>GST/HST Payable</v>
      </c>
    </row>
    <row r="1617" spans="1:10" ht="16" hidden="1">
      <c r="A1617" s="13" t="s">
        <v>752</v>
      </c>
      <c r="B1617" s="12" t="s">
        <v>84</v>
      </c>
      <c r="C1617" s="12" t="s">
        <v>753</v>
      </c>
      <c r="D1617" s="12" t="s">
        <v>665</v>
      </c>
      <c r="E1617" s="12">
        <v>0</v>
      </c>
      <c r="F1617" s="14" t="str">
        <f t="shared" si="100"/>
        <v>2025-04-02InvoiceBrowns Newport Village:BSH NewPort Patio Project12000 [Accounts Receivable]0</v>
      </c>
      <c r="G1617" s="15">
        <f t="shared" si="101"/>
        <v>45749</v>
      </c>
      <c r="H1617" s="16" t="str">
        <f>IF((IFERROR((VLOOKUP(D1617,'Automation (QBO)'!A:B,2,FALSE)),"0"))=0,"Suspense",(IFERROR((VLOOKUP(D1617,'Automation (QBO)'!A:B,2,FALSE)),"Suspense")))</f>
        <v>Accounts Recievable - Suspense</v>
      </c>
      <c r="I1617" s="17">
        <f t="shared" si="102"/>
        <v>0</v>
      </c>
      <c r="J1617" s="12" t="str">
        <f t="shared" si="103"/>
        <v>Accounts Recievable - Suspense</v>
      </c>
    </row>
    <row r="1618" spans="1:10" ht="16" hidden="1">
      <c r="A1618" s="13" t="s">
        <v>752</v>
      </c>
      <c r="B1618" s="12" t="s">
        <v>84</v>
      </c>
      <c r="C1618" s="12" t="s">
        <v>753</v>
      </c>
      <c r="D1618" s="12" t="s">
        <v>666</v>
      </c>
      <c r="E1618" s="12">
        <v>0</v>
      </c>
      <c r="F1618" s="14" t="str">
        <f t="shared" si="100"/>
        <v>2025-04-02InvoiceBrowns Newport Village:BSH NewPort Patio Project41005 Labour - Project Managment0</v>
      </c>
      <c r="G1618" s="15">
        <f t="shared" si="101"/>
        <v>45749</v>
      </c>
      <c r="H1618" s="16" t="str">
        <f>IF((IFERROR((VLOOKUP(D1618,'Automation (QBO)'!A:B,2,FALSE)),"0"))=0,"Suspense",(IFERROR((VLOOKUP(D1618,'Automation (QBO)'!A:B,2,FALSE)),"Suspense")))</f>
        <v>Labour - Project Managment</v>
      </c>
      <c r="I1618" s="17">
        <f t="shared" si="102"/>
        <v>0</v>
      </c>
      <c r="J1618" s="12" t="str">
        <f t="shared" si="103"/>
        <v>Labour - Project Managment</v>
      </c>
    </row>
    <row r="1619" spans="1:10" ht="16" hidden="1">
      <c r="A1619" s="13" t="s">
        <v>752</v>
      </c>
      <c r="B1619" s="12" t="s">
        <v>84</v>
      </c>
      <c r="C1619" s="12" t="s">
        <v>753</v>
      </c>
      <c r="D1619" s="12" t="s">
        <v>844</v>
      </c>
      <c r="E1619" s="12">
        <v>0</v>
      </c>
      <c r="F1619" s="14" t="str">
        <f t="shared" si="100"/>
        <v>2025-04-02InvoiceBrowns Newport Village:BSH NewPort Patio Project42035 Billable Expense Income0</v>
      </c>
      <c r="G1619" s="15">
        <f t="shared" si="101"/>
        <v>45749</v>
      </c>
      <c r="H1619" s="16" t="str">
        <f>IF((IFERROR((VLOOKUP(D1619,'Automation (QBO)'!A:B,2,FALSE)),"0"))=0,"Suspense",(IFERROR((VLOOKUP(D1619,'Automation (QBO)'!A:B,2,FALSE)),"Suspense")))</f>
        <v>Suspense</v>
      </c>
      <c r="I1619" s="17">
        <f t="shared" si="102"/>
        <v>0</v>
      </c>
      <c r="J1619" s="12" t="str">
        <f t="shared" si="103"/>
        <v>Suspense</v>
      </c>
    </row>
    <row r="1620" spans="1:10" ht="16" hidden="1">
      <c r="A1620" s="13" t="s">
        <v>752</v>
      </c>
      <c r="B1620" s="12" t="s">
        <v>84</v>
      </c>
      <c r="C1620" s="12" t="s">
        <v>753</v>
      </c>
      <c r="D1620" s="12" t="s">
        <v>666</v>
      </c>
      <c r="E1620" s="12">
        <v>0</v>
      </c>
      <c r="F1620" s="14" t="str">
        <f t="shared" si="100"/>
        <v>2025-04-02InvoiceBrowns Newport Village:BSH NewPort Patio Project41005 Labour - Project Managment0</v>
      </c>
      <c r="G1620" s="15">
        <f t="shared" si="101"/>
        <v>45749</v>
      </c>
      <c r="H1620" s="16" t="str">
        <f>IF((IFERROR((VLOOKUP(D1620,'Automation (QBO)'!A:B,2,FALSE)),"0"))=0,"Suspense",(IFERROR((VLOOKUP(D1620,'Automation (QBO)'!A:B,2,FALSE)),"Suspense")))</f>
        <v>Labour - Project Managment</v>
      </c>
      <c r="I1620" s="17">
        <f t="shared" si="102"/>
        <v>0</v>
      </c>
      <c r="J1620" s="12" t="str">
        <f t="shared" si="103"/>
        <v>Labour - Project Managment</v>
      </c>
    </row>
    <row r="1621" spans="1:10" ht="16" hidden="1">
      <c r="A1621" s="13" t="s">
        <v>752</v>
      </c>
      <c r="B1621" s="12" t="s">
        <v>84</v>
      </c>
      <c r="C1621" s="12" t="s">
        <v>753</v>
      </c>
      <c r="D1621" s="12" t="s">
        <v>666</v>
      </c>
      <c r="E1621" s="12">
        <v>2775</v>
      </c>
      <c r="F1621" s="14" t="str">
        <f t="shared" si="100"/>
        <v>2025-04-02InvoiceBrowns Newport Village:BSH NewPort Patio Project41005 Labour - Project Managment2775</v>
      </c>
      <c r="G1621" s="15">
        <f t="shared" si="101"/>
        <v>45749</v>
      </c>
      <c r="H1621" s="16" t="str">
        <f>IF((IFERROR((VLOOKUP(D1621,'Automation (QBO)'!A:B,2,FALSE)),"0"))=0,"Suspense",(IFERROR((VLOOKUP(D1621,'Automation (QBO)'!A:B,2,FALSE)),"Suspense")))</f>
        <v>Labour - Project Managment</v>
      </c>
      <c r="I1621" s="17">
        <f t="shared" si="102"/>
        <v>2775</v>
      </c>
      <c r="J1621" s="12" t="str">
        <f t="shared" si="103"/>
        <v>Labour - Project Managment</v>
      </c>
    </row>
    <row r="1622" spans="1:10" ht="16" hidden="1">
      <c r="A1622" s="13" t="s">
        <v>752</v>
      </c>
      <c r="B1622" s="12" t="s">
        <v>84</v>
      </c>
      <c r="C1622" s="12" t="s">
        <v>753</v>
      </c>
      <c r="D1622" s="12" t="s">
        <v>666</v>
      </c>
      <c r="E1622" s="12">
        <v>555</v>
      </c>
      <c r="F1622" s="14" t="str">
        <f t="shared" si="100"/>
        <v>2025-04-02InvoiceBrowns Newport Village:BSH NewPort Patio Project41005 Labour - Project Managment555</v>
      </c>
      <c r="G1622" s="15">
        <f t="shared" si="101"/>
        <v>45749</v>
      </c>
      <c r="H1622" s="16" t="str">
        <f>IF((IFERROR((VLOOKUP(D1622,'Automation (QBO)'!A:B,2,FALSE)),"0"))=0,"Suspense",(IFERROR((VLOOKUP(D1622,'Automation (QBO)'!A:B,2,FALSE)),"Suspense")))</f>
        <v>Labour - Project Managment</v>
      </c>
      <c r="I1622" s="17">
        <f t="shared" si="102"/>
        <v>555</v>
      </c>
      <c r="J1622" s="12" t="str">
        <f t="shared" si="103"/>
        <v>Labour - Project Managment</v>
      </c>
    </row>
    <row r="1623" spans="1:10" ht="16" hidden="1">
      <c r="A1623" s="13" t="s">
        <v>752</v>
      </c>
      <c r="B1623" s="12" t="s">
        <v>84</v>
      </c>
      <c r="C1623" s="12" t="s">
        <v>753</v>
      </c>
      <c r="D1623" s="12" t="s">
        <v>218</v>
      </c>
      <c r="E1623" s="12">
        <v>-3496.5</v>
      </c>
      <c r="F1623" s="14" t="str">
        <f t="shared" si="100"/>
        <v>2025-04-02InvoiceBrowns Newport Village:BSH NewPort Patio Project21045 Deposit Received-3496.5</v>
      </c>
      <c r="G1623" s="15">
        <f t="shared" si="101"/>
        <v>45749</v>
      </c>
      <c r="H1623" s="16" t="str">
        <f>IF((IFERROR((VLOOKUP(D1623,'Automation (QBO)'!A:B,2,FALSE)),"0"))=0,"Suspense",(IFERROR((VLOOKUP(D1623,'Automation (QBO)'!A:B,2,FALSE)),"Suspense")))</f>
        <v>Liability - Depostis Received</v>
      </c>
      <c r="I1623" s="17">
        <f t="shared" si="102"/>
        <v>-3496.5</v>
      </c>
      <c r="J1623" s="12" t="str">
        <f t="shared" si="103"/>
        <v>Liability - Depostis Received</v>
      </c>
    </row>
    <row r="1624" spans="1:10" ht="16" hidden="1">
      <c r="A1624" s="13" t="s">
        <v>752</v>
      </c>
      <c r="B1624" s="12" t="s">
        <v>84</v>
      </c>
      <c r="C1624" s="12" t="s">
        <v>753</v>
      </c>
      <c r="D1624" s="12" t="s">
        <v>199</v>
      </c>
      <c r="E1624" s="12">
        <v>166.5</v>
      </c>
      <c r="F1624" s="14" t="str">
        <f t="shared" si="100"/>
        <v>2025-04-02InvoiceBrowns Newport Village:BSH NewPort Patio Project21020 GST/HST Payable166.5</v>
      </c>
      <c r="G1624" s="15">
        <f t="shared" si="101"/>
        <v>45749</v>
      </c>
      <c r="H1624" s="16" t="str">
        <f>IF((IFERROR((VLOOKUP(D1624,'Automation (QBO)'!A:B,2,FALSE)),"0"))=0,"Suspense",(IFERROR((VLOOKUP(D1624,'Automation (QBO)'!A:B,2,FALSE)),"Suspense")))</f>
        <v>GST/HST Payable</v>
      </c>
      <c r="I1624" s="17">
        <f t="shared" si="102"/>
        <v>166.5</v>
      </c>
      <c r="J1624" s="12" t="str">
        <f t="shared" si="103"/>
        <v>GST/HST Payable</v>
      </c>
    </row>
    <row r="1625" spans="1:10" ht="16" hidden="1">
      <c r="A1625" s="13" t="s">
        <v>752</v>
      </c>
      <c r="B1625" s="12" t="s">
        <v>84</v>
      </c>
      <c r="C1625" s="12" t="s">
        <v>753</v>
      </c>
      <c r="D1625" s="12" t="s">
        <v>199</v>
      </c>
      <c r="E1625" s="12">
        <v>0</v>
      </c>
      <c r="F1625" s="14" t="str">
        <f t="shared" si="100"/>
        <v>2025-04-02InvoiceBrowns Newport Village:BSH NewPort Patio Project21020 GST/HST Payable0</v>
      </c>
      <c r="G1625" s="15">
        <f t="shared" si="101"/>
        <v>45749</v>
      </c>
      <c r="H1625" s="16" t="str">
        <f>IF((IFERROR((VLOOKUP(D1625,'Automation (QBO)'!A:B,2,FALSE)),"0"))=0,"Suspense",(IFERROR((VLOOKUP(D1625,'Automation (QBO)'!A:B,2,FALSE)),"Suspense")))</f>
        <v>GST/HST Payable</v>
      </c>
      <c r="I1625" s="17">
        <f t="shared" si="102"/>
        <v>0</v>
      </c>
      <c r="J1625" s="12" t="str">
        <f t="shared" si="103"/>
        <v>GST/HST Payable</v>
      </c>
    </row>
    <row r="1626" spans="1:10" ht="16" hidden="1">
      <c r="A1626" s="13" t="s">
        <v>752</v>
      </c>
      <c r="B1626" s="12" t="s">
        <v>84</v>
      </c>
      <c r="C1626" s="12" t="s">
        <v>753</v>
      </c>
      <c r="D1626" s="12" t="s">
        <v>665</v>
      </c>
      <c r="E1626" s="12">
        <v>0</v>
      </c>
      <c r="F1626" s="14" t="str">
        <f t="shared" si="100"/>
        <v>2025-04-02InvoiceBrowns Newport Village:BSH NewPort Patio Project12000 [Accounts Receivable]0</v>
      </c>
      <c r="G1626" s="15">
        <f t="shared" si="101"/>
        <v>45749</v>
      </c>
      <c r="H1626" s="16" t="str">
        <f>IF((IFERROR((VLOOKUP(D1626,'Automation (QBO)'!A:B,2,FALSE)),"0"))=0,"Suspense",(IFERROR((VLOOKUP(D1626,'Automation (QBO)'!A:B,2,FALSE)),"Suspense")))</f>
        <v>Accounts Recievable - Suspense</v>
      </c>
      <c r="I1626" s="17">
        <f t="shared" si="102"/>
        <v>0</v>
      </c>
      <c r="J1626" s="12" t="str">
        <f t="shared" si="103"/>
        <v>Accounts Recievable - Suspense</v>
      </c>
    </row>
    <row r="1627" spans="1:10" ht="16" hidden="1">
      <c r="A1627" s="13" t="s">
        <v>752</v>
      </c>
      <c r="B1627" s="12" t="s">
        <v>84</v>
      </c>
      <c r="C1627" s="12" t="s">
        <v>753</v>
      </c>
      <c r="D1627" s="12" t="s">
        <v>666</v>
      </c>
      <c r="E1627" s="12">
        <v>20609.98</v>
      </c>
      <c r="F1627" s="14" t="str">
        <f t="shared" si="100"/>
        <v>2025-04-02InvoiceBrowns Newport Village:BSH NewPort Patio Project41005 Labour - Project Managment20609.98</v>
      </c>
      <c r="G1627" s="15">
        <f t="shared" si="101"/>
        <v>45749</v>
      </c>
      <c r="H1627" s="16" t="str">
        <f>IF((IFERROR((VLOOKUP(D1627,'Automation (QBO)'!A:B,2,FALSE)),"0"))=0,"Suspense",(IFERROR((VLOOKUP(D1627,'Automation (QBO)'!A:B,2,FALSE)),"Suspense")))</f>
        <v>Labour - Project Managment</v>
      </c>
      <c r="I1627" s="17">
        <f t="shared" si="102"/>
        <v>20609.98</v>
      </c>
      <c r="J1627" s="12" t="str">
        <f t="shared" si="103"/>
        <v>Labour - Project Managment</v>
      </c>
    </row>
    <row r="1628" spans="1:10" ht="16" hidden="1">
      <c r="A1628" s="13" t="s">
        <v>752</v>
      </c>
      <c r="B1628" s="12" t="s">
        <v>84</v>
      </c>
      <c r="C1628" s="12" t="s">
        <v>753</v>
      </c>
      <c r="D1628" s="12" t="s">
        <v>666</v>
      </c>
      <c r="E1628" s="12">
        <v>0</v>
      </c>
      <c r="F1628" s="14" t="str">
        <f t="shared" si="100"/>
        <v>2025-04-02InvoiceBrowns Newport Village:BSH NewPort Patio Project41005 Labour - Project Managment0</v>
      </c>
      <c r="G1628" s="15">
        <f t="shared" si="101"/>
        <v>45749</v>
      </c>
      <c r="H1628" s="16" t="str">
        <f>IF((IFERROR((VLOOKUP(D1628,'Automation (QBO)'!A:B,2,FALSE)),"0"))=0,"Suspense",(IFERROR((VLOOKUP(D1628,'Automation (QBO)'!A:B,2,FALSE)),"Suspense")))</f>
        <v>Labour - Project Managment</v>
      </c>
      <c r="I1628" s="17">
        <f t="shared" si="102"/>
        <v>0</v>
      </c>
      <c r="J1628" s="12" t="str">
        <f t="shared" si="103"/>
        <v>Labour - Project Managment</v>
      </c>
    </row>
    <row r="1629" spans="1:10" ht="16" hidden="1">
      <c r="A1629" s="13" t="s">
        <v>752</v>
      </c>
      <c r="B1629" s="12" t="s">
        <v>84</v>
      </c>
      <c r="C1629" s="12" t="s">
        <v>753</v>
      </c>
      <c r="D1629" s="12" t="s">
        <v>844</v>
      </c>
      <c r="E1629" s="12">
        <v>643.27</v>
      </c>
      <c r="F1629" s="14" t="str">
        <f t="shared" si="100"/>
        <v>2025-04-02InvoiceBrowns Newport Village:BSH NewPort Patio Project42035 Billable Expense Income643.27</v>
      </c>
      <c r="G1629" s="15">
        <f t="shared" si="101"/>
        <v>45749</v>
      </c>
      <c r="H1629" s="16" t="str">
        <f>IF((IFERROR((VLOOKUP(D1629,'Automation (QBO)'!A:B,2,FALSE)),"0"))=0,"Suspense",(IFERROR((VLOOKUP(D1629,'Automation (QBO)'!A:B,2,FALSE)),"Suspense")))</f>
        <v>Suspense</v>
      </c>
      <c r="I1629" s="17">
        <f t="shared" si="102"/>
        <v>643.27</v>
      </c>
      <c r="J1629" s="12" t="str">
        <f t="shared" si="103"/>
        <v>Suspense</v>
      </c>
    </row>
    <row r="1630" spans="1:10" ht="16" hidden="1">
      <c r="A1630" s="13" t="s">
        <v>752</v>
      </c>
      <c r="B1630" s="12" t="s">
        <v>84</v>
      </c>
      <c r="C1630" s="12" t="s">
        <v>753</v>
      </c>
      <c r="D1630" s="12" t="s">
        <v>666</v>
      </c>
      <c r="E1630" s="12">
        <v>2175</v>
      </c>
      <c r="F1630" s="14" t="str">
        <f t="shared" si="100"/>
        <v>2025-04-02InvoiceBrowns Newport Village:BSH NewPort Patio Project41005 Labour - Project Managment2175</v>
      </c>
      <c r="G1630" s="15">
        <f t="shared" si="101"/>
        <v>45749</v>
      </c>
      <c r="H1630" s="16" t="str">
        <f>IF((IFERROR((VLOOKUP(D1630,'Automation (QBO)'!A:B,2,FALSE)),"0"))=0,"Suspense",(IFERROR((VLOOKUP(D1630,'Automation (QBO)'!A:B,2,FALSE)),"Suspense")))</f>
        <v>Labour - Project Managment</v>
      </c>
      <c r="I1630" s="17">
        <f t="shared" si="102"/>
        <v>2175</v>
      </c>
      <c r="J1630" s="12" t="str">
        <f t="shared" si="103"/>
        <v>Labour - Project Managment</v>
      </c>
    </row>
    <row r="1631" spans="1:10" ht="16" hidden="1">
      <c r="A1631" s="13" t="s">
        <v>752</v>
      </c>
      <c r="B1631" s="12" t="s">
        <v>84</v>
      </c>
      <c r="C1631" s="12" t="s">
        <v>753</v>
      </c>
      <c r="D1631" s="12" t="s">
        <v>666</v>
      </c>
      <c r="E1631" s="12">
        <v>4685.6499999999996</v>
      </c>
      <c r="F1631" s="14" t="str">
        <f t="shared" si="100"/>
        <v>2025-04-02InvoiceBrowns Newport Village:BSH NewPort Patio Project41005 Labour - Project Managment4685.65</v>
      </c>
      <c r="G1631" s="15">
        <f t="shared" si="101"/>
        <v>45749</v>
      </c>
      <c r="H1631" s="16" t="str">
        <f>IF((IFERROR((VLOOKUP(D1631,'Automation (QBO)'!A:B,2,FALSE)),"0"))=0,"Suspense",(IFERROR((VLOOKUP(D1631,'Automation (QBO)'!A:B,2,FALSE)),"Suspense")))</f>
        <v>Labour - Project Managment</v>
      </c>
      <c r="I1631" s="17">
        <f t="shared" si="102"/>
        <v>4685.6499999999996</v>
      </c>
      <c r="J1631" s="12" t="str">
        <f t="shared" si="103"/>
        <v>Labour - Project Managment</v>
      </c>
    </row>
    <row r="1632" spans="1:10" ht="16" hidden="1">
      <c r="A1632" s="13" t="s">
        <v>752</v>
      </c>
      <c r="B1632" s="12" t="s">
        <v>84</v>
      </c>
      <c r="C1632" s="12" t="s">
        <v>753</v>
      </c>
      <c r="D1632" s="12" t="s">
        <v>218</v>
      </c>
      <c r="E1632" s="12">
        <v>-29519.59</v>
      </c>
      <c r="F1632" s="14" t="str">
        <f t="shared" si="100"/>
        <v>2025-04-02InvoiceBrowns Newport Village:BSH NewPort Patio Project21045 Deposit Received-29519.59</v>
      </c>
      <c r="G1632" s="15">
        <f t="shared" si="101"/>
        <v>45749</v>
      </c>
      <c r="H1632" s="16" t="str">
        <f>IF((IFERROR((VLOOKUP(D1632,'Automation (QBO)'!A:B,2,FALSE)),"0"))=0,"Suspense",(IFERROR((VLOOKUP(D1632,'Automation (QBO)'!A:B,2,FALSE)),"Suspense")))</f>
        <v>Liability - Depostis Received</v>
      </c>
      <c r="I1632" s="17">
        <f t="shared" si="102"/>
        <v>-29519.59</v>
      </c>
      <c r="J1632" s="12" t="str">
        <f t="shared" si="103"/>
        <v>Liability - Depostis Received</v>
      </c>
    </row>
    <row r="1633" spans="1:10" ht="16" hidden="1">
      <c r="A1633" s="13" t="s">
        <v>752</v>
      </c>
      <c r="B1633" s="12" t="s">
        <v>84</v>
      </c>
      <c r="C1633" s="12" t="s">
        <v>753</v>
      </c>
      <c r="D1633" s="12" t="s">
        <v>199</v>
      </c>
      <c r="E1633" s="12">
        <v>1405.69</v>
      </c>
      <c r="F1633" s="14" t="str">
        <f t="shared" si="100"/>
        <v>2025-04-02InvoiceBrowns Newport Village:BSH NewPort Patio Project21020 GST/HST Payable1405.69</v>
      </c>
      <c r="G1633" s="15">
        <f t="shared" si="101"/>
        <v>45749</v>
      </c>
      <c r="H1633" s="16" t="str">
        <f>IF((IFERROR((VLOOKUP(D1633,'Automation (QBO)'!A:B,2,FALSE)),"0"))=0,"Suspense",(IFERROR((VLOOKUP(D1633,'Automation (QBO)'!A:B,2,FALSE)),"Suspense")))</f>
        <v>GST/HST Payable</v>
      </c>
      <c r="I1633" s="17">
        <f t="shared" si="102"/>
        <v>1405.69</v>
      </c>
      <c r="J1633" s="12" t="str">
        <f t="shared" si="103"/>
        <v>GST/HST Payable</v>
      </c>
    </row>
    <row r="1634" spans="1:10" ht="16" hidden="1">
      <c r="A1634" s="13" t="s">
        <v>752</v>
      </c>
      <c r="B1634" s="12" t="s">
        <v>84</v>
      </c>
      <c r="C1634" s="12" t="s">
        <v>753</v>
      </c>
      <c r="D1634" s="12" t="s">
        <v>199</v>
      </c>
      <c r="E1634" s="12">
        <v>0</v>
      </c>
      <c r="F1634" s="14" t="str">
        <f t="shared" si="100"/>
        <v>2025-04-02InvoiceBrowns Newport Village:BSH NewPort Patio Project21020 GST/HST Payable0</v>
      </c>
      <c r="G1634" s="15">
        <f t="shared" si="101"/>
        <v>45749</v>
      </c>
      <c r="H1634" s="16" t="str">
        <f>IF((IFERROR((VLOOKUP(D1634,'Automation (QBO)'!A:B,2,FALSE)),"0"))=0,"Suspense",(IFERROR((VLOOKUP(D1634,'Automation (QBO)'!A:B,2,FALSE)),"Suspense")))</f>
        <v>GST/HST Payable</v>
      </c>
      <c r="I1634" s="17">
        <f t="shared" si="102"/>
        <v>0</v>
      </c>
      <c r="J1634" s="12" t="str">
        <f t="shared" si="103"/>
        <v>GST/HST Payable</v>
      </c>
    </row>
    <row r="1635" spans="1:10" ht="16" hidden="1">
      <c r="A1635" s="13" t="s">
        <v>752</v>
      </c>
      <c r="B1635" s="12" t="s">
        <v>84</v>
      </c>
      <c r="C1635" s="12" t="s">
        <v>754</v>
      </c>
      <c r="D1635" s="12" t="s">
        <v>666</v>
      </c>
      <c r="E1635" s="12">
        <v>545</v>
      </c>
      <c r="F1635" s="14" t="str">
        <f t="shared" si="100"/>
        <v>2025-04-02InvoiceGranville Island Brewing.41005 Labour - Project Managment545</v>
      </c>
      <c r="G1635" s="15">
        <f t="shared" si="101"/>
        <v>45749</v>
      </c>
      <c r="H1635" s="16" t="str">
        <f>IF((IFERROR((VLOOKUP(D1635,'Automation (QBO)'!A:B,2,FALSE)),"0"))=0,"Suspense",(IFERROR((VLOOKUP(D1635,'Automation (QBO)'!A:B,2,FALSE)),"Suspense")))</f>
        <v>Labour - Project Managment</v>
      </c>
      <c r="I1635" s="17">
        <f t="shared" si="102"/>
        <v>545</v>
      </c>
      <c r="J1635" s="12" t="str">
        <f t="shared" si="103"/>
        <v>Labour - Project Managment</v>
      </c>
    </row>
    <row r="1636" spans="1:10" ht="16" hidden="1">
      <c r="A1636" s="13" t="s">
        <v>752</v>
      </c>
      <c r="B1636" s="12" t="s">
        <v>84</v>
      </c>
      <c r="C1636" s="12" t="s">
        <v>754</v>
      </c>
      <c r="D1636" s="12" t="s">
        <v>666</v>
      </c>
      <c r="E1636" s="12">
        <v>337.5</v>
      </c>
      <c r="F1636" s="14" t="str">
        <f t="shared" si="100"/>
        <v>2025-04-02InvoiceGranville Island Brewing.41005 Labour - Project Managment337.5</v>
      </c>
      <c r="G1636" s="15">
        <f t="shared" si="101"/>
        <v>45749</v>
      </c>
      <c r="H1636" s="16" t="str">
        <f>IF((IFERROR((VLOOKUP(D1636,'Automation (QBO)'!A:B,2,FALSE)),"0"))=0,"Suspense",(IFERROR((VLOOKUP(D1636,'Automation (QBO)'!A:B,2,FALSE)),"Suspense")))</f>
        <v>Labour - Project Managment</v>
      </c>
      <c r="I1636" s="17">
        <f t="shared" si="102"/>
        <v>337.5</v>
      </c>
      <c r="J1636" s="12" t="str">
        <f t="shared" si="103"/>
        <v>Labour - Project Managment</v>
      </c>
    </row>
    <row r="1637" spans="1:10" ht="16" hidden="1">
      <c r="A1637" s="13" t="s">
        <v>752</v>
      </c>
      <c r="B1637" s="12" t="s">
        <v>84</v>
      </c>
      <c r="C1637" s="12" t="s">
        <v>754</v>
      </c>
      <c r="D1637" s="12" t="s">
        <v>666</v>
      </c>
      <c r="E1637" s="12">
        <v>176.5</v>
      </c>
      <c r="F1637" s="14" t="str">
        <f t="shared" si="100"/>
        <v>2025-04-02InvoiceGranville Island Brewing.41005 Labour - Project Managment176.5</v>
      </c>
      <c r="G1637" s="15">
        <f t="shared" si="101"/>
        <v>45749</v>
      </c>
      <c r="H1637" s="16" t="str">
        <f>IF((IFERROR((VLOOKUP(D1637,'Automation (QBO)'!A:B,2,FALSE)),"0"))=0,"Suspense",(IFERROR((VLOOKUP(D1637,'Automation (QBO)'!A:B,2,FALSE)),"Suspense")))</f>
        <v>Labour - Project Managment</v>
      </c>
      <c r="I1637" s="17">
        <f t="shared" si="102"/>
        <v>176.5</v>
      </c>
      <c r="J1637" s="12" t="str">
        <f t="shared" si="103"/>
        <v>Labour - Project Managment</v>
      </c>
    </row>
    <row r="1638" spans="1:10" ht="16" hidden="1">
      <c r="A1638" s="13" t="s">
        <v>752</v>
      </c>
      <c r="B1638" s="12" t="s">
        <v>84</v>
      </c>
      <c r="C1638" s="12" t="s">
        <v>754</v>
      </c>
      <c r="D1638" s="12" t="s">
        <v>199</v>
      </c>
      <c r="E1638" s="12">
        <v>52.96</v>
      </c>
      <c r="F1638" s="14" t="str">
        <f t="shared" si="100"/>
        <v>2025-04-02InvoiceGranville Island Brewing.21020 GST/HST Payable52.96</v>
      </c>
      <c r="G1638" s="15">
        <f t="shared" si="101"/>
        <v>45749</v>
      </c>
      <c r="H1638" s="16" t="str">
        <f>IF((IFERROR((VLOOKUP(D1638,'Automation (QBO)'!A:B,2,FALSE)),"0"))=0,"Suspense",(IFERROR((VLOOKUP(D1638,'Automation (QBO)'!A:B,2,FALSE)),"Suspense")))</f>
        <v>GST/HST Payable</v>
      </c>
      <c r="I1638" s="17">
        <f t="shared" si="102"/>
        <v>52.96</v>
      </c>
      <c r="J1638" s="12" t="str">
        <f t="shared" si="103"/>
        <v>GST/HST Payable</v>
      </c>
    </row>
    <row r="1639" spans="1:10" ht="16" hidden="1">
      <c r="A1639" s="13" t="s">
        <v>752</v>
      </c>
      <c r="B1639" s="12" t="s">
        <v>78</v>
      </c>
      <c r="C1639" s="12" t="s">
        <v>111</v>
      </c>
      <c r="D1639" s="12" t="s">
        <v>654</v>
      </c>
      <c r="E1639" s="12">
        <v>836</v>
      </c>
      <c r="F1639" s="14" t="str">
        <f t="shared" si="100"/>
        <v>2025-04-02ExpenseReload Contracting Ltd.51320 Project Expense - Subcontractors836</v>
      </c>
      <c r="G1639" s="15">
        <f t="shared" si="101"/>
        <v>45749</v>
      </c>
      <c r="H1639" s="16" t="str">
        <f>IF((IFERROR((VLOOKUP(D1639,'Automation (QBO)'!A:B,2,FALSE)),"0"))=0,"Suspense",(IFERROR((VLOOKUP(D1639,'Automation (QBO)'!A:B,2,FALSE)),"Suspense")))</f>
        <v>Project Expense - Subcontractors</v>
      </c>
      <c r="I1639" s="17">
        <f t="shared" si="102"/>
        <v>836</v>
      </c>
      <c r="J1639" s="12" t="str">
        <f t="shared" si="103"/>
        <v>Project Expense - Subcontractors</v>
      </c>
    </row>
    <row r="1640" spans="1:10" ht="16" hidden="1">
      <c r="A1640" s="13" t="s">
        <v>752</v>
      </c>
      <c r="B1640" s="12" t="s">
        <v>78</v>
      </c>
      <c r="C1640" s="12" t="s">
        <v>111</v>
      </c>
      <c r="D1640" s="12" t="s">
        <v>199</v>
      </c>
      <c r="E1640" s="12">
        <v>-41.8</v>
      </c>
      <c r="F1640" s="14" t="str">
        <f t="shared" si="100"/>
        <v>2025-04-02ExpenseReload Contracting Ltd.21020 GST/HST Payable-41.8</v>
      </c>
      <c r="G1640" s="15">
        <f t="shared" si="101"/>
        <v>45749</v>
      </c>
      <c r="H1640" s="16" t="str">
        <f>IF((IFERROR((VLOOKUP(D1640,'Automation (QBO)'!A:B,2,FALSE)),"0"))=0,"Suspense",(IFERROR((VLOOKUP(D1640,'Automation (QBO)'!A:B,2,FALSE)),"Suspense")))</f>
        <v>GST/HST Payable</v>
      </c>
      <c r="I1640" s="17">
        <f t="shared" si="102"/>
        <v>-41.8</v>
      </c>
      <c r="J1640" s="12" t="str">
        <f t="shared" si="103"/>
        <v>GST/HST Payable</v>
      </c>
    </row>
    <row r="1641" spans="1:10" ht="16" hidden="1">
      <c r="A1641" s="13" t="s">
        <v>752</v>
      </c>
      <c r="B1641" s="12" t="s">
        <v>78</v>
      </c>
      <c r="D1641" s="12" t="s">
        <v>656</v>
      </c>
      <c r="E1641" s="12">
        <v>5000</v>
      </c>
      <c r="F1641" s="14" t="str">
        <f t="shared" si="100"/>
        <v>2025-04-02Expense13007 Due to/from Saltire Rentals5000</v>
      </c>
      <c r="G1641" s="15">
        <f t="shared" si="101"/>
        <v>45749</v>
      </c>
      <c r="H1641" s="16" t="str">
        <f>IF((IFERROR((VLOOKUP(D1641,'Automation (QBO)'!A:B,2,FALSE)),"0"))=0,"Suspense",(IFERROR((VLOOKUP(D1641,'Automation (QBO)'!A:B,2,FALSE)),"Suspense")))</f>
        <v>Due to/from Saltire Rentals</v>
      </c>
      <c r="I1641" s="17">
        <f t="shared" si="102"/>
        <v>5000</v>
      </c>
      <c r="J1641" s="12" t="str">
        <f t="shared" si="103"/>
        <v>Due to/from Saltire Rentals</v>
      </c>
    </row>
    <row r="1642" spans="1:10" ht="16" hidden="1">
      <c r="A1642" s="13" t="s">
        <v>752</v>
      </c>
      <c r="B1642" s="12" t="s">
        <v>78</v>
      </c>
      <c r="D1642" s="12" t="s">
        <v>199</v>
      </c>
      <c r="E1642" s="12">
        <v>0</v>
      </c>
      <c r="F1642" s="14" t="str">
        <f t="shared" si="100"/>
        <v>2025-04-02Expense21020 GST/HST Payable0</v>
      </c>
      <c r="G1642" s="15">
        <f t="shared" si="101"/>
        <v>45749</v>
      </c>
      <c r="H1642" s="16" t="str">
        <f>IF((IFERROR((VLOOKUP(D1642,'Automation (QBO)'!A:B,2,FALSE)),"0"))=0,"Suspense",(IFERROR((VLOOKUP(D1642,'Automation (QBO)'!A:B,2,FALSE)),"Suspense")))</f>
        <v>GST/HST Payable</v>
      </c>
      <c r="I1642" s="17">
        <f t="shared" si="102"/>
        <v>0</v>
      </c>
      <c r="J1642" s="12" t="str">
        <f t="shared" si="103"/>
        <v>GST/HST Payable</v>
      </c>
    </row>
    <row r="1643" spans="1:10" ht="16" hidden="1">
      <c r="A1643" s="13" t="s">
        <v>752</v>
      </c>
      <c r="B1643" s="12" t="s">
        <v>78</v>
      </c>
      <c r="C1643" s="12" t="s">
        <v>95</v>
      </c>
      <c r="D1643" s="12" t="s">
        <v>199</v>
      </c>
      <c r="E1643" s="12">
        <v>0</v>
      </c>
      <c r="F1643" s="14" t="str">
        <f t="shared" si="100"/>
        <v>2025-04-02ExpenseImpark21020 GST/HST Payable0</v>
      </c>
      <c r="G1643" s="15">
        <f t="shared" si="101"/>
        <v>45749</v>
      </c>
      <c r="H1643" s="16" t="str">
        <f>IF((IFERROR((VLOOKUP(D1643,'Automation (QBO)'!A:B,2,FALSE)),"0"))=0,"Suspense",(IFERROR((VLOOKUP(D1643,'Automation (QBO)'!A:B,2,FALSE)),"Suspense")))</f>
        <v>GST/HST Payable</v>
      </c>
      <c r="I1643" s="17">
        <f t="shared" si="102"/>
        <v>0</v>
      </c>
      <c r="J1643" s="12" t="str">
        <f t="shared" si="103"/>
        <v>GST/HST Payable</v>
      </c>
    </row>
    <row r="1644" spans="1:10" ht="16" hidden="1">
      <c r="A1644" s="13" t="s">
        <v>752</v>
      </c>
      <c r="B1644" s="12" t="s">
        <v>78</v>
      </c>
      <c r="C1644" s="12" t="s">
        <v>95</v>
      </c>
      <c r="D1644" s="12" t="s">
        <v>660</v>
      </c>
      <c r="E1644" s="12">
        <v>4</v>
      </c>
      <c r="F1644" s="14" t="str">
        <f t="shared" si="100"/>
        <v>2025-04-02ExpenseImpark51335 Project Expense - Materials4</v>
      </c>
      <c r="G1644" s="15">
        <f t="shared" si="101"/>
        <v>45749</v>
      </c>
      <c r="H1644" s="16" t="str">
        <f>IF((IFERROR((VLOOKUP(D1644,'Automation (QBO)'!A:B,2,FALSE)),"0"))=0,"Suspense",(IFERROR((VLOOKUP(D1644,'Automation (QBO)'!A:B,2,FALSE)),"Suspense")))</f>
        <v>Project Expense - Materials</v>
      </c>
      <c r="I1644" s="17">
        <f t="shared" si="102"/>
        <v>4</v>
      </c>
      <c r="J1644" s="12" t="str">
        <f t="shared" si="103"/>
        <v>Project Expense - Materials</v>
      </c>
    </row>
    <row r="1645" spans="1:10" ht="16" hidden="1">
      <c r="A1645" s="13" t="s">
        <v>752</v>
      </c>
      <c r="B1645" s="12" t="s">
        <v>78</v>
      </c>
      <c r="C1645" s="12" t="s">
        <v>766</v>
      </c>
      <c r="D1645" s="12" t="s">
        <v>199</v>
      </c>
      <c r="E1645" s="12">
        <v>-78.75</v>
      </c>
      <c r="F1645" s="14" t="str">
        <f t="shared" si="100"/>
        <v>2025-04-02ExpenseTyphon Concrete21020 GST/HST Payable-78.75</v>
      </c>
      <c r="G1645" s="15">
        <f t="shared" si="101"/>
        <v>45749</v>
      </c>
      <c r="H1645" s="16" t="str">
        <f>IF((IFERROR((VLOOKUP(D1645,'Automation (QBO)'!A:B,2,FALSE)),"0"))=0,"Suspense",(IFERROR((VLOOKUP(D1645,'Automation (QBO)'!A:B,2,FALSE)),"Suspense")))</f>
        <v>GST/HST Payable</v>
      </c>
      <c r="I1645" s="17">
        <f t="shared" si="102"/>
        <v>-78.75</v>
      </c>
      <c r="J1645" s="12" t="str">
        <f t="shared" si="103"/>
        <v>GST/HST Payable</v>
      </c>
    </row>
    <row r="1646" spans="1:10" ht="16" hidden="1">
      <c r="A1646" s="13" t="s">
        <v>752</v>
      </c>
      <c r="B1646" s="12" t="s">
        <v>78</v>
      </c>
      <c r="C1646" s="12" t="s">
        <v>766</v>
      </c>
      <c r="D1646" s="12" t="s">
        <v>654</v>
      </c>
      <c r="E1646" s="12">
        <v>1575</v>
      </c>
      <c r="F1646" s="14" t="str">
        <f t="shared" si="100"/>
        <v>2025-04-02ExpenseTyphon Concrete51320 Project Expense - Subcontractors1575</v>
      </c>
      <c r="G1646" s="15">
        <f t="shared" si="101"/>
        <v>45749</v>
      </c>
      <c r="H1646" s="16" t="str">
        <f>IF((IFERROR((VLOOKUP(D1646,'Automation (QBO)'!A:B,2,FALSE)),"0"))=0,"Suspense",(IFERROR((VLOOKUP(D1646,'Automation (QBO)'!A:B,2,FALSE)),"Suspense")))</f>
        <v>Project Expense - Subcontractors</v>
      </c>
      <c r="I1646" s="17">
        <f t="shared" si="102"/>
        <v>1575</v>
      </c>
      <c r="J1646" s="12" t="str">
        <f t="shared" si="103"/>
        <v>Project Expense - Subcontractors</v>
      </c>
    </row>
    <row r="1647" spans="1:10" ht="16" hidden="1">
      <c r="A1647" s="13" t="s">
        <v>752</v>
      </c>
      <c r="B1647" s="12" t="s">
        <v>78</v>
      </c>
      <c r="C1647" s="12" t="s">
        <v>287</v>
      </c>
      <c r="D1647" s="12" t="s">
        <v>315</v>
      </c>
      <c r="E1647" s="12">
        <v>922.19</v>
      </c>
      <c r="F1647" s="14" t="str">
        <f t="shared" si="100"/>
        <v>2025-04-02ExpenseSummit Tools17015 Tools &amp; Equipment922.19</v>
      </c>
      <c r="G1647" s="15">
        <f t="shared" si="101"/>
        <v>45749</v>
      </c>
      <c r="H1647" s="16" t="str">
        <f>IF((IFERROR((VLOOKUP(D1647,'Automation (QBO)'!A:B,2,FALSE)),"0"))=0,"Suspense",(IFERROR((VLOOKUP(D1647,'Automation (QBO)'!A:B,2,FALSE)),"Suspense")))</f>
        <v>Tools &amp; Equipment</v>
      </c>
      <c r="I1647" s="17">
        <f t="shared" si="102"/>
        <v>922.19</v>
      </c>
      <c r="J1647" s="12" t="str">
        <f t="shared" si="103"/>
        <v>Tools &amp; Equipment</v>
      </c>
    </row>
    <row r="1648" spans="1:10" ht="16" hidden="1">
      <c r="A1648" s="13" t="s">
        <v>752</v>
      </c>
      <c r="B1648" s="12" t="s">
        <v>78</v>
      </c>
      <c r="C1648" s="12" t="s">
        <v>287</v>
      </c>
      <c r="D1648" s="12" t="s">
        <v>199</v>
      </c>
      <c r="E1648" s="12">
        <v>-43.09</v>
      </c>
      <c r="F1648" s="14" t="str">
        <f t="shared" si="100"/>
        <v>2025-04-02ExpenseSummit Tools21020 GST/HST Payable-43.09</v>
      </c>
      <c r="G1648" s="15">
        <f t="shared" si="101"/>
        <v>45749</v>
      </c>
      <c r="H1648" s="16" t="str">
        <f>IF((IFERROR((VLOOKUP(D1648,'Automation (QBO)'!A:B,2,FALSE)),"0"))=0,"Suspense",(IFERROR((VLOOKUP(D1648,'Automation (QBO)'!A:B,2,FALSE)),"Suspense")))</f>
        <v>GST/HST Payable</v>
      </c>
      <c r="I1648" s="17">
        <f t="shared" si="102"/>
        <v>-43.09</v>
      </c>
      <c r="J1648" s="12" t="str">
        <f t="shared" si="103"/>
        <v>GST/HST Payable</v>
      </c>
    </row>
    <row r="1649" spans="1:10" ht="16" hidden="1">
      <c r="A1649" s="13" t="s">
        <v>752</v>
      </c>
      <c r="B1649" s="12" t="s">
        <v>78</v>
      </c>
      <c r="C1649" s="12" t="s">
        <v>287</v>
      </c>
      <c r="D1649" s="12" t="s">
        <v>505</v>
      </c>
      <c r="E1649" s="12">
        <v>965.28</v>
      </c>
      <c r="F1649" s="14" t="str">
        <f t="shared" si="100"/>
        <v>2025-04-02ExpenseSummit Tools21010 Credit Card (CIBC Visa)965.28</v>
      </c>
      <c r="G1649" s="15">
        <f t="shared" si="101"/>
        <v>45749</v>
      </c>
      <c r="H1649" s="16" t="str">
        <f>IF((IFERROR((VLOOKUP(D1649,'Automation (QBO)'!A:B,2,FALSE)),"0"))=0,"Suspense",(IFERROR((VLOOKUP(D1649,'Automation (QBO)'!A:B,2,FALSE)),"Suspense")))</f>
        <v>Credit Card (CIBC Visa)</v>
      </c>
      <c r="I1649" s="17">
        <f t="shared" si="102"/>
        <v>965.28</v>
      </c>
      <c r="J1649" s="12" t="str">
        <f t="shared" si="103"/>
        <v>Credit Card (CIBC Visa)</v>
      </c>
    </row>
    <row r="1650" spans="1:10" ht="16" hidden="1">
      <c r="A1650" s="13" t="s">
        <v>752</v>
      </c>
      <c r="B1650" s="12" t="s">
        <v>78</v>
      </c>
      <c r="C1650" s="12" t="s">
        <v>111</v>
      </c>
      <c r="D1650" s="12" t="s">
        <v>201</v>
      </c>
      <c r="E1650" s="12">
        <v>-877.8</v>
      </c>
      <c r="F1650" s="14" t="str">
        <f t="shared" si="100"/>
        <v>2025-04-02ExpenseReload Contracting Ltd.11005 Chequing (CIBC)-877.8</v>
      </c>
      <c r="G1650" s="15">
        <f t="shared" si="101"/>
        <v>45749</v>
      </c>
      <c r="H1650" s="16" t="str">
        <f>IF((IFERROR((VLOOKUP(D1650,'Automation (QBO)'!A:B,2,FALSE)),"0"))=0,"Suspense",(IFERROR((VLOOKUP(D1650,'Automation (QBO)'!A:B,2,FALSE)),"Suspense")))</f>
        <v>Chequing (CIBC)</v>
      </c>
      <c r="I1650" s="17">
        <f t="shared" si="102"/>
        <v>-877.8</v>
      </c>
      <c r="J1650" s="12" t="str">
        <f t="shared" si="103"/>
        <v>Chequing (CIBC)</v>
      </c>
    </row>
    <row r="1651" spans="1:10" ht="16" hidden="1">
      <c r="A1651" s="13" t="s">
        <v>752</v>
      </c>
      <c r="B1651" s="12" t="s">
        <v>78</v>
      </c>
      <c r="D1651" s="12" t="s">
        <v>201</v>
      </c>
      <c r="E1651" s="12">
        <v>-5000</v>
      </c>
      <c r="F1651" s="14" t="str">
        <f t="shared" si="100"/>
        <v>2025-04-02Expense11005 Chequing (CIBC)-5000</v>
      </c>
      <c r="G1651" s="15">
        <f t="shared" si="101"/>
        <v>45749</v>
      </c>
      <c r="H1651" s="16" t="str">
        <f>IF((IFERROR((VLOOKUP(D1651,'Automation (QBO)'!A:B,2,FALSE)),"0"))=0,"Suspense",(IFERROR((VLOOKUP(D1651,'Automation (QBO)'!A:B,2,FALSE)),"Suspense")))</f>
        <v>Chequing (CIBC)</v>
      </c>
      <c r="I1651" s="17">
        <f t="shared" si="102"/>
        <v>-5000</v>
      </c>
      <c r="J1651" s="12" t="str">
        <f t="shared" si="103"/>
        <v>Chequing (CIBC)</v>
      </c>
    </row>
    <row r="1652" spans="1:10" ht="16" hidden="1">
      <c r="A1652" s="13" t="s">
        <v>752</v>
      </c>
      <c r="B1652" s="12" t="s">
        <v>78</v>
      </c>
      <c r="C1652" s="12" t="s">
        <v>766</v>
      </c>
      <c r="D1652" s="12" t="s">
        <v>505</v>
      </c>
      <c r="E1652" s="12">
        <v>1653.75</v>
      </c>
      <c r="F1652" s="14" t="str">
        <f t="shared" si="100"/>
        <v>2025-04-02ExpenseTyphon Concrete21010 Credit Card (CIBC Visa)1653.75</v>
      </c>
      <c r="G1652" s="15">
        <f t="shared" si="101"/>
        <v>45749</v>
      </c>
      <c r="H1652" s="16" t="str">
        <f>IF((IFERROR((VLOOKUP(D1652,'Automation (QBO)'!A:B,2,FALSE)),"0"))=0,"Suspense",(IFERROR((VLOOKUP(D1652,'Automation (QBO)'!A:B,2,FALSE)),"Suspense")))</f>
        <v>Credit Card (CIBC Visa)</v>
      </c>
      <c r="I1652" s="17">
        <f t="shared" si="102"/>
        <v>1653.75</v>
      </c>
      <c r="J1652" s="12" t="str">
        <f t="shared" si="103"/>
        <v>Credit Card (CIBC Visa)</v>
      </c>
    </row>
    <row r="1653" spans="1:10" ht="16" hidden="1">
      <c r="A1653" s="13" t="s">
        <v>752</v>
      </c>
      <c r="B1653" s="12" t="s">
        <v>78</v>
      </c>
      <c r="C1653" s="12" t="s">
        <v>95</v>
      </c>
      <c r="D1653" s="12" t="s">
        <v>505</v>
      </c>
      <c r="E1653" s="12">
        <v>4</v>
      </c>
      <c r="F1653" s="14" t="str">
        <f t="shared" si="100"/>
        <v>2025-04-02ExpenseImpark21010 Credit Card (CIBC Visa)4</v>
      </c>
      <c r="G1653" s="15">
        <f t="shared" si="101"/>
        <v>45749</v>
      </c>
      <c r="H1653" s="16" t="str">
        <f>IF((IFERROR((VLOOKUP(D1653,'Automation (QBO)'!A:B,2,FALSE)),"0"))=0,"Suspense",(IFERROR((VLOOKUP(D1653,'Automation (QBO)'!A:B,2,FALSE)),"Suspense")))</f>
        <v>Credit Card (CIBC Visa)</v>
      </c>
      <c r="I1653" s="17">
        <f t="shared" si="102"/>
        <v>4</v>
      </c>
      <c r="J1653" s="12" t="str">
        <f t="shared" si="103"/>
        <v>Credit Card (CIBC Visa)</v>
      </c>
    </row>
    <row r="1654" spans="1:10" ht="16" hidden="1">
      <c r="A1654" s="13" t="s">
        <v>767</v>
      </c>
      <c r="B1654" s="12" t="s">
        <v>78</v>
      </c>
      <c r="C1654" s="12" t="s">
        <v>159</v>
      </c>
      <c r="D1654" s="12" t="s">
        <v>208</v>
      </c>
      <c r="E1654" s="12">
        <v>556.4</v>
      </c>
      <c r="F1654" s="14" t="str">
        <f t="shared" si="100"/>
        <v>2025-04-03ExpenseGolbey Law Corporation52135 Legal556.4</v>
      </c>
      <c r="G1654" s="15">
        <f t="shared" si="101"/>
        <v>45750</v>
      </c>
      <c r="H1654" s="16" t="str">
        <f>IF((IFERROR((VLOOKUP(D1654,'Automation (QBO)'!A:B,2,FALSE)),"0"))=0,"Suspense",(IFERROR((VLOOKUP(D1654,'Automation (QBO)'!A:B,2,FALSE)),"Suspense")))</f>
        <v>Legal</v>
      </c>
      <c r="I1654" s="17">
        <f t="shared" si="102"/>
        <v>556.4</v>
      </c>
      <c r="J1654" s="12" t="str">
        <f t="shared" si="103"/>
        <v>Legal</v>
      </c>
    </row>
    <row r="1655" spans="1:10" ht="16" hidden="1">
      <c r="A1655" s="13" t="s">
        <v>767</v>
      </c>
      <c r="B1655" s="12" t="s">
        <v>78</v>
      </c>
      <c r="C1655" s="12" t="s">
        <v>159</v>
      </c>
      <c r="D1655" s="12" t="s">
        <v>199</v>
      </c>
      <c r="E1655" s="12">
        <v>-26</v>
      </c>
      <c r="F1655" s="14" t="str">
        <f t="shared" si="100"/>
        <v>2025-04-03ExpenseGolbey Law Corporation21020 GST/HST Payable-26</v>
      </c>
      <c r="G1655" s="15">
        <f t="shared" si="101"/>
        <v>45750</v>
      </c>
      <c r="H1655" s="16" t="str">
        <f>IF((IFERROR((VLOOKUP(D1655,'Automation (QBO)'!A:B,2,FALSE)),"0"))=0,"Suspense",(IFERROR((VLOOKUP(D1655,'Automation (QBO)'!A:B,2,FALSE)),"Suspense")))</f>
        <v>GST/HST Payable</v>
      </c>
      <c r="I1655" s="17">
        <f t="shared" si="102"/>
        <v>-26</v>
      </c>
      <c r="J1655" s="12" t="str">
        <f t="shared" si="103"/>
        <v>GST/HST Payable</v>
      </c>
    </row>
    <row r="1656" spans="1:10" ht="16" hidden="1">
      <c r="A1656" s="13" t="s">
        <v>767</v>
      </c>
      <c r="B1656" s="12" t="s">
        <v>78</v>
      </c>
      <c r="C1656" s="12" t="s">
        <v>108</v>
      </c>
      <c r="D1656" s="12" t="s">
        <v>199</v>
      </c>
      <c r="E1656" s="12">
        <v>-9.52</v>
      </c>
      <c r="F1656" s="14" t="str">
        <f t="shared" si="100"/>
        <v>2025-04-03ExpenseChevron21020 GST/HST Payable-9.52</v>
      </c>
      <c r="G1656" s="15">
        <f t="shared" si="101"/>
        <v>45750</v>
      </c>
      <c r="H1656" s="16" t="str">
        <f>IF((IFERROR((VLOOKUP(D1656,'Automation (QBO)'!A:B,2,FALSE)),"0"))=0,"Suspense",(IFERROR((VLOOKUP(D1656,'Automation (QBO)'!A:B,2,FALSE)),"Suspense")))</f>
        <v>GST/HST Payable</v>
      </c>
      <c r="I1656" s="17">
        <f t="shared" si="102"/>
        <v>-9.52</v>
      </c>
      <c r="J1656" s="12" t="str">
        <f t="shared" si="103"/>
        <v>GST/HST Payable</v>
      </c>
    </row>
    <row r="1657" spans="1:10" ht="16" hidden="1">
      <c r="A1657" s="13" t="s">
        <v>767</v>
      </c>
      <c r="B1657" s="12" t="s">
        <v>78</v>
      </c>
      <c r="C1657" s="12" t="s">
        <v>103</v>
      </c>
      <c r="D1657" s="12" t="s">
        <v>660</v>
      </c>
      <c r="E1657" s="12">
        <v>38.47</v>
      </c>
      <c r="F1657" s="14" t="str">
        <f t="shared" si="100"/>
        <v>2025-04-03ExpenseRona51335 Project Expense - Materials38.47</v>
      </c>
      <c r="G1657" s="15">
        <f t="shared" si="101"/>
        <v>45750</v>
      </c>
      <c r="H1657" s="16" t="str">
        <f>IF((IFERROR((VLOOKUP(D1657,'Automation (QBO)'!A:B,2,FALSE)),"0"))=0,"Suspense",(IFERROR((VLOOKUP(D1657,'Automation (QBO)'!A:B,2,FALSE)),"Suspense")))</f>
        <v>Project Expense - Materials</v>
      </c>
      <c r="I1657" s="17">
        <f t="shared" si="102"/>
        <v>38.47</v>
      </c>
      <c r="J1657" s="12" t="str">
        <f t="shared" si="103"/>
        <v>Project Expense - Materials</v>
      </c>
    </row>
    <row r="1658" spans="1:10" ht="16" hidden="1">
      <c r="A1658" s="13" t="s">
        <v>767</v>
      </c>
      <c r="B1658" s="12" t="s">
        <v>78</v>
      </c>
      <c r="C1658" s="12" t="s">
        <v>103</v>
      </c>
      <c r="D1658" s="12" t="s">
        <v>199</v>
      </c>
      <c r="E1658" s="12">
        <v>-1.8</v>
      </c>
      <c r="F1658" s="14" t="str">
        <f t="shared" si="100"/>
        <v>2025-04-03ExpenseRona21020 GST/HST Payable-1.8</v>
      </c>
      <c r="G1658" s="15">
        <f t="shared" si="101"/>
        <v>45750</v>
      </c>
      <c r="H1658" s="16" t="str">
        <f>IF((IFERROR((VLOOKUP(D1658,'Automation (QBO)'!A:B,2,FALSE)),"0"))=0,"Suspense",(IFERROR((VLOOKUP(D1658,'Automation (QBO)'!A:B,2,FALSE)),"Suspense")))</f>
        <v>GST/HST Payable</v>
      </c>
      <c r="I1658" s="17">
        <f t="shared" si="102"/>
        <v>-1.8</v>
      </c>
      <c r="J1658" s="12" t="str">
        <f t="shared" si="103"/>
        <v>GST/HST Payable</v>
      </c>
    </row>
    <row r="1659" spans="1:10" ht="16" hidden="1">
      <c r="A1659" s="13" t="s">
        <v>767</v>
      </c>
      <c r="B1659" s="12" t="s">
        <v>78</v>
      </c>
      <c r="C1659" s="12" t="s">
        <v>158</v>
      </c>
      <c r="D1659" s="12" t="s">
        <v>660</v>
      </c>
      <c r="E1659" s="12">
        <v>22.45</v>
      </c>
      <c r="F1659" s="14" t="str">
        <f t="shared" si="100"/>
        <v>2025-04-03ExpenseDynamic Equipment Rentals51335 Project Expense - Materials22.45</v>
      </c>
      <c r="G1659" s="15">
        <f t="shared" si="101"/>
        <v>45750</v>
      </c>
      <c r="H1659" s="16" t="str">
        <f>IF((IFERROR((VLOOKUP(D1659,'Automation (QBO)'!A:B,2,FALSE)),"0"))=0,"Suspense",(IFERROR((VLOOKUP(D1659,'Automation (QBO)'!A:B,2,FALSE)),"Suspense")))</f>
        <v>Project Expense - Materials</v>
      </c>
      <c r="I1659" s="17">
        <f t="shared" si="102"/>
        <v>22.45</v>
      </c>
      <c r="J1659" s="12" t="str">
        <f t="shared" si="103"/>
        <v>Project Expense - Materials</v>
      </c>
    </row>
    <row r="1660" spans="1:10" ht="16" hidden="1">
      <c r="A1660" s="13" t="s">
        <v>767</v>
      </c>
      <c r="B1660" s="12" t="s">
        <v>78</v>
      </c>
      <c r="C1660" s="12" t="s">
        <v>158</v>
      </c>
      <c r="D1660" s="12" t="s">
        <v>199</v>
      </c>
      <c r="E1660" s="12">
        <v>-1.1200000000000001</v>
      </c>
      <c r="F1660" s="14" t="str">
        <f t="shared" si="100"/>
        <v>2025-04-03ExpenseDynamic Equipment Rentals21020 GST/HST Payable-1.12</v>
      </c>
      <c r="G1660" s="15">
        <f t="shared" si="101"/>
        <v>45750</v>
      </c>
      <c r="H1660" s="16" t="str">
        <f>IF((IFERROR((VLOOKUP(D1660,'Automation (QBO)'!A:B,2,FALSE)),"0"))=0,"Suspense",(IFERROR((VLOOKUP(D1660,'Automation (QBO)'!A:B,2,FALSE)),"Suspense")))</f>
        <v>GST/HST Payable</v>
      </c>
      <c r="I1660" s="17">
        <f t="shared" si="102"/>
        <v>-1.1200000000000001</v>
      </c>
      <c r="J1660" s="12" t="str">
        <f t="shared" si="103"/>
        <v>GST/HST Payable</v>
      </c>
    </row>
    <row r="1661" spans="1:10" ht="16" hidden="1">
      <c r="A1661" s="13" t="s">
        <v>767</v>
      </c>
      <c r="B1661" s="12" t="s">
        <v>78</v>
      </c>
      <c r="C1661" s="12" t="s">
        <v>301</v>
      </c>
      <c r="D1661" s="111" t="s">
        <v>660</v>
      </c>
      <c r="E1661" s="12">
        <v>19.260000000000002</v>
      </c>
      <c r="F1661" s="14" t="str">
        <f t="shared" si="100"/>
        <v>2025-04-03ExpenseIKEA Canada Limited Partnership51335 Project Expense - Materials19.26</v>
      </c>
      <c r="G1661" s="15">
        <f t="shared" si="101"/>
        <v>45750</v>
      </c>
      <c r="H1661" s="16" t="str">
        <f>IF((IFERROR((VLOOKUP(D1661,'Automation (QBO)'!A:B,2,FALSE)),"0"))=0,"Suspense",(IFERROR((VLOOKUP(D1661,'Automation (QBO)'!A:B,2,FALSE)),"Suspense")))</f>
        <v>Project Expense - Materials</v>
      </c>
      <c r="I1661" s="17">
        <f t="shared" si="102"/>
        <v>19.260000000000002</v>
      </c>
      <c r="J1661" s="12" t="str">
        <f t="shared" si="103"/>
        <v>Project Expense - Materials</v>
      </c>
    </row>
    <row r="1662" spans="1:10" ht="16" hidden="1">
      <c r="A1662" s="13" t="s">
        <v>767</v>
      </c>
      <c r="B1662" s="12" t="s">
        <v>78</v>
      </c>
      <c r="C1662" s="12" t="s">
        <v>301</v>
      </c>
      <c r="D1662" s="12" t="s">
        <v>199</v>
      </c>
      <c r="E1662" s="12">
        <v>-0.9</v>
      </c>
      <c r="F1662" s="14" t="str">
        <f t="shared" si="100"/>
        <v>2025-04-03ExpenseIKEA Canada Limited Partnership21020 GST/HST Payable-0.9</v>
      </c>
      <c r="G1662" s="15">
        <f t="shared" si="101"/>
        <v>45750</v>
      </c>
      <c r="H1662" s="16" t="str">
        <f>IF((IFERROR((VLOOKUP(D1662,'Automation (QBO)'!A:B,2,FALSE)),"0"))=0,"Suspense",(IFERROR((VLOOKUP(D1662,'Automation (QBO)'!A:B,2,FALSE)),"Suspense")))</f>
        <v>GST/HST Payable</v>
      </c>
      <c r="I1662" s="17">
        <f t="shared" si="102"/>
        <v>-0.9</v>
      </c>
      <c r="J1662" s="12" t="str">
        <f t="shared" si="103"/>
        <v>GST/HST Payable</v>
      </c>
    </row>
    <row r="1663" spans="1:10" ht="16" hidden="1">
      <c r="A1663" s="13" t="s">
        <v>767</v>
      </c>
      <c r="B1663" s="12" t="s">
        <v>78</v>
      </c>
      <c r="C1663" s="12" t="s">
        <v>287</v>
      </c>
      <c r="D1663" s="12" t="s">
        <v>315</v>
      </c>
      <c r="E1663" s="12">
        <v>22.45</v>
      </c>
      <c r="F1663" s="14" t="str">
        <f t="shared" si="100"/>
        <v>2025-04-03ExpenseSummit Tools17015 Tools &amp; Equipment22.45</v>
      </c>
      <c r="G1663" s="15">
        <f t="shared" si="101"/>
        <v>45750</v>
      </c>
      <c r="H1663" s="16" t="str">
        <f>IF((IFERROR((VLOOKUP(D1663,'Automation (QBO)'!A:B,2,FALSE)),"0"))=0,"Suspense",(IFERROR((VLOOKUP(D1663,'Automation (QBO)'!A:B,2,FALSE)),"Suspense")))</f>
        <v>Tools &amp; Equipment</v>
      </c>
      <c r="I1663" s="17">
        <f t="shared" si="102"/>
        <v>22.45</v>
      </c>
      <c r="J1663" s="12" t="str">
        <f t="shared" si="103"/>
        <v>Tools &amp; Equipment</v>
      </c>
    </row>
    <row r="1664" spans="1:10" ht="16" hidden="1">
      <c r="A1664" s="13" t="s">
        <v>767</v>
      </c>
      <c r="B1664" s="12" t="s">
        <v>78</v>
      </c>
      <c r="C1664" s="12" t="s">
        <v>287</v>
      </c>
      <c r="D1664" s="12" t="s">
        <v>199</v>
      </c>
      <c r="E1664" s="12">
        <v>-1.05</v>
      </c>
      <c r="F1664" s="14" t="str">
        <f t="shared" si="100"/>
        <v>2025-04-03ExpenseSummit Tools21020 GST/HST Payable-1.05</v>
      </c>
      <c r="G1664" s="15">
        <f t="shared" si="101"/>
        <v>45750</v>
      </c>
      <c r="H1664" s="16" t="str">
        <f>IF((IFERROR((VLOOKUP(D1664,'Automation (QBO)'!A:B,2,FALSE)),"0"))=0,"Suspense",(IFERROR((VLOOKUP(D1664,'Automation (QBO)'!A:B,2,FALSE)),"Suspense")))</f>
        <v>GST/HST Payable</v>
      </c>
      <c r="I1664" s="17">
        <f t="shared" si="102"/>
        <v>-1.05</v>
      </c>
      <c r="J1664" s="12" t="str">
        <f t="shared" si="103"/>
        <v>GST/HST Payable</v>
      </c>
    </row>
    <row r="1665" spans="1:10" ht="16" hidden="1">
      <c r="A1665" s="13" t="s">
        <v>767</v>
      </c>
      <c r="B1665" s="12" t="s">
        <v>78</v>
      </c>
      <c r="C1665" s="12" t="s">
        <v>158</v>
      </c>
      <c r="D1665" s="12" t="s">
        <v>660</v>
      </c>
      <c r="E1665" s="12">
        <v>238.84</v>
      </c>
      <c r="F1665" s="14" t="str">
        <f t="shared" si="100"/>
        <v>2025-04-03ExpenseDynamic Equipment Rentals51335 Project Expense - Materials238.84</v>
      </c>
      <c r="G1665" s="15">
        <f t="shared" si="101"/>
        <v>45750</v>
      </c>
      <c r="H1665" s="16" t="str">
        <f>IF((IFERROR((VLOOKUP(D1665,'Automation (QBO)'!A:B,2,FALSE)),"0"))=0,"Suspense",(IFERROR((VLOOKUP(D1665,'Automation (QBO)'!A:B,2,FALSE)),"Suspense")))</f>
        <v>Project Expense - Materials</v>
      </c>
      <c r="I1665" s="17">
        <f t="shared" si="102"/>
        <v>238.84</v>
      </c>
      <c r="J1665" s="12" t="str">
        <f t="shared" si="103"/>
        <v>Project Expense - Materials</v>
      </c>
    </row>
    <row r="1666" spans="1:10" ht="16" hidden="1">
      <c r="A1666" s="13" t="s">
        <v>767</v>
      </c>
      <c r="B1666" s="12" t="s">
        <v>78</v>
      </c>
      <c r="C1666" s="12" t="s">
        <v>158</v>
      </c>
      <c r="D1666" s="12" t="s">
        <v>199</v>
      </c>
      <c r="E1666" s="12">
        <v>-11.16</v>
      </c>
      <c r="F1666" s="14" t="str">
        <f t="shared" ref="F1666:F1729" si="104">A1666&amp;B1666&amp;C1666&amp;D1666&amp;E1666</f>
        <v>2025-04-03ExpenseDynamic Equipment Rentals21020 GST/HST Payable-11.16</v>
      </c>
      <c r="G1666" s="15">
        <f t="shared" ref="G1666:G1729" si="105">IFERROR((DATEVALUE(A1666)),A1666)</f>
        <v>45750</v>
      </c>
      <c r="H1666" s="16" t="str">
        <f>IF((IFERROR((VLOOKUP(D1666,'Automation (QBO)'!A:B,2,FALSE)),"0"))=0,"Suspense",(IFERROR((VLOOKUP(D1666,'Automation (QBO)'!A:B,2,FALSE)),"Suspense")))</f>
        <v>GST/HST Payable</v>
      </c>
      <c r="I1666" s="17">
        <f t="shared" ref="I1666:I1729" si="106">E1666</f>
        <v>-11.16</v>
      </c>
      <c r="J1666" s="12" t="str">
        <f t="shared" ref="J1666:J1729" si="107">H1666</f>
        <v>GST/HST Payable</v>
      </c>
    </row>
    <row r="1667" spans="1:10" ht="16" hidden="1">
      <c r="A1667" s="13" t="s">
        <v>767</v>
      </c>
      <c r="B1667" s="12" t="s">
        <v>78</v>
      </c>
      <c r="C1667" s="12" t="s">
        <v>108</v>
      </c>
      <c r="D1667" s="12" t="s">
        <v>204</v>
      </c>
      <c r="E1667" s="12">
        <v>190.48</v>
      </c>
      <c r="F1667" s="14" t="str">
        <f t="shared" si="104"/>
        <v>2025-04-03ExpenseChevron52225 Fuel190.48</v>
      </c>
      <c r="G1667" s="15">
        <f t="shared" si="105"/>
        <v>45750</v>
      </c>
      <c r="H1667" s="16" t="str">
        <f>IF((IFERROR((VLOOKUP(D1667,'Automation (QBO)'!A:B,2,FALSE)),"0"))=0,"Suspense",(IFERROR((VLOOKUP(D1667,'Automation (QBO)'!A:B,2,FALSE)),"Suspense")))</f>
        <v>Fuel</v>
      </c>
      <c r="I1667" s="17">
        <f t="shared" si="106"/>
        <v>190.48</v>
      </c>
      <c r="J1667" s="12" t="str">
        <f t="shared" si="107"/>
        <v>Fuel</v>
      </c>
    </row>
    <row r="1668" spans="1:10" ht="16" hidden="1">
      <c r="A1668" s="13" t="s">
        <v>767</v>
      </c>
      <c r="B1668" s="12" t="s">
        <v>78</v>
      </c>
      <c r="C1668" s="12" t="s">
        <v>108</v>
      </c>
      <c r="D1668" s="12" t="s">
        <v>505</v>
      </c>
      <c r="E1668" s="12">
        <v>200</v>
      </c>
      <c r="F1668" s="14" t="str">
        <f t="shared" si="104"/>
        <v>2025-04-03ExpenseChevron21010 Credit Card (CIBC Visa)200</v>
      </c>
      <c r="G1668" s="15">
        <f t="shared" si="105"/>
        <v>45750</v>
      </c>
      <c r="H1668" s="16" t="str">
        <f>IF((IFERROR((VLOOKUP(D1668,'Automation (QBO)'!A:B,2,FALSE)),"0"))=0,"Suspense",(IFERROR((VLOOKUP(D1668,'Automation (QBO)'!A:B,2,FALSE)),"Suspense")))</f>
        <v>Credit Card (CIBC Visa)</v>
      </c>
      <c r="I1668" s="17">
        <f t="shared" si="106"/>
        <v>200</v>
      </c>
      <c r="J1668" s="12" t="str">
        <f t="shared" si="107"/>
        <v>Credit Card (CIBC Visa)</v>
      </c>
    </row>
    <row r="1669" spans="1:10" ht="16" hidden="1">
      <c r="A1669" s="13" t="s">
        <v>767</v>
      </c>
      <c r="B1669" s="12" t="s">
        <v>78</v>
      </c>
      <c r="C1669" s="12" t="s">
        <v>159</v>
      </c>
      <c r="D1669" s="12" t="s">
        <v>505</v>
      </c>
      <c r="E1669" s="12">
        <v>582.4</v>
      </c>
      <c r="F1669" s="14" t="str">
        <f t="shared" si="104"/>
        <v>2025-04-03ExpenseGolbey Law Corporation21010 Credit Card (CIBC Visa)582.4</v>
      </c>
      <c r="G1669" s="15">
        <f t="shared" si="105"/>
        <v>45750</v>
      </c>
      <c r="H1669" s="16" t="str">
        <f>IF((IFERROR((VLOOKUP(D1669,'Automation (QBO)'!A:B,2,FALSE)),"0"))=0,"Suspense",(IFERROR((VLOOKUP(D1669,'Automation (QBO)'!A:B,2,FALSE)),"Suspense")))</f>
        <v>Credit Card (CIBC Visa)</v>
      </c>
      <c r="I1669" s="17">
        <f t="shared" si="106"/>
        <v>582.4</v>
      </c>
      <c r="J1669" s="12" t="str">
        <f t="shared" si="107"/>
        <v>Credit Card (CIBC Visa)</v>
      </c>
    </row>
    <row r="1670" spans="1:10" ht="16" hidden="1">
      <c r="A1670" s="13" t="s">
        <v>767</v>
      </c>
      <c r="B1670" s="12" t="s">
        <v>78</v>
      </c>
      <c r="C1670" s="12" t="s">
        <v>158</v>
      </c>
      <c r="D1670" s="12" t="s">
        <v>505</v>
      </c>
      <c r="E1670" s="12">
        <v>250</v>
      </c>
      <c r="F1670" s="14" t="str">
        <f t="shared" si="104"/>
        <v>2025-04-03ExpenseDynamic Equipment Rentals21010 Credit Card (CIBC Visa)250</v>
      </c>
      <c r="G1670" s="15">
        <f t="shared" si="105"/>
        <v>45750</v>
      </c>
      <c r="H1670" s="16" t="str">
        <f>IF((IFERROR((VLOOKUP(D1670,'Automation (QBO)'!A:B,2,FALSE)),"0"))=0,"Suspense",(IFERROR((VLOOKUP(D1670,'Automation (QBO)'!A:B,2,FALSE)),"Suspense")))</f>
        <v>Credit Card (CIBC Visa)</v>
      </c>
      <c r="I1670" s="17">
        <f t="shared" si="106"/>
        <v>250</v>
      </c>
      <c r="J1670" s="12" t="str">
        <f t="shared" si="107"/>
        <v>Credit Card (CIBC Visa)</v>
      </c>
    </row>
    <row r="1671" spans="1:10" ht="16" hidden="1">
      <c r="A1671" s="13" t="s">
        <v>767</v>
      </c>
      <c r="B1671" s="12" t="s">
        <v>78</v>
      </c>
      <c r="C1671" s="12" t="s">
        <v>103</v>
      </c>
      <c r="D1671" s="12" t="s">
        <v>505</v>
      </c>
      <c r="E1671" s="12">
        <v>40.270000000000003</v>
      </c>
      <c r="F1671" s="14" t="str">
        <f t="shared" si="104"/>
        <v>2025-04-03ExpenseRona21010 Credit Card (CIBC Visa)40.27</v>
      </c>
      <c r="G1671" s="15">
        <f t="shared" si="105"/>
        <v>45750</v>
      </c>
      <c r="H1671" s="16" t="str">
        <f>IF((IFERROR((VLOOKUP(D1671,'Automation (QBO)'!A:B,2,FALSE)),"0"))=0,"Suspense",(IFERROR((VLOOKUP(D1671,'Automation (QBO)'!A:B,2,FALSE)),"Suspense")))</f>
        <v>Credit Card (CIBC Visa)</v>
      </c>
      <c r="I1671" s="17">
        <f t="shared" si="106"/>
        <v>40.270000000000003</v>
      </c>
      <c r="J1671" s="12" t="str">
        <f t="shared" si="107"/>
        <v>Credit Card (CIBC Visa)</v>
      </c>
    </row>
    <row r="1672" spans="1:10" ht="16" hidden="1">
      <c r="A1672" s="13" t="s">
        <v>767</v>
      </c>
      <c r="B1672" s="12" t="s">
        <v>78</v>
      </c>
      <c r="C1672" s="12" t="s">
        <v>158</v>
      </c>
      <c r="D1672" s="12" t="s">
        <v>505</v>
      </c>
      <c r="E1672" s="12">
        <v>23.57</v>
      </c>
      <c r="F1672" s="14" t="str">
        <f t="shared" si="104"/>
        <v>2025-04-03ExpenseDynamic Equipment Rentals21010 Credit Card (CIBC Visa)23.57</v>
      </c>
      <c r="G1672" s="15">
        <f t="shared" si="105"/>
        <v>45750</v>
      </c>
      <c r="H1672" s="16" t="str">
        <f>IF((IFERROR((VLOOKUP(D1672,'Automation (QBO)'!A:B,2,FALSE)),"0"))=0,"Suspense",(IFERROR((VLOOKUP(D1672,'Automation (QBO)'!A:B,2,FALSE)),"Suspense")))</f>
        <v>Credit Card (CIBC Visa)</v>
      </c>
      <c r="I1672" s="17">
        <f t="shared" si="106"/>
        <v>23.57</v>
      </c>
      <c r="J1672" s="12" t="str">
        <f t="shared" si="107"/>
        <v>Credit Card (CIBC Visa)</v>
      </c>
    </row>
    <row r="1673" spans="1:10" ht="16" hidden="1">
      <c r="A1673" s="13" t="s">
        <v>767</v>
      </c>
      <c r="B1673" s="12" t="s">
        <v>78</v>
      </c>
      <c r="C1673" s="12" t="s">
        <v>287</v>
      </c>
      <c r="D1673" s="12" t="s">
        <v>505</v>
      </c>
      <c r="E1673" s="12">
        <v>23.5</v>
      </c>
      <c r="F1673" s="14" t="str">
        <f t="shared" si="104"/>
        <v>2025-04-03ExpenseSummit Tools21010 Credit Card (CIBC Visa)23.5</v>
      </c>
      <c r="G1673" s="15">
        <f t="shared" si="105"/>
        <v>45750</v>
      </c>
      <c r="H1673" s="16" t="str">
        <f>IF((IFERROR((VLOOKUP(D1673,'Automation (QBO)'!A:B,2,FALSE)),"0"))=0,"Suspense",(IFERROR((VLOOKUP(D1673,'Automation (QBO)'!A:B,2,FALSE)),"Suspense")))</f>
        <v>Credit Card (CIBC Visa)</v>
      </c>
      <c r="I1673" s="17">
        <f t="shared" si="106"/>
        <v>23.5</v>
      </c>
      <c r="J1673" s="12" t="str">
        <f t="shared" si="107"/>
        <v>Credit Card (CIBC Visa)</v>
      </c>
    </row>
    <row r="1674" spans="1:10" ht="16" hidden="1">
      <c r="A1674" s="13" t="s">
        <v>767</v>
      </c>
      <c r="B1674" s="12" t="s">
        <v>78</v>
      </c>
      <c r="C1674" s="12" t="s">
        <v>301</v>
      </c>
      <c r="D1674" s="12" t="s">
        <v>505</v>
      </c>
      <c r="E1674" s="12">
        <v>20.16</v>
      </c>
      <c r="F1674" s="14" t="str">
        <f t="shared" si="104"/>
        <v>2025-04-03ExpenseIKEA Canada Limited Partnership21010 Credit Card (CIBC Visa)20.16</v>
      </c>
      <c r="G1674" s="15">
        <f t="shared" si="105"/>
        <v>45750</v>
      </c>
      <c r="H1674" s="16" t="str">
        <f>IF((IFERROR((VLOOKUP(D1674,'Automation (QBO)'!A:B,2,FALSE)),"0"))=0,"Suspense",(IFERROR((VLOOKUP(D1674,'Automation (QBO)'!A:B,2,FALSE)),"Suspense")))</f>
        <v>Credit Card (CIBC Visa)</v>
      </c>
      <c r="I1674" s="17">
        <f t="shared" si="106"/>
        <v>20.16</v>
      </c>
      <c r="J1674" s="12" t="str">
        <f t="shared" si="107"/>
        <v>Credit Card (CIBC Visa)</v>
      </c>
    </row>
    <row r="1675" spans="1:10" ht="16" hidden="1">
      <c r="A1675" s="13" t="s">
        <v>768</v>
      </c>
      <c r="B1675" s="12" t="s">
        <v>78</v>
      </c>
      <c r="C1675" s="12" t="s">
        <v>744</v>
      </c>
      <c r="D1675" s="12" t="s">
        <v>659</v>
      </c>
      <c r="E1675" s="12">
        <v>16.09</v>
      </c>
      <c r="F1675" s="14" t="str">
        <f t="shared" si="104"/>
        <v>2025-04-04ExpenseCloudFlare52152 Technology &amp; Website16.09</v>
      </c>
      <c r="G1675" s="15">
        <f t="shared" si="105"/>
        <v>45751</v>
      </c>
      <c r="H1675" s="16" t="str">
        <f>IF((IFERROR((VLOOKUP(D1675,'Automation (QBO)'!A:B,2,FALSE)),"0"))=0,"Suspense",(IFERROR((VLOOKUP(D1675,'Automation (QBO)'!A:B,2,FALSE)),"Suspense")))</f>
        <v>Technology &amp; Website</v>
      </c>
      <c r="I1675" s="17">
        <f t="shared" si="106"/>
        <v>16.09</v>
      </c>
      <c r="J1675" s="12" t="str">
        <f t="shared" si="107"/>
        <v>Technology &amp; Website</v>
      </c>
    </row>
    <row r="1676" spans="1:10" ht="16" hidden="1">
      <c r="A1676" s="13" t="s">
        <v>768</v>
      </c>
      <c r="B1676" s="12" t="s">
        <v>78</v>
      </c>
      <c r="C1676" s="12" t="s">
        <v>769</v>
      </c>
      <c r="D1676" s="12" t="s">
        <v>660</v>
      </c>
      <c r="E1676" s="12">
        <v>3160.98</v>
      </c>
      <c r="F1676" s="14" t="str">
        <f t="shared" si="104"/>
        <v>2025-04-04ExpensePottery Barn USD.51335 Project Expense - Materials3160.98</v>
      </c>
      <c r="G1676" s="15">
        <f t="shared" si="105"/>
        <v>45751</v>
      </c>
      <c r="H1676" s="16" t="str">
        <f>IF((IFERROR((VLOOKUP(D1676,'Automation (QBO)'!A:B,2,FALSE)),"0"))=0,"Suspense",(IFERROR((VLOOKUP(D1676,'Automation (QBO)'!A:B,2,FALSE)),"Suspense")))</f>
        <v>Project Expense - Materials</v>
      </c>
      <c r="I1676" s="17">
        <f t="shared" si="106"/>
        <v>3160.98</v>
      </c>
      <c r="J1676" s="12" t="str">
        <f t="shared" si="107"/>
        <v>Project Expense - Materials</v>
      </c>
    </row>
    <row r="1677" spans="1:10" ht="16" hidden="1">
      <c r="A1677" s="13" t="s">
        <v>768</v>
      </c>
      <c r="B1677" s="12" t="s">
        <v>78</v>
      </c>
      <c r="C1677" s="12" t="s">
        <v>769</v>
      </c>
      <c r="D1677" s="12" t="s">
        <v>199</v>
      </c>
      <c r="E1677" s="12">
        <v>0</v>
      </c>
      <c r="F1677" s="14" t="str">
        <f t="shared" si="104"/>
        <v>2025-04-04ExpensePottery Barn USD.21020 GST/HST Payable0</v>
      </c>
      <c r="G1677" s="15">
        <f t="shared" si="105"/>
        <v>45751</v>
      </c>
      <c r="H1677" s="16" t="str">
        <f>IF((IFERROR((VLOOKUP(D1677,'Automation (QBO)'!A:B,2,FALSE)),"0"))=0,"Suspense",(IFERROR((VLOOKUP(D1677,'Automation (QBO)'!A:B,2,FALSE)),"Suspense")))</f>
        <v>GST/HST Payable</v>
      </c>
      <c r="I1677" s="17">
        <f t="shared" si="106"/>
        <v>0</v>
      </c>
      <c r="J1677" s="12" t="str">
        <f t="shared" si="107"/>
        <v>GST/HST Payable</v>
      </c>
    </row>
    <row r="1678" spans="1:10" ht="16" hidden="1">
      <c r="A1678" s="13" t="s">
        <v>768</v>
      </c>
      <c r="B1678" s="12" t="s">
        <v>78</v>
      </c>
      <c r="C1678" s="12" t="s">
        <v>770</v>
      </c>
      <c r="D1678" s="12" t="s">
        <v>660</v>
      </c>
      <c r="E1678" s="12">
        <v>4064.74</v>
      </c>
      <c r="F1678" s="14" t="str">
        <f t="shared" si="104"/>
        <v>2025-04-04ExpenseProsource Supply Vancouver51335 Project Expense - Materials4064.74</v>
      </c>
      <c r="G1678" s="15">
        <f t="shared" si="105"/>
        <v>45751</v>
      </c>
      <c r="H1678" s="16" t="str">
        <f>IF((IFERROR((VLOOKUP(D1678,'Automation (QBO)'!A:B,2,FALSE)),"0"))=0,"Suspense",(IFERROR((VLOOKUP(D1678,'Automation (QBO)'!A:B,2,FALSE)),"Suspense")))</f>
        <v>Project Expense - Materials</v>
      </c>
      <c r="I1678" s="17">
        <f t="shared" si="106"/>
        <v>4064.74</v>
      </c>
      <c r="J1678" s="12" t="str">
        <f t="shared" si="107"/>
        <v>Project Expense - Materials</v>
      </c>
    </row>
    <row r="1679" spans="1:10" ht="16" hidden="1">
      <c r="A1679" s="13" t="s">
        <v>768</v>
      </c>
      <c r="B1679" s="12" t="s">
        <v>78</v>
      </c>
      <c r="C1679" s="12" t="s">
        <v>770</v>
      </c>
      <c r="D1679" s="12" t="s">
        <v>199</v>
      </c>
      <c r="E1679" s="12">
        <v>0</v>
      </c>
      <c r="F1679" s="14" t="str">
        <f t="shared" si="104"/>
        <v>2025-04-04ExpenseProsource Supply Vancouver21020 GST/HST Payable0</v>
      </c>
      <c r="G1679" s="15">
        <f t="shared" si="105"/>
        <v>45751</v>
      </c>
      <c r="H1679" s="16" t="str">
        <f>IF((IFERROR((VLOOKUP(D1679,'Automation (QBO)'!A:B,2,FALSE)),"0"))=0,"Suspense",(IFERROR((VLOOKUP(D1679,'Automation (QBO)'!A:B,2,FALSE)),"Suspense")))</f>
        <v>GST/HST Payable</v>
      </c>
      <c r="I1679" s="17">
        <f t="shared" si="106"/>
        <v>0</v>
      </c>
      <c r="J1679" s="12" t="str">
        <f t="shared" si="107"/>
        <v>GST/HST Payable</v>
      </c>
    </row>
    <row r="1680" spans="1:10" ht="16" hidden="1">
      <c r="A1680" s="13" t="s">
        <v>768</v>
      </c>
      <c r="B1680" s="12" t="s">
        <v>78</v>
      </c>
      <c r="C1680" s="12" t="s">
        <v>773</v>
      </c>
      <c r="D1680" s="12" t="s">
        <v>654</v>
      </c>
      <c r="E1680" s="12">
        <v>24562.17</v>
      </c>
      <c r="F1680" s="14" t="str">
        <f t="shared" si="104"/>
        <v>2025-04-04ExpenseMicron Mechanical51320 Project Expense - Subcontractors24562.17</v>
      </c>
      <c r="G1680" s="15">
        <f t="shared" si="105"/>
        <v>45751</v>
      </c>
      <c r="H1680" s="16" t="str">
        <f>IF((IFERROR((VLOOKUP(D1680,'Automation (QBO)'!A:B,2,FALSE)),"0"))=0,"Suspense",(IFERROR((VLOOKUP(D1680,'Automation (QBO)'!A:B,2,FALSE)),"Suspense")))</f>
        <v>Project Expense - Subcontractors</v>
      </c>
      <c r="I1680" s="17">
        <f t="shared" si="106"/>
        <v>24562.17</v>
      </c>
      <c r="J1680" s="12" t="str">
        <f t="shared" si="107"/>
        <v>Project Expense - Subcontractors</v>
      </c>
    </row>
    <row r="1681" spans="1:10" ht="16" hidden="1">
      <c r="A1681" s="13" t="s">
        <v>768</v>
      </c>
      <c r="B1681" s="12" t="s">
        <v>78</v>
      </c>
      <c r="C1681" s="12" t="s">
        <v>773</v>
      </c>
      <c r="D1681" s="12" t="s">
        <v>199</v>
      </c>
      <c r="E1681" s="12">
        <v>-1228.1099999999999</v>
      </c>
      <c r="F1681" s="14" t="str">
        <f t="shared" si="104"/>
        <v>2025-04-04ExpenseMicron Mechanical21020 GST/HST Payable-1228.11</v>
      </c>
      <c r="G1681" s="15">
        <f t="shared" si="105"/>
        <v>45751</v>
      </c>
      <c r="H1681" s="16" t="str">
        <f>IF((IFERROR((VLOOKUP(D1681,'Automation (QBO)'!A:B,2,FALSE)),"0"))=0,"Suspense",(IFERROR((VLOOKUP(D1681,'Automation (QBO)'!A:B,2,FALSE)),"Suspense")))</f>
        <v>GST/HST Payable</v>
      </c>
      <c r="I1681" s="17">
        <f t="shared" si="106"/>
        <v>-1228.1099999999999</v>
      </c>
      <c r="J1681" s="12" t="str">
        <f t="shared" si="107"/>
        <v>GST/HST Payable</v>
      </c>
    </row>
    <row r="1682" spans="1:10" ht="16" hidden="1">
      <c r="A1682" s="13" t="s">
        <v>768</v>
      </c>
      <c r="B1682" s="12" t="s">
        <v>99</v>
      </c>
      <c r="D1682" s="12" t="s">
        <v>505</v>
      </c>
      <c r="E1682" s="12">
        <v>-10000</v>
      </c>
      <c r="F1682" s="14" t="str">
        <f t="shared" si="104"/>
        <v>2025-04-04Credit Card Payment21010 Credit Card (CIBC Visa)-10000</v>
      </c>
      <c r="G1682" s="15">
        <f t="shared" si="105"/>
        <v>45751</v>
      </c>
      <c r="H1682" s="16" t="str">
        <f>IF((IFERROR((VLOOKUP(D1682,'Automation (QBO)'!A:B,2,FALSE)),"0"))=0,"Suspense",(IFERROR((VLOOKUP(D1682,'Automation (QBO)'!A:B,2,FALSE)),"Suspense")))</f>
        <v>Credit Card (CIBC Visa)</v>
      </c>
      <c r="I1682" s="17">
        <f t="shared" si="106"/>
        <v>-10000</v>
      </c>
      <c r="J1682" s="12" t="str">
        <f t="shared" si="107"/>
        <v>Credit Card (CIBC Visa)</v>
      </c>
    </row>
    <row r="1683" spans="1:10" ht="16" hidden="1">
      <c r="A1683" s="13" t="s">
        <v>768</v>
      </c>
      <c r="B1683" s="12" t="s">
        <v>78</v>
      </c>
      <c r="C1683" s="12" t="s">
        <v>773</v>
      </c>
      <c r="D1683" s="12" t="s">
        <v>201</v>
      </c>
      <c r="E1683" s="12">
        <v>-25790.28</v>
      </c>
      <c r="F1683" s="14" t="str">
        <f t="shared" si="104"/>
        <v>2025-04-04ExpenseMicron Mechanical11005 Chequing (CIBC)-25790.28</v>
      </c>
      <c r="G1683" s="15">
        <f t="shared" si="105"/>
        <v>45751</v>
      </c>
      <c r="H1683" s="16" t="str">
        <f>IF((IFERROR((VLOOKUP(D1683,'Automation (QBO)'!A:B,2,FALSE)),"0"))=0,"Suspense",(IFERROR((VLOOKUP(D1683,'Automation (QBO)'!A:B,2,FALSE)),"Suspense")))</f>
        <v>Chequing (CIBC)</v>
      </c>
      <c r="I1683" s="17">
        <f t="shared" si="106"/>
        <v>-25790.28</v>
      </c>
      <c r="J1683" s="12" t="str">
        <f t="shared" si="107"/>
        <v>Chequing (CIBC)</v>
      </c>
    </row>
    <row r="1684" spans="1:10" ht="16" hidden="1">
      <c r="A1684" s="13" t="s">
        <v>768</v>
      </c>
      <c r="B1684" s="12" t="s">
        <v>78</v>
      </c>
      <c r="C1684" s="12" t="s">
        <v>770</v>
      </c>
      <c r="D1684" s="12" t="s">
        <v>505</v>
      </c>
      <c r="E1684" s="12">
        <v>4064.74</v>
      </c>
      <c r="F1684" s="14" t="str">
        <f t="shared" si="104"/>
        <v>2025-04-04ExpenseProsource Supply Vancouver21010 Credit Card (CIBC Visa)4064.74</v>
      </c>
      <c r="G1684" s="15">
        <f t="shared" si="105"/>
        <v>45751</v>
      </c>
      <c r="H1684" s="16" t="str">
        <f>IF((IFERROR((VLOOKUP(D1684,'Automation (QBO)'!A:B,2,FALSE)),"0"))=0,"Suspense",(IFERROR((VLOOKUP(D1684,'Automation (QBO)'!A:B,2,FALSE)),"Suspense")))</f>
        <v>Credit Card (CIBC Visa)</v>
      </c>
      <c r="I1684" s="17">
        <f t="shared" si="106"/>
        <v>4064.74</v>
      </c>
      <c r="J1684" s="12" t="str">
        <f t="shared" si="107"/>
        <v>Credit Card (CIBC Visa)</v>
      </c>
    </row>
    <row r="1685" spans="1:10" ht="16" hidden="1">
      <c r="A1685" s="13" t="s">
        <v>768</v>
      </c>
      <c r="B1685" s="12" t="s">
        <v>78</v>
      </c>
      <c r="C1685" s="12" t="s">
        <v>769</v>
      </c>
      <c r="D1685" s="12" t="s">
        <v>505</v>
      </c>
      <c r="E1685" s="12">
        <v>3160.98</v>
      </c>
      <c r="F1685" s="14" t="str">
        <f t="shared" si="104"/>
        <v>2025-04-04ExpensePottery Barn USD.21010 Credit Card (CIBC Visa)3160.98</v>
      </c>
      <c r="G1685" s="15">
        <f t="shared" si="105"/>
        <v>45751</v>
      </c>
      <c r="H1685" s="16" t="str">
        <f>IF((IFERROR((VLOOKUP(D1685,'Automation (QBO)'!A:B,2,FALSE)),"0"))=0,"Suspense",(IFERROR((VLOOKUP(D1685,'Automation (QBO)'!A:B,2,FALSE)),"Suspense")))</f>
        <v>Credit Card (CIBC Visa)</v>
      </c>
      <c r="I1685" s="17">
        <f t="shared" si="106"/>
        <v>3160.98</v>
      </c>
      <c r="J1685" s="12" t="str">
        <f t="shared" si="107"/>
        <v>Credit Card (CIBC Visa)</v>
      </c>
    </row>
    <row r="1686" spans="1:10" ht="16" hidden="1">
      <c r="A1686" s="13" t="s">
        <v>768</v>
      </c>
      <c r="B1686" s="12" t="s">
        <v>78</v>
      </c>
      <c r="C1686" s="12" t="s">
        <v>744</v>
      </c>
      <c r="D1686" s="12" t="s">
        <v>505</v>
      </c>
      <c r="E1686" s="12">
        <v>16.09</v>
      </c>
      <c r="F1686" s="14" t="str">
        <f t="shared" si="104"/>
        <v>2025-04-04ExpenseCloudFlare21010 Credit Card (CIBC Visa)16.09</v>
      </c>
      <c r="G1686" s="15">
        <f t="shared" si="105"/>
        <v>45751</v>
      </c>
      <c r="H1686" s="16" t="str">
        <f>IF((IFERROR((VLOOKUP(D1686,'Automation (QBO)'!A:B,2,FALSE)),"0"))=0,"Suspense",(IFERROR((VLOOKUP(D1686,'Automation (QBO)'!A:B,2,FALSE)),"Suspense")))</f>
        <v>Credit Card (CIBC Visa)</v>
      </c>
      <c r="I1686" s="17">
        <f t="shared" si="106"/>
        <v>16.09</v>
      </c>
      <c r="J1686" s="12" t="str">
        <f t="shared" si="107"/>
        <v>Credit Card (CIBC Visa)</v>
      </c>
    </row>
    <row r="1687" spans="1:10" ht="16" hidden="1">
      <c r="A1687" s="13" t="s">
        <v>768</v>
      </c>
      <c r="B1687" s="12" t="s">
        <v>99</v>
      </c>
      <c r="D1687" s="12" t="s">
        <v>505</v>
      </c>
      <c r="E1687" s="12">
        <v>-35000</v>
      </c>
      <c r="F1687" s="14" t="str">
        <f t="shared" si="104"/>
        <v>2025-04-04Credit Card Payment21010 Credit Card (CIBC Visa)-35000</v>
      </c>
      <c r="G1687" s="15">
        <f t="shared" si="105"/>
        <v>45751</v>
      </c>
      <c r="H1687" s="16" t="str">
        <f>IF((IFERROR((VLOOKUP(D1687,'Automation (QBO)'!A:B,2,FALSE)),"0"))=0,"Suspense",(IFERROR((VLOOKUP(D1687,'Automation (QBO)'!A:B,2,FALSE)),"Suspense")))</f>
        <v>Credit Card (CIBC Visa)</v>
      </c>
      <c r="I1687" s="17">
        <f t="shared" si="106"/>
        <v>-35000</v>
      </c>
      <c r="J1687" s="12" t="str">
        <f t="shared" si="107"/>
        <v>Credit Card (CIBC Visa)</v>
      </c>
    </row>
    <row r="1688" spans="1:10" ht="16" hidden="1">
      <c r="A1688" s="13" t="s">
        <v>768</v>
      </c>
      <c r="B1688" s="12" t="s">
        <v>99</v>
      </c>
      <c r="D1688" s="12" t="s">
        <v>201</v>
      </c>
      <c r="E1688" s="12">
        <v>-35000</v>
      </c>
      <c r="F1688" s="14" t="str">
        <f t="shared" si="104"/>
        <v>2025-04-04Credit Card Payment11005 Chequing (CIBC)-35000</v>
      </c>
      <c r="G1688" s="15">
        <f t="shared" si="105"/>
        <v>45751</v>
      </c>
      <c r="H1688" s="16" t="str">
        <f>IF((IFERROR((VLOOKUP(D1688,'Automation (QBO)'!A:B,2,FALSE)),"0"))=0,"Suspense",(IFERROR((VLOOKUP(D1688,'Automation (QBO)'!A:B,2,FALSE)),"Suspense")))</f>
        <v>Chequing (CIBC)</v>
      </c>
      <c r="I1688" s="17">
        <f t="shared" si="106"/>
        <v>-35000</v>
      </c>
      <c r="J1688" s="12" t="str">
        <f t="shared" si="107"/>
        <v>Chequing (CIBC)</v>
      </c>
    </row>
    <row r="1689" spans="1:10" ht="16" hidden="1">
      <c r="A1689" s="13" t="s">
        <v>768</v>
      </c>
      <c r="B1689" s="12" t="s">
        <v>99</v>
      </c>
      <c r="D1689" s="12" t="s">
        <v>201</v>
      </c>
      <c r="E1689" s="12">
        <v>-10000</v>
      </c>
      <c r="F1689" s="14" t="str">
        <f t="shared" si="104"/>
        <v>2025-04-04Credit Card Payment11005 Chequing (CIBC)-10000</v>
      </c>
      <c r="G1689" s="15">
        <f t="shared" si="105"/>
        <v>45751</v>
      </c>
      <c r="H1689" s="16" t="str">
        <f>IF((IFERROR((VLOOKUP(D1689,'Automation (QBO)'!A:B,2,FALSE)),"0"))=0,"Suspense",(IFERROR((VLOOKUP(D1689,'Automation (QBO)'!A:B,2,FALSE)),"Suspense")))</f>
        <v>Chequing (CIBC)</v>
      </c>
      <c r="I1689" s="17">
        <f t="shared" si="106"/>
        <v>-10000</v>
      </c>
      <c r="J1689" s="12" t="str">
        <f t="shared" si="107"/>
        <v>Chequing (CIBC)</v>
      </c>
    </row>
    <row r="1690" spans="1:10" ht="16" hidden="1">
      <c r="A1690" s="13" t="s">
        <v>768</v>
      </c>
      <c r="B1690" s="12" t="s">
        <v>78</v>
      </c>
      <c r="C1690" s="12" t="s">
        <v>771</v>
      </c>
      <c r="D1690" s="12" t="s">
        <v>505</v>
      </c>
      <c r="E1690" s="12">
        <v>242</v>
      </c>
      <c r="F1690" s="14" t="str">
        <f t="shared" si="104"/>
        <v>2025-04-04ExpenseThe Designer Builder21010 Credit Card (CIBC Visa)242</v>
      </c>
      <c r="G1690" s="15">
        <f t="shared" si="105"/>
        <v>45751</v>
      </c>
      <c r="H1690" s="16" t="str">
        <f>IF((IFERROR((VLOOKUP(D1690,'Automation (QBO)'!A:B,2,FALSE)),"0"))=0,"Suspense",(IFERROR((VLOOKUP(D1690,'Automation (QBO)'!A:B,2,FALSE)),"Suspense")))</f>
        <v>Credit Card (CIBC Visa)</v>
      </c>
      <c r="I1690" s="17">
        <f t="shared" si="106"/>
        <v>242</v>
      </c>
      <c r="J1690" s="12" t="str">
        <f t="shared" si="107"/>
        <v>Credit Card (CIBC Visa)</v>
      </c>
    </row>
    <row r="1691" spans="1:10" ht="16" hidden="1">
      <c r="A1691" s="13" t="s">
        <v>768</v>
      </c>
      <c r="B1691" s="12" t="s">
        <v>78</v>
      </c>
      <c r="C1691" s="12" t="s">
        <v>771</v>
      </c>
      <c r="D1691" s="12" t="s">
        <v>659</v>
      </c>
      <c r="E1691" s="12">
        <v>242</v>
      </c>
      <c r="F1691" s="14" t="str">
        <f t="shared" si="104"/>
        <v>2025-04-04ExpenseThe Designer Builder52152 Technology &amp; Website242</v>
      </c>
      <c r="G1691" s="15">
        <f t="shared" si="105"/>
        <v>45751</v>
      </c>
      <c r="H1691" s="16" t="str">
        <f>IF((IFERROR((VLOOKUP(D1691,'Automation (QBO)'!A:B,2,FALSE)),"0"))=0,"Suspense",(IFERROR((VLOOKUP(D1691,'Automation (QBO)'!A:B,2,FALSE)),"Suspense")))</f>
        <v>Technology &amp; Website</v>
      </c>
      <c r="I1691" s="17">
        <f t="shared" si="106"/>
        <v>242</v>
      </c>
      <c r="J1691" s="12" t="str">
        <f t="shared" si="107"/>
        <v>Technology &amp; Website</v>
      </c>
    </row>
    <row r="1692" spans="1:10" ht="16" hidden="1">
      <c r="A1692" s="13" t="s">
        <v>774</v>
      </c>
      <c r="B1692" s="12" t="s">
        <v>78</v>
      </c>
      <c r="C1692" s="12" t="s">
        <v>101</v>
      </c>
      <c r="D1692" s="12" t="s">
        <v>383</v>
      </c>
      <c r="E1692" s="12">
        <v>11.19</v>
      </c>
      <c r="F1692" s="14" t="str">
        <f t="shared" si="104"/>
        <v>2025-04-05ExpenseAmazon52165 Subscriptions (Annual)11.19</v>
      </c>
      <c r="G1692" s="15">
        <f t="shared" si="105"/>
        <v>45752</v>
      </c>
      <c r="H1692" s="16" t="str">
        <f>IF((IFERROR((VLOOKUP(D1692,'Automation (QBO)'!A:B,2,FALSE)),"0"))=0,"Suspense",(IFERROR((VLOOKUP(D1692,'Automation (QBO)'!A:B,2,FALSE)),"Suspense")))</f>
        <v>Subscriptions (Annual)</v>
      </c>
      <c r="I1692" s="17">
        <f t="shared" si="106"/>
        <v>11.19</v>
      </c>
      <c r="J1692" s="12" t="str">
        <f t="shared" si="107"/>
        <v>Subscriptions (Annual)</v>
      </c>
    </row>
    <row r="1693" spans="1:10" ht="16" hidden="1">
      <c r="A1693" s="13" t="s">
        <v>774</v>
      </c>
      <c r="B1693" s="12" t="s">
        <v>78</v>
      </c>
      <c r="C1693" s="12" t="s">
        <v>101</v>
      </c>
      <c r="D1693" s="12" t="s">
        <v>199</v>
      </c>
      <c r="E1693" s="12">
        <v>0</v>
      </c>
      <c r="F1693" s="14" t="str">
        <f t="shared" si="104"/>
        <v>2025-04-05ExpenseAmazon21020 GST/HST Payable0</v>
      </c>
      <c r="G1693" s="15">
        <f t="shared" si="105"/>
        <v>45752</v>
      </c>
      <c r="H1693" s="16" t="str">
        <f>IF((IFERROR((VLOOKUP(D1693,'Automation (QBO)'!A:B,2,FALSE)),"0"))=0,"Suspense",(IFERROR((VLOOKUP(D1693,'Automation (QBO)'!A:B,2,FALSE)),"Suspense")))</f>
        <v>GST/HST Payable</v>
      </c>
      <c r="I1693" s="17">
        <f t="shared" si="106"/>
        <v>0</v>
      </c>
      <c r="J1693" s="12" t="str">
        <f t="shared" si="107"/>
        <v>GST/HST Payable</v>
      </c>
    </row>
    <row r="1694" spans="1:10" ht="16" hidden="1">
      <c r="A1694" s="13" t="s">
        <v>774</v>
      </c>
      <c r="B1694" s="12" t="s">
        <v>78</v>
      </c>
      <c r="C1694" s="12" t="s">
        <v>83</v>
      </c>
      <c r="D1694" s="12" t="s">
        <v>660</v>
      </c>
      <c r="E1694" s="12">
        <v>100</v>
      </c>
      <c r="F1694" s="14" t="str">
        <f t="shared" si="104"/>
        <v>2025-04-05ExpenseMV Recycling and Waste Centre51335 Project Expense - Materials100</v>
      </c>
      <c r="G1694" s="15">
        <f t="shared" si="105"/>
        <v>45752</v>
      </c>
      <c r="H1694" s="16" t="str">
        <f>IF((IFERROR((VLOOKUP(D1694,'Automation (QBO)'!A:B,2,FALSE)),"0"))=0,"Suspense",(IFERROR((VLOOKUP(D1694,'Automation (QBO)'!A:B,2,FALSE)),"Suspense")))</f>
        <v>Project Expense - Materials</v>
      </c>
      <c r="I1694" s="17">
        <f t="shared" si="106"/>
        <v>100</v>
      </c>
      <c r="J1694" s="12" t="str">
        <f t="shared" si="107"/>
        <v>Project Expense - Materials</v>
      </c>
    </row>
    <row r="1695" spans="1:10" ht="16" hidden="1">
      <c r="A1695" s="13" t="s">
        <v>774</v>
      </c>
      <c r="B1695" s="12" t="s">
        <v>78</v>
      </c>
      <c r="C1695" s="12" t="s">
        <v>83</v>
      </c>
      <c r="D1695" s="12" t="s">
        <v>199</v>
      </c>
      <c r="E1695" s="12">
        <v>0</v>
      </c>
      <c r="F1695" s="14" t="str">
        <f t="shared" si="104"/>
        <v>2025-04-05ExpenseMV Recycling and Waste Centre21020 GST/HST Payable0</v>
      </c>
      <c r="G1695" s="15">
        <f t="shared" si="105"/>
        <v>45752</v>
      </c>
      <c r="H1695" s="16" t="str">
        <f>IF((IFERROR((VLOOKUP(D1695,'Automation (QBO)'!A:B,2,FALSE)),"0"))=0,"Suspense",(IFERROR((VLOOKUP(D1695,'Automation (QBO)'!A:B,2,FALSE)),"Suspense")))</f>
        <v>GST/HST Payable</v>
      </c>
      <c r="I1695" s="17">
        <f t="shared" si="106"/>
        <v>0</v>
      </c>
      <c r="J1695" s="12" t="str">
        <f t="shared" si="107"/>
        <v>GST/HST Payable</v>
      </c>
    </row>
    <row r="1696" spans="1:10" ht="16" hidden="1">
      <c r="A1696" s="13" t="s">
        <v>774</v>
      </c>
      <c r="B1696" s="12" t="s">
        <v>78</v>
      </c>
      <c r="C1696" s="12" t="s">
        <v>129</v>
      </c>
      <c r="D1696" s="12" t="s">
        <v>210</v>
      </c>
      <c r="E1696" s="12">
        <v>5.57</v>
      </c>
      <c r="F1696" s="14" t="str">
        <f t="shared" si="104"/>
        <v>2025-04-05ExpenseUber52205 Travel &amp; Parking5.57</v>
      </c>
      <c r="G1696" s="15">
        <f t="shared" si="105"/>
        <v>45752</v>
      </c>
      <c r="H1696" s="16" t="str">
        <f>IF((IFERROR((VLOOKUP(D1696,'Automation (QBO)'!A:B,2,FALSE)),"0"))=0,"Suspense",(IFERROR((VLOOKUP(D1696,'Automation (QBO)'!A:B,2,FALSE)),"Suspense")))</f>
        <v>Travel &amp; Parking</v>
      </c>
      <c r="I1696" s="17">
        <f t="shared" si="106"/>
        <v>5.57</v>
      </c>
      <c r="J1696" s="12" t="str">
        <f t="shared" si="107"/>
        <v>Travel &amp; Parking</v>
      </c>
    </row>
    <row r="1697" spans="1:10" ht="16" hidden="1">
      <c r="A1697" s="13" t="s">
        <v>774</v>
      </c>
      <c r="B1697" s="12" t="s">
        <v>78</v>
      </c>
      <c r="C1697" s="12" t="s">
        <v>129</v>
      </c>
      <c r="D1697" s="12" t="s">
        <v>199</v>
      </c>
      <c r="E1697" s="12">
        <v>0</v>
      </c>
      <c r="F1697" s="14" t="str">
        <f t="shared" si="104"/>
        <v>2025-04-05ExpenseUber21020 GST/HST Payable0</v>
      </c>
      <c r="G1697" s="15">
        <f t="shared" si="105"/>
        <v>45752</v>
      </c>
      <c r="H1697" s="16" t="str">
        <f>IF((IFERROR((VLOOKUP(D1697,'Automation (QBO)'!A:B,2,FALSE)),"0"))=0,"Suspense",(IFERROR((VLOOKUP(D1697,'Automation (QBO)'!A:B,2,FALSE)),"Suspense")))</f>
        <v>GST/HST Payable</v>
      </c>
      <c r="I1697" s="17">
        <f t="shared" si="106"/>
        <v>0</v>
      </c>
      <c r="J1697" s="12" t="str">
        <f t="shared" si="107"/>
        <v>GST/HST Payable</v>
      </c>
    </row>
    <row r="1698" spans="1:10" ht="16" hidden="1">
      <c r="A1698" s="13" t="s">
        <v>774</v>
      </c>
      <c r="B1698" s="12" t="s">
        <v>78</v>
      </c>
      <c r="C1698" s="12" t="s">
        <v>129</v>
      </c>
      <c r="D1698" s="12" t="s">
        <v>505</v>
      </c>
      <c r="E1698" s="12">
        <v>5.57</v>
      </c>
      <c r="F1698" s="14" t="str">
        <f t="shared" si="104"/>
        <v>2025-04-05ExpenseUber21010 Credit Card (CIBC Visa)5.57</v>
      </c>
      <c r="G1698" s="15">
        <f t="shared" si="105"/>
        <v>45752</v>
      </c>
      <c r="H1698" s="16" t="str">
        <f>IF((IFERROR((VLOOKUP(D1698,'Automation (QBO)'!A:B,2,FALSE)),"0"))=0,"Suspense",(IFERROR((VLOOKUP(D1698,'Automation (QBO)'!A:B,2,FALSE)),"Suspense")))</f>
        <v>Credit Card (CIBC Visa)</v>
      </c>
      <c r="I1698" s="17">
        <f t="shared" si="106"/>
        <v>5.57</v>
      </c>
      <c r="J1698" s="12" t="str">
        <f t="shared" si="107"/>
        <v>Credit Card (CIBC Visa)</v>
      </c>
    </row>
    <row r="1699" spans="1:10" ht="16" hidden="1">
      <c r="A1699" s="13" t="s">
        <v>774</v>
      </c>
      <c r="B1699" s="12" t="s">
        <v>78</v>
      </c>
      <c r="C1699" s="12" t="s">
        <v>83</v>
      </c>
      <c r="D1699" s="12" t="s">
        <v>505</v>
      </c>
      <c r="E1699" s="12">
        <v>100</v>
      </c>
      <c r="F1699" s="14" t="str">
        <f t="shared" si="104"/>
        <v>2025-04-05ExpenseMV Recycling and Waste Centre21010 Credit Card (CIBC Visa)100</v>
      </c>
      <c r="G1699" s="15">
        <f t="shared" si="105"/>
        <v>45752</v>
      </c>
      <c r="H1699" s="16" t="str">
        <f>IF((IFERROR((VLOOKUP(D1699,'Automation (QBO)'!A:B,2,FALSE)),"0"))=0,"Suspense",(IFERROR((VLOOKUP(D1699,'Automation (QBO)'!A:B,2,FALSE)),"Suspense")))</f>
        <v>Credit Card (CIBC Visa)</v>
      </c>
      <c r="I1699" s="17">
        <f t="shared" si="106"/>
        <v>100</v>
      </c>
      <c r="J1699" s="12" t="str">
        <f t="shared" si="107"/>
        <v>Credit Card (CIBC Visa)</v>
      </c>
    </row>
    <row r="1700" spans="1:10" ht="16" hidden="1">
      <c r="A1700" s="13" t="s">
        <v>774</v>
      </c>
      <c r="B1700" s="12" t="s">
        <v>78</v>
      </c>
      <c r="C1700" s="12" t="s">
        <v>101</v>
      </c>
      <c r="D1700" s="12" t="s">
        <v>505</v>
      </c>
      <c r="E1700" s="12">
        <v>11.19</v>
      </c>
      <c r="F1700" s="14" t="str">
        <f t="shared" si="104"/>
        <v>2025-04-05ExpenseAmazon21010 Credit Card (CIBC Visa)11.19</v>
      </c>
      <c r="G1700" s="15">
        <f t="shared" si="105"/>
        <v>45752</v>
      </c>
      <c r="H1700" s="16" t="str">
        <f>IF((IFERROR((VLOOKUP(D1700,'Automation (QBO)'!A:B,2,FALSE)),"0"))=0,"Suspense",(IFERROR((VLOOKUP(D1700,'Automation (QBO)'!A:B,2,FALSE)),"Suspense")))</f>
        <v>Credit Card (CIBC Visa)</v>
      </c>
      <c r="I1700" s="17">
        <f t="shared" si="106"/>
        <v>11.19</v>
      </c>
      <c r="J1700" s="12" t="str">
        <f t="shared" si="107"/>
        <v>Credit Card (CIBC Visa)</v>
      </c>
    </row>
    <row r="1701" spans="1:10" ht="16" hidden="1">
      <c r="A1701" s="13" t="s">
        <v>775</v>
      </c>
      <c r="B1701" s="12" t="s">
        <v>78</v>
      </c>
      <c r="C1701" s="12" t="s">
        <v>83</v>
      </c>
      <c r="D1701" s="12" t="s">
        <v>199</v>
      </c>
      <c r="E1701" s="12">
        <v>0</v>
      </c>
      <c r="F1701" s="14" t="str">
        <f t="shared" si="104"/>
        <v>2025-04-06ExpenseMV Recycling and Waste Centre21020 GST/HST Payable0</v>
      </c>
      <c r="G1701" s="15">
        <f t="shared" si="105"/>
        <v>45753</v>
      </c>
      <c r="H1701" s="16" t="str">
        <f>IF((IFERROR((VLOOKUP(D1701,'Automation (QBO)'!A:B,2,FALSE)),"0"))=0,"Suspense",(IFERROR((VLOOKUP(D1701,'Automation (QBO)'!A:B,2,FALSE)),"Suspense")))</f>
        <v>GST/HST Payable</v>
      </c>
      <c r="I1701" s="17">
        <f t="shared" si="106"/>
        <v>0</v>
      </c>
      <c r="J1701" s="12" t="str">
        <f t="shared" si="107"/>
        <v>GST/HST Payable</v>
      </c>
    </row>
    <row r="1702" spans="1:10" ht="16" hidden="1">
      <c r="A1702" s="13" t="s">
        <v>775</v>
      </c>
      <c r="B1702" s="12" t="s">
        <v>78</v>
      </c>
      <c r="C1702" s="12" t="s">
        <v>83</v>
      </c>
      <c r="D1702" s="12" t="s">
        <v>660</v>
      </c>
      <c r="E1702" s="12">
        <v>188</v>
      </c>
      <c r="F1702" s="14" t="str">
        <f t="shared" si="104"/>
        <v>2025-04-06ExpenseMV Recycling and Waste Centre51335 Project Expense - Materials188</v>
      </c>
      <c r="G1702" s="15">
        <f t="shared" si="105"/>
        <v>45753</v>
      </c>
      <c r="H1702" s="16" t="str">
        <f>IF((IFERROR((VLOOKUP(D1702,'Automation (QBO)'!A:B,2,FALSE)),"0"))=0,"Suspense",(IFERROR((VLOOKUP(D1702,'Automation (QBO)'!A:B,2,FALSE)),"Suspense")))</f>
        <v>Project Expense - Materials</v>
      </c>
      <c r="I1702" s="17">
        <f t="shared" si="106"/>
        <v>188</v>
      </c>
      <c r="J1702" s="12" t="str">
        <f t="shared" si="107"/>
        <v>Project Expense - Materials</v>
      </c>
    </row>
    <row r="1703" spans="1:10" ht="16" hidden="1">
      <c r="A1703" s="13" t="s">
        <v>775</v>
      </c>
      <c r="B1703" s="12" t="s">
        <v>78</v>
      </c>
      <c r="C1703" s="12" t="s">
        <v>129</v>
      </c>
      <c r="D1703" s="12" t="s">
        <v>210</v>
      </c>
      <c r="E1703" s="12">
        <v>59.52</v>
      </c>
      <c r="F1703" s="14" t="str">
        <f t="shared" si="104"/>
        <v>2025-04-06ExpenseUber52205 Travel &amp; Parking59.52</v>
      </c>
      <c r="G1703" s="15">
        <f t="shared" si="105"/>
        <v>45753</v>
      </c>
      <c r="H1703" s="16" t="str">
        <f>IF((IFERROR((VLOOKUP(D1703,'Automation (QBO)'!A:B,2,FALSE)),"0"))=0,"Suspense",(IFERROR((VLOOKUP(D1703,'Automation (QBO)'!A:B,2,FALSE)),"Suspense")))</f>
        <v>Travel &amp; Parking</v>
      </c>
      <c r="I1703" s="17">
        <f t="shared" si="106"/>
        <v>59.52</v>
      </c>
      <c r="J1703" s="12" t="str">
        <f t="shared" si="107"/>
        <v>Travel &amp; Parking</v>
      </c>
    </row>
    <row r="1704" spans="1:10" ht="16" hidden="1">
      <c r="A1704" s="13" t="s">
        <v>775</v>
      </c>
      <c r="B1704" s="12" t="s">
        <v>78</v>
      </c>
      <c r="C1704" s="12" t="s">
        <v>129</v>
      </c>
      <c r="D1704" s="12" t="s">
        <v>199</v>
      </c>
      <c r="E1704" s="12">
        <v>0</v>
      </c>
      <c r="F1704" s="14" t="str">
        <f t="shared" si="104"/>
        <v>2025-04-06ExpenseUber21020 GST/HST Payable0</v>
      </c>
      <c r="G1704" s="15">
        <f t="shared" si="105"/>
        <v>45753</v>
      </c>
      <c r="H1704" s="16" t="str">
        <f>IF((IFERROR((VLOOKUP(D1704,'Automation (QBO)'!A:B,2,FALSE)),"0"))=0,"Suspense",(IFERROR((VLOOKUP(D1704,'Automation (QBO)'!A:B,2,FALSE)),"Suspense")))</f>
        <v>GST/HST Payable</v>
      </c>
      <c r="I1704" s="17">
        <f t="shared" si="106"/>
        <v>0</v>
      </c>
      <c r="J1704" s="12" t="str">
        <f t="shared" si="107"/>
        <v>GST/HST Payable</v>
      </c>
    </row>
    <row r="1705" spans="1:10" ht="16" hidden="1">
      <c r="A1705" s="13" t="s">
        <v>775</v>
      </c>
      <c r="B1705" s="12" t="s">
        <v>78</v>
      </c>
      <c r="C1705" s="12" t="s">
        <v>83</v>
      </c>
      <c r="D1705" s="12" t="s">
        <v>505</v>
      </c>
      <c r="E1705" s="12">
        <v>188</v>
      </c>
      <c r="F1705" s="14" t="str">
        <f t="shared" si="104"/>
        <v>2025-04-06ExpenseMV Recycling and Waste Centre21010 Credit Card (CIBC Visa)188</v>
      </c>
      <c r="G1705" s="15">
        <f t="shared" si="105"/>
        <v>45753</v>
      </c>
      <c r="H1705" s="16" t="str">
        <f>IF((IFERROR((VLOOKUP(D1705,'Automation (QBO)'!A:B,2,FALSE)),"0"))=0,"Suspense",(IFERROR((VLOOKUP(D1705,'Automation (QBO)'!A:B,2,FALSE)),"Suspense")))</f>
        <v>Credit Card (CIBC Visa)</v>
      </c>
      <c r="I1705" s="17">
        <f t="shared" si="106"/>
        <v>188</v>
      </c>
      <c r="J1705" s="12" t="str">
        <f t="shared" si="107"/>
        <v>Credit Card (CIBC Visa)</v>
      </c>
    </row>
    <row r="1706" spans="1:10" ht="16" hidden="1">
      <c r="A1706" s="13" t="s">
        <v>775</v>
      </c>
      <c r="B1706" s="12" t="s">
        <v>78</v>
      </c>
      <c r="C1706" s="12" t="s">
        <v>129</v>
      </c>
      <c r="D1706" s="12" t="s">
        <v>505</v>
      </c>
      <c r="E1706" s="12">
        <v>59.52</v>
      </c>
      <c r="F1706" s="14" t="str">
        <f t="shared" si="104"/>
        <v>2025-04-06ExpenseUber21010 Credit Card (CIBC Visa)59.52</v>
      </c>
      <c r="G1706" s="15">
        <f t="shared" si="105"/>
        <v>45753</v>
      </c>
      <c r="H1706" s="16" t="str">
        <f>IF((IFERROR((VLOOKUP(D1706,'Automation (QBO)'!A:B,2,FALSE)),"0"))=0,"Suspense",(IFERROR((VLOOKUP(D1706,'Automation (QBO)'!A:B,2,FALSE)),"Suspense")))</f>
        <v>Credit Card (CIBC Visa)</v>
      </c>
      <c r="I1706" s="17">
        <f t="shared" si="106"/>
        <v>59.52</v>
      </c>
      <c r="J1706" s="12" t="str">
        <f t="shared" si="107"/>
        <v>Credit Card (CIBC Visa)</v>
      </c>
    </row>
    <row r="1707" spans="1:10" ht="16" hidden="1">
      <c r="A1707" s="13" t="s">
        <v>776</v>
      </c>
      <c r="B1707" s="12" t="s">
        <v>84</v>
      </c>
      <c r="C1707" s="12" t="s">
        <v>118</v>
      </c>
      <c r="D1707" s="12" t="s">
        <v>219</v>
      </c>
      <c r="E1707" s="12">
        <v>0</v>
      </c>
      <c r="F1707" s="14" t="str">
        <f t="shared" si="104"/>
        <v>2025-04-07Invoice1262541 B.C Ltd.49005 Income - Interest0</v>
      </c>
      <c r="G1707" s="15">
        <f t="shared" si="105"/>
        <v>45754</v>
      </c>
      <c r="H1707" s="16" t="str">
        <f>IF((IFERROR((VLOOKUP(D1707,'Automation (QBO)'!A:B,2,FALSE)),"0"))=0,"Suspense",(IFERROR((VLOOKUP(D1707,'Automation (QBO)'!A:B,2,FALSE)),"Suspense")))</f>
        <v>Income - Interest</v>
      </c>
      <c r="I1707" s="17">
        <f t="shared" si="106"/>
        <v>0</v>
      </c>
      <c r="J1707" s="12" t="str">
        <f t="shared" si="107"/>
        <v>Income - Interest</v>
      </c>
    </row>
    <row r="1708" spans="1:10" ht="16" hidden="1">
      <c r="A1708" s="13" t="s">
        <v>776</v>
      </c>
      <c r="B1708" s="12" t="s">
        <v>84</v>
      </c>
      <c r="C1708" s="12" t="s">
        <v>118</v>
      </c>
      <c r="D1708" s="12" t="s">
        <v>219</v>
      </c>
      <c r="E1708" s="12">
        <v>646.1</v>
      </c>
      <c r="F1708" s="14" t="str">
        <f t="shared" si="104"/>
        <v>2025-04-07Invoice1262541 B.C Ltd.49005 Income - Interest646.1</v>
      </c>
      <c r="G1708" s="15">
        <f t="shared" si="105"/>
        <v>45754</v>
      </c>
      <c r="H1708" s="16" t="str">
        <f>IF((IFERROR((VLOOKUP(D1708,'Automation (QBO)'!A:B,2,FALSE)),"0"))=0,"Suspense",(IFERROR((VLOOKUP(D1708,'Automation (QBO)'!A:B,2,FALSE)),"Suspense")))</f>
        <v>Income - Interest</v>
      </c>
      <c r="I1708" s="17">
        <f t="shared" si="106"/>
        <v>646.1</v>
      </c>
      <c r="J1708" s="12" t="str">
        <f t="shared" si="107"/>
        <v>Income - Interest</v>
      </c>
    </row>
    <row r="1709" spans="1:10" ht="16" hidden="1">
      <c r="A1709" s="13" t="s">
        <v>776</v>
      </c>
      <c r="B1709" s="12" t="s">
        <v>84</v>
      </c>
      <c r="C1709" s="12" t="s">
        <v>118</v>
      </c>
      <c r="D1709" s="12" t="s">
        <v>219</v>
      </c>
      <c r="E1709" s="12">
        <v>1237.1400000000001</v>
      </c>
      <c r="F1709" s="14" t="str">
        <f t="shared" si="104"/>
        <v>2025-04-07Invoice1262541 B.C Ltd.49005 Income - Interest1237.14</v>
      </c>
      <c r="G1709" s="15">
        <f t="shared" si="105"/>
        <v>45754</v>
      </c>
      <c r="H1709" s="16" t="str">
        <f>IF((IFERROR((VLOOKUP(D1709,'Automation (QBO)'!A:B,2,FALSE)),"0"))=0,"Suspense",(IFERROR((VLOOKUP(D1709,'Automation (QBO)'!A:B,2,FALSE)),"Suspense")))</f>
        <v>Income - Interest</v>
      </c>
      <c r="I1709" s="17">
        <f t="shared" si="106"/>
        <v>1237.1400000000001</v>
      </c>
      <c r="J1709" s="12" t="str">
        <f t="shared" si="107"/>
        <v>Income - Interest</v>
      </c>
    </row>
    <row r="1710" spans="1:10" ht="16" hidden="1">
      <c r="A1710" s="13" t="s">
        <v>776</v>
      </c>
      <c r="B1710" s="12" t="s">
        <v>84</v>
      </c>
      <c r="C1710" s="12" t="s">
        <v>118</v>
      </c>
      <c r="D1710" s="12" t="s">
        <v>219</v>
      </c>
      <c r="E1710" s="12">
        <v>115.72</v>
      </c>
      <c r="F1710" s="14" t="str">
        <f t="shared" si="104"/>
        <v>2025-04-07Invoice1262541 B.C Ltd.49005 Income - Interest115.72</v>
      </c>
      <c r="G1710" s="15">
        <f t="shared" si="105"/>
        <v>45754</v>
      </c>
      <c r="H1710" s="16" t="str">
        <f>IF((IFERROR((VLOOKUP(D1710,'Automation (QBO)'!A:B,2,FALSE)),"0"))=0,"Suspense",(IFERROR((VLOOKUP(D1710,'Automation (QBO)'!A:B,2,FALSE)),"Suspense")))</f>
        <v>Income - Interest</v>
      </c>
      <c r="I1710" s="17">
        <f t="shared" si="106"/>
        <v>115.72</v>
      </c>
      <c r="J1710" s="12" t="str">
        <f t="shared" si="107"/>
        <v>Income - Interest</v>
      </c>
    </row>
    <row r="1711" spans="1:10" ht="16" hidden="1">
      <c r="A1711" s="13" t="s">
        <v>776</v>
      </c>
      <c r="B1711" s="12" t="s">
        <v>84</v>
      </c>
      <c r="C1711" s="12" t="s">
        <v>118</v>
      </c>
      <c r="D1711" s="12" t="s">
        <v>219</v>
      </c>
      <c r="E1711" s="12">
        <v>12.46</v>
      </c>
      <c r="F1711" s="14" t="str">
        <f t="shared" si="104"/>
        <v>2025-04-07Invoice1262541 B.C Ltd.49005 Income - Interest12.46</v>
      </c>
      <c r="G1711" s="15">
        <f t="shared" si="105"/>
        <v>45754</v>
      </c>
      <c r="H1711" s="16" t="str">
        <f>IF((IFERROR((VLOOKUP(D1711,'Automation (QBO)'!A:B,2,FALSE)),"0"))=0,"Suspense",(IFERROR((VLOOKUP(D1711,'Automation (QBO)'!A:B,2,FALSE)),"Suspense")))</f>
        <v>Income - Interest</v>
      </c>
      <c r="I1711" s="17">
        <f t="shared" si="106"/>
        <v>12.46</v>
      </c>
      <c r="J1711" s="12" t="str">
        <f t="shared" si="107"/>
        <v>Income - Interest</v>
      </c>
    </row>
    <row r="1712" spans="1:10" ht="16" hidden="1">
      <c r="A1712" s="13" t="s">
        <v>776</v>
      </c>
      <c r="B1712" s="12" t="s">
        <v>84</v>
      </c>
      <c r="C1712" s="12" t="s">
        <v>118</v>
      </c>
      <c r="D1712" s="12" t="s">
        <v>219</v>
      </c>
      <c r="E1712" s="12">
        <v>47.56</v>
      </c>
      <c r="F1712" s="14" t="str">
        <f t="shared" si="104"/>
        <v>2025-04-07Invoice1262541 B.C Ltd.49005 Income - Interest47.56</v>
      </c>
      <c r="G1712" s="15">
        <f t="shared" si="105"/>
        <v>45754</v>
      </c>
      <c r="H1712" s="16" t="str">
        <f>IF((IFERROR((VLOOKUP(D1712,'Automation (QBO)'!A:B,2,FALSE)),"0"))=0,"Suspense",(IFERROR((VLOOKUP(D1712,'Automation (QBO)'!A:B,2,FALSE)),"Suspense")))</f>
        <v>Income - Interest</v>
      </c>
      <c r="I1712" s="17">
        <f t="shared" si="106"/>
        <v>47.56</v>
      </c>
      <c r="J1712" s="12" t="str">
        <f t="shared" si="107"/>
        <v>Income - Interest</v>
      </c>
    </row>
    <row r="1713" spans="1:10" ht="16" hidden="1">
      <c r="A1713" s="13" t="s">
        <v>776</v>
      </c>
      <c r="B1713" s="12" t="s">
        <v>84</v>
      </c>
      <c r="C1713" s="12" t="s">
        <v>118</v>
      </c>
      <c r="D1713" s="12" t="s">
        <v>219</v>
      </c>
      <c r="E1713" s="12">
        <v>272.11</v>
      </c>
      <c r="F1713" s="14" t="str">
        <f t="shared" si="104"/>
        <v>2025-04-07Invoice1262541 B.C Ltd.49005 Income - Interest272.11</v>
      </c>
      <c r="G1713" s="15">
        <f t="shared" si="105"/>
        <v>45754</v>
      </c>
      <c r="H1713" s="16" t="str">
        <f>IF((IFERROR((VLOOKUP(D1713,'Automation (QBO)'!A:B,2,FALSE)),"0"))=0,"Suspense",(IFERROR((VLOOKUP(D1713,'Automation (QBO)'!A:B,2,FALSE)),"Suspense")))</f>
        <v>Income - Interest</v>
      </c>
      <c r="I1713" s="17">
        <f t="shared" si="106"/>
        <v>272.11</v>
      </c>
      <c r="J1713" s="12" t="str">
        <f t="shared" si="107"/>
        <v>Income - Interest</v>
      </c>
    </row>
    <row r="1714" spans="1:10" ht="16" hidden="1">
      <c r="A1714" s="13" t="s">
        <v>776</v>
      </c>
      <c r="B1714" s="12" t="s">
        <v>84</v>
      </c>
      <c r="C1714" s="12" t="s">
        <v>118</v>
      </c>
      <c r="D1714" s="12" t="s">
        <v>219</v>
      </c>
      <c r="E1714" s="12">
        <v>10.64</v>
      </c>
      <c r="F1714" s="14" t="str">
        <f t="shared" si="104"/>
        <v>2025-04-07Invoice1262541 B.C Ltd.49005 Income - Interest10.64</v>
      </c>
      <c r="G1714" s="15">
        <f t="shared" si="105"/>
        <v>45754</v>
      </c>
      <c r="H1714" s="16" t="str">
        <f>IF((IFERROR((VLOOKUP(D1714,'Automation (QBO)'!A:B,2,FALSE)),"0"))=0,"Suspense",(IFERROR((VLOOKUP(D1714,'Automation (QBO)'!A:B,2,FALSE)),"Suspense")))</f>
        <v>Income - Interest</v>
      </c>
      <c r="I1714" s="17">
        <f t="shared" si="106"/>
        <v>10.64</v>
      </c>
      <c r="J1714" s="12" t="str">
        <f t="shared" si="107"/>
        <v>Income - Interest</v>
      </c>
    </row>
    <row r="1715" spans="1:10" ht="16" hidden="1">
      <c r="A1715" s="13" t="s">
        <v>776</v>
      </c>
      <c r="B1715" s="12" t="s">
        <v>84</v>
      </c>
      <c r="C1715" s="12" t="s">
        <v>118</v>
      </c>
      <c r="D1715" s="12" t="s">
        <v>219</v>
      </c>
      <c r="E1715" s="12">
        <v>10.07</v>
      </c>
      <c r="F1715" s="14" t="str">
        <f t="shared" si="104"/>
        <v>2025-04-07Invoice1262541 B.C Ltd.49005 Income - Interest10.07</v>
      </c>
      <c r="G1715" s="15">
        <f t="shared" si="105"/>
        <v>45754</v>
      </c>
      <c r="H1715" s="16" t="str">
        <f>IF((IFERROR((VLOOKUP(D1715,'Automation (QBO)'!A:B,2,FALSE)),"0"))=0,"Suspense",(IFERROR((VLOOKUP(D1715,'Automation (QBO)'!A:B,2,FALSE)),"Suspense")))</f>
        <v>Income - Interest</v>
      </c>
      <c r="I1715" s="17">
        <f t="shared" si="106"/>
        <v>10.07</v>
      </c>
      <c r="J1715" s="12" t="str">
        <f t="shared" si="107"/>
        <v>Income - Interest</v>
      </c>
    </row>
    <row r="1716" spans="1:10" ht="16" hidden="1">
      <c r="A1716" s="13" t="s">
        <v>776</v>
      </c>
      <c r="B1716" s="12" t="s">
        <v>84</v>
      </c>
      <c r="C1716" s="12" t="s">
        <v>118</v>
      </c>
      <c r="D1716" s="12" t="s">
        <v>219</v>
      </c>
      <c r="E1716" s="12">
        <v>183.3</v>
      </c>
      <c r="F1716" s="14" t="str">
        <f t="shared" si="104"/>
        <v>2025-04-07Invoice1262541 B.C Ltd.49005 Income - Interest183.3</v>
      </c>
      <c r="G1716" s="15">
        <f t="shared" si="105"/>
        <v>45754</v>
      </c>
      <c r="H1716" s="16" t="str">
        <f>IF((IFERROR((VLOOKUP(D1716,'Automation (QBO)'!A:B,2,FALSE)),"0"))=0,"Suspense",(IFERROR((VLOOKUP(D1716,'Automation (QBO)'!A:B,2,FALSE)),"Suspense")))</f>
        <v>Income - Interest</v>
      </c>
      <c r="I1716" s="17">
        <f t="shared" si="106"/>
        <v>183.3</v>
      </c>
      <c r="J1716" s="12" t="str">
        <f t="shared" si="107"/>
        <v>Income - Interest</v>
      </c>
    </row>
    <row r="1717" spans="1:10" ht="16" hidden="1">
      <c r="A1717" s="13" t="s">
        <v>776</v>
      </c>
      <c r="B1717" s="12" t="s">
        <v>84</v>
      </c>
      <c r="C1717" s="12" t="s">
        <v>118</v>
      </c>
      <c r="D1717" s="12" t="s">
        <v>219</v>
      </c>
      <c r="E1717" s="12">
        <v>312.70999999999998</v>
      </c>
      <c r="F1717" s="14" t="str">
        <f t="shared" si="104"/>
        <v>2025-04-07Invoice1262541 B.C Ltd.49005 Income - Interest312.71</v>
      </c>
      <c r="G1717" s="15">
        <f t="shared" si="105"/>
        <v>45754</v>
      </c>
      <c r="H1717" s="16" t="str">
        <f>IF((IFERROR((VLOOKUP(D1717,'Automation (QBO)'!A:B,2,FALSE)),"0"))=0,"Suspense",(IFERROR((VLOOKUP(D1717,'Automation (QBO)'!A:B,2,FALSE)),"Suspense")))</f>
        <v>Income - Interest</v>
      </c>
      <c r="I1717" s="17">
        <f t="shared" si="106"/>
        <v>312.70999999999998</v>
      </c>
      <c r="J1717" s="12" t="str">
        <f t="shared" si="107"/>
        <v>Income - Interest</v>
      </c>
    </row>
    <row r="1718" spans="1:10" ht="16" hidden="1">
      <c r="A1718" s="13" t="s">
        <v>776</v>
      </c>
      <c r="B1718" s="12" t="s">
        <v>84</v>
      </c>
      <c r="C1718" s="12" t="s">
        <v>118</v>
      </c>
      <c r="D1718" s="12" t="s">
        <v>219</v>
      </c>
      <c r="E1718" s="12">
        <v>239.64</v>
      </c>
      <c r="F1718" s="14" t="str">
        <f t="shared" si="104"/>
        <v>2025-04-07Invoice1262541 B.C Ltd.49005 Income - Interest239.64</v>
      </c>
      <c r="G1718" s="15">
        <f t="shared" si="105"/>
        <v>45754</v>
      </c>
      <c r="H1718" s="16" t="str">
        <f>IF((IFERROR((VLOOKUP(D1718,'Automation (QBO)'!A:B,2,FALSE)),"0"))=0,"Suspense",(IFERROR((VLOOKUP(D1718,'Automation (QBO)'!A:B,2,FALSE)),"Suspense")))</f>
        <v>Income - Interest</v>
      </c>
      <c r="I1718" s="17">
        <f t="shared" si="106"/>
        <v>239.64</v>
      </c>
      <c r="J1718" s="12" t="str">
        <f t="shared" si="107"/>
        <v>Income - Interest</v>
      </c>
    </row>
    <row r="1719" spans="1:10" ht="16" hidden="1">
      <c r="A1719" s="13" t="s">
        <v>776</v>
      </c>
      <c r="B1719" s="12" t="s">
        <v>84</v>
      </c>
      <c r="C1719" s="12" t="s">
        <v>118</v>
      </c>
      <c r="D1719" s="12" t="s">
        <v>219</v>
      </c>
      <c r="E1719" s="12">
        <v>252.28</v>
      </c>
      <c r="F1719" s="14" t="str">
        <f t="shared" si="104"/>
        <v>2025-04-07Invoice1262541 B.C Ltd.49005 Income - Interest252.28</v>
      </c>
      <c r="G1719" s="15">
        <f t="shared" si="105"/>
        <v>45754</v>
      </c>
      <c r="H1719" s="16" t="str">
        <f>IF((IFERROR((VLOOKUP(D1719,'Automation (QBO)'!A:B,2,FALSE)),"0"))=0,"Suspense",(IFERROR((VLOOKUP(D1719,'Automation (QBO)'!A:B,2,FALSE)),"Suspense")))</f>
        <v>Income - Interest</v>
      </c>
      <c r="I1719" s="17">
        <f t="shared" si="106"/>
        <v>252.28</v>
      </c>
      <c r="J1719" s="12" t="str">
        <f t="shared" si="107"/>
        <v>Income - Interest</v>
      </c>
    </row>
    <row r="1720" spans="1:10" ht="16" hidden="1">
      <c r="A1720" s="13" t="s">
        <v>776</v>
      </c>
      <c r="B1720" s="12" t="s">
        <v>84</v>
      </c>
      <c r="C1720" s="12" t="s">
        <v>118</v>
      </c>
      <c r="D1720" s="12" t="s">
        <v>219</v>
      </c>
      <c r="E1720" s="12">
        <v>14.02</v>
      </c>
      <c r="F1720" s="14" t="str">
        <f t="shared" si="104"/>
        <v>2025-04-07Invoice1262541 B.C Ltd.49005 Income - Interest14.02</v>
      </c>
      <c r="G1720" s="15">
        <f t="shared" si="105"/>
        <v>45754</v>
      </c>
      <c r="H1720" s="16" t="str">
        <f>IF((IFERROR((VLOOKUP(D1720,'Automation (QBO)'!A:B,2,FALSE)),"0"))=0,"Suspense",(IFERROR((VLOOKUP(D1720,'Automation (QBO)'!A:B,2,FALSE)),"Suspense")))</f>
        <v>Income - Interest</v>
      </c>
      <c r="I1720" s="17">
        <f t="shared" si="106"/>
        <v>14.02</v>
      </c>
      <c r="J1720" s="12" t="str">
        <f t="shared" si="107"/>
        <v>Income - Interest</v>
      </c>
    </row>
    <row r="1721" spans="1:10" ht="16" hidden="1">
      <c r="A1721" s="13" t="s">
        <v>776</v>
      </c>
      <c r="B1721" s="12" t="s">
        <v>84</v>
      </c>
      <c r="C1721" s="12" t="s">
        <v>118</v>
      </c>
      <c r="D1721" s="12" t="s">
        <v>219</v>
      </c>
      <c r="E1721" s="12">
        <v>19.09</v>
      </c>
      <c r="F1721" s="14" t="str">
        <f t="shared" si="104"/>
        <v>2025-04-07Invoice1262541 B.C Ltd.49005 Income - Interest19.09</v>
      </c>
      <c r="G1721" s="15">
        <f t="shared" si="105"/>
        <v>45754</v>
      </c>
      <c r="H1721" s="16" t="str">
        <f>IF((IFERROR((VLOOKUP(D1721,'Automation (QBO)'!A:B,2,FALSE)),"0"))=0,"Suspense",(IFERROR((VLOOKUP(D1721,'Automation (QBO)'!A:B,2,FALSE)),"Suspense")))</f>
        <v>Income - Interest</v>
      </c>
      <c r="I1721" s="17">
        <f t="shared" si="106"/>
        <v>19.09</v>
      </c>
      <c r="J1721" s="12" t="str">
        <f t="shared" si="107"/>
        <v>Income - Interest</v>
      </c>
    </row>
    <row r="1722" spans="1:10" ht="16" hidden="1">
      <c r="A1722" s="13" t="s">
        <v>776</v>
      </c>
      <c r="B1722" s="12" t="s">
        <v>84</v>
      </c>
      <c r="C1722" s="12" t="s">
        <v>118</v>
      </c>
      <c r="D1722" s="12" t="s">
        <v>219</v>
      </c>
      <c r="E1722" s="12">
        <v>11.43</v>
      </c>
      <c r="F1722" s="14" t="str">
        <f t="shared" si="104"/>
        <v>2025-04-07Invoice1262541 B.C Ltd.49005 Income - Interest11.43</v>
      </c>
      <c r="G1722" s="15">
        <f t="shared" si="105"/>
        <v>45754</v>
      </c>
      <c r="H1722" s="16" t="str">
        <f>IF((IFERROR((VLOOKUP(D1722,'Automation (QBO)'!A:B,2,FALSE)),"0"))=0,"Suspense",(IFERROR((VLOOKUP(D1722,'Automation (QBO)'!A:B,2,FALSE)),"Suspense")))</f>
        <v>Income - Interest</v>
      </c>
      <c r="I1722" s="17">
        <f t="shared" si="106"/>
        <v>11.43</v>
      </c>
      <c r="J1722" s="12" t="str">
        <f t="shared" si="107"/>
        <v>Income - Interest</v>
      </c>
    </row>
    <row r="1723" spans="1:10" ht="16" hidden="1">
      <c r="A1723" s="13" t="s">
        <v>776</v>
      </c>
      <c r="B1723" s="12" t="s">
        <v>84</v>
      </c>
      <c r="C1723" s="12" t="s">
        <v>118</v>
      </c>
      <c r="D1723" s="12" t="s">
        <v>219</v>
      </c>
      <c r="E1723" s="12">
        <v>10.130000000000001</v>
      </c>
      <c r="F1723" s="14" t="str">
        <f t="shared" si="104"/>
        <v>2025-04-07Invoice1262541 B.C Ltd.49005 Income - Interest10.13</v>
      </c>
      <c r="G1723" s="15">
        <f t="shared" si="105"/>
        <v>45754</v>
      </c>
      <c r="H1723" s="16" t="str">
        <f>IF((IFERROR((VLOOKUP(D1723,'Automation (QBO)'!A:B,2,FALSE)),"0"))=0,"Suspense",(IFERROR((VLOOKUP(D1723,'Automation (QBO)'!A:B,2,FALSE)),"Suspense")))</f>
        <v>Income - Interest</v>
      </c>
      <c r="I1723" s="17">
        <f t="shared" si="106"/>
        <v>10.130000000000001</v>
      </c>
      <c r="J1723" s="12" t="str">
        <f t="shared" si="107"/>
        <v>Income - Interest</v>
      </c>
    </row>
    <row r="1724" spans="1:10" ht="16" hidden="1">
      <c r="A1724" s="13" t="s">
        <v>776</v>
      </c>
      <c r="B1724" s="12" t="s">
        <v>84</v>
      </c>
      <c r="C1724" s="12" t="s">
        <v>118</v>
      </c>
      <c r="D1724" s="12" t="s">
        <v>219</v>
      </c>
      <c r="E1724" s="12">
        <v>16.739999999999998</v>
      </c>
      <c r="F1724" s="14" t="str">
        <f t="shared" si="104"/>
        <v>2025-04-07Invoice1262541 B.C Ltd.49005 Income - Interest16.74</v>
      </c>
      <c r="G1724" s="15">
        <f t="shared" si="105"/>
        <v>45754</v>
      </c>
      <c r="H1724" s="16" t="str">
        <f>IF((IFERROR((VLOOKUP(D1724,'Automation (QBO)'!A:B,2,FALSE)),"0"))=0,"Suspense",(IFERROR((VLOOKUP(D1724,'Automation (QBO)'!A:B,2,FALSE)),"Suspense")))</f>
        <v>Income - Interest</v>
      </c>
      <c r="I1724" s="17">
        <f t="shared" si="106"/>
        <v>16.739999999999998</v>
      </c>
      <c r="J1724" s="12" t="str">
        <f t="shared" si="107"/>
        <v>Income - Interest</v>
      </c>
    </row>
    <row r="1725" spans="1:10" ht="16" hidden="1">
      <c r="A1725" s="13" t="s">
        <v>776</v>
      </c>
      <c r="B1725" s="12" t="s">
        <v>84</v>
      </c>
      <c r="C1725" s="12" t="s">
        <v>118</v>
      </c>
      <c r="D1725" s="12" t="s">
        <v>219</v>
      </c>
      <c r="E1725" s="12">
        <v>88.95</v>
      </c>
      <c r="F1725" s="14" t="str">
        <f t="shared" si="104"/>
        <v>2025-04-07Invoice1262541 B.C Ltd.49005 Income - Interest88.95</v>
      </c>
      <c r="G1725" s="15">
        <f t="shared" si="105"/>
        <v>45754</v>
      </c>
      <c r="H1725" s="16" t="str">
        <f>IF((IFERROR((VLOOKUP(D1725,'Automation (QBO)'!A:B,2,FALSE)),"0"))=0,"Suspense",(IFERROR((VLOOKUP(D1725,'Automation (QBO)'!A:B,2,FALSE)),"Suspense")))</f>
        <v>Income - Interest</v>
      </c>
      <c r="I1725" s="17">
        <f t="shared" si="106"/>
        <v>88.95</v>
      </c>
      <c r="J1725" s="12" t="str">
        <f t="shared" si="107"/>
        <v>Income - Interest</v>
      </c>
    </row>
    <row r="1726" spans="1:10" ht="16" hidden="1">
      <c r="A1726" s="13" t="s">
        <v>776</v>
      </c>
      <c r="B1726" s="12" t="s">
        <v>84</v>
      </c>
      <c r="C1726" s="12" t="s">
        <v>118</v>
      </c>
      <c r="D1726" s="12" t="s">
        <v>219</v>
      </c>
      <c r="E1726" s="12">
        <v>92.62</v>
      </c>
      <c r="F1726" s="14" t="str">
        <f t="shared" si="104"/>
        <v>2025-04-07Invoice1262541 B.C Ltd.49005 Income - Interest92.62</v>
      </c>
      <c r="G1726" s="15">
        <f t="shared" si="105"/>
        <v>45754</v>
      </c>
      <c r="H1726" s="16" t="str">
        <f>IF((IFERROR((VLOOKUP(D1726,'Automation (QBO)'!A:B,2,FALSE)),"0"))=0,"Suspense",(IFERROR((VLOOKUP(D1726,'Automation (QBO)'!A:B,2,FALSE)),"Suspense")))</f>
        <v>Income - Interest</v>
      </c>
      <c r="I1726" s="17">
        <f t="shared" si="106"/>
        <v>92.62</v>
      </c>
      <c r="J1726" s="12" t="str">
        <f t="shared" si="107"/>
        <v>Income - Interest</v>
      </c>
    </row>
    <row r="1727" spans="1:10" ht="16" hidden="1">
      <c r="A1727" s="13" t="s">
        <v>776</v>
      </c>
      <c r="B1727" s="12" t="s">
        <v>84</v>
      </c>
      <c r="C1727" s="12" t="s">
        <v>118</v>
      </c>
      <c r="D1727" s="12" t="s">
        <v>219</v>
      </c>
      <c r="E1727" s="12">
        <v>41.92</v>
      </c>
      <c r="F1727" s="14" t="str">
        <f t="shared" si="104"/>
        <v>2025-04-07Invoice1262541 B.C Ltd.49005 Income - Interest41.92</v>
      </c>
      <c r="G1727" s="15">
        <f t="shared" si="105"/>
        <v>45754</v>
      </c>
      <c r="H1727" s="16" t="str">
        <f>IF((IFERROR((VLOOKUP(D1727,'Automation (QBO)'!A:B,2,FALSE)),"0"))=0,"Suspense",(IFERROR((VLOOKUP(D1727,'Automation (QBO)'!A:B,2,FALSE)),"Suspense")))</f>
        <v>Income - Interest</v>
      </c>
      <c r="I1727" s="17">
        <f t="shared" si="106"/>
        <v>41.92</v>
      </c>
      <c r="J1727" s="12" t="str">
        <f t="shared" si="107"/>
        <v>Income - Interest</v>
      </c>
    </row>
    <row r="1728" spans="1:10" ht="16" hidden="1">
      <c r="A1728" s="13" t="s">
        <v>776</v>
      </c>
      <c r="B1728" s="12" t="s">
        <v>84</v>
      </c>
      <c r="C1728" s="12" t="s">
        <v>118</v>
      </c>
      <c r="D1728" s="12" t="s">
        <v>199</v>
      </c>
      <c r="E1728" s="12">
        <v>0</v>
      </c>
      <c r="F1728" s="14" t="str">
        <f t="shared" si="104"/>
        <v>2025-04-07Invoice1262541 B.C Ltd.21020 GST/HST Payable0</v>
      </c>
      <c r="G1728" s="15">
        <f t="shared" si="105"/>
        <v>45754</v>
      </c>
      <c r="H1728" s="16" t="str">
        <f>IF((IFERROR((VLOOKUP(D1728,'Automation (QBO)'!A:B,2,FALSE)),"0"))=0,"Suspense",(IFERROR((VLOOKUP(D1728,'Automation (QBO)'!A:B,2,FALSE)),"Suspense")))</f>
        <v>GST/HST Payable</v>
      </c>
      <c r="I1728" s="17">
        <f t="shared" si="106"/>
        <v>0</v>
      </c>
      <c r="J1728" s="12" t="str">
        <f t="shared" si="107"/>
        <v>GST/HST Payable</v>
      </c>
    </row>
    <row r="1729" spans="1:10" ht="16" hidden="1">
      <c r="A1729" s="13" t="s">
        <v>776</v>
      </c>
      <c r="B1729" s="12" t="s">
        <v>106</v>
      </c>
      <c r="C1729" s="12" t="s">
        <v>118</v>
      </c>
      <c r="D1729" s="12" t="s">
        <v>665</v>
      </c>
      <c r="E1729" s="12">
        <v>-500</v>
      </c>
      <c r="F1729" s="14" t="str">
        <f t="shared" si="104"/>
        <v>2025-04-07Payment1262541 B.C Ltd.12000 [Accounts Receivable]-500</v>
      </c>
      <c r="G1729" s="15">
        <f t="shared" si="105"/>
        <v>45754</v>
      </c>
      <c r="H1729" s="16" t="str">
        <f>IF((IFERROR((VLOOKUP(D1729,'Automation (QBO)'!A:B,2,FALSE)),"0"))=0,"Suspense",(IFERROR((VLOOKUP(D1729,'Automation (QBO)'!A:B,2,FALSE)),"Suspense")))</f>
        <v>Accounts Recievable - Suspense</v>
      </c>
      <c r="I1729" s="17">
        <f t="shared" si="106"/>
        <v>-500</v>
      </c>
      <c r="J1729" s="12" t="str">
        <f t="shared" si="107"/>
        <v>Accounts Recievable - Suspense</v>
      </c>
    </row>
    <row r="1730" spans="1:10" ht="16" hidden="1">
      <c r="A1730" s="13" t="s">
        <v>776</v>
      </c>
      <c r="B1730" s="12" t="s">
        <v>84</v>
      </c>
      <c r="C1730" s="12" t="s">
        <v>754</v>
      </c>
      <c r="D1730" s="12" t="s">
        <v>666</v>
      </c>
      <c r="E1730" s="12">
        <v>3455.6</v>
      </c>
      <c r="F1730" s="14" t="str">
        <f t="shared" ref="F1730:F1793" si="108">A1730&amp;B1730&amp;C1730&amp;D1730&amp;E1730</f>
        <v>2025-04-07InvoiceGranville Island Brewing.41005 Labour - Project Managment3455.6</v>
      </c>
      <c r="G1730" s="15">
        <f t="shared" ref="G1730:G1793" si="109">IFERROR((DATEVALUE(A1730)),A1730)</f>
        <v>45754</v>
      </c>
      <c r="H1730" s="16" t="str">
        <f>IF((IFERROR((VLOOKUP(D1730,'Automation (QBO)'!A:B,2,FALSE)),"0"))=0,"Suspense",(IFERROR((VLOOKUP(D1730,'Automation (QBO)'!A:B,2,FALSE)),"Suspense")))</f>
        <v>Labour - Project Managment</v>
      </c>
      <c r="I1730" s="17">
        <f t="shared" ref="I1730:I1793" si="110">E1730</f>
        <v>3455.6</v>
      </c>
      <c r="J1730" s="12" t="str">
        <f t="shared" ref="J1730:J1793" si="111">H1730</f>
        <v>Labour - Project Managment</v>
      </c>
    </row>
    <row r="1731" spans="1:10" ht="16" hidden="1">
      <c r="A1731" s="13" t="s">
        <v>776</v>
      </c>
      <c r="B1731" s="12" t="s">
        <v>84</v>
      </c>
      <c r="C1731" s="12" t="s">
        <v>754</v>
      </c>
      <c r="D1731" s="12" t="s">
        <v>666</v>
      </c>
      <c r="E1731" s="12">
        <v>691.12</v>
      </c>
      <c r="F1731" s="14" t="str">
        <f t="shared" si="108"/>
        <v>2025-04-07InvoiceGranville Island Brewing.41005 Labour - Project Managment691.12</v>
      </c>
      <c r="G1731" s="15">
        <f t="shared" si="109"/>
        <v>45754</v>
      </c>
      <c r="H1731" s="16" t="str">
        <f>IF((IFERROR((VLOOKUP(D1731,'Automation (QBO)'!A:B,2,FALSE)),"0"))=0,"Suspense",(IFERROR((VLOOKUP(D1731,'Automation (QBO)'!A:B,2,FALSE)),"Suspense")))</f>
        <v>Labour - Project Managment</v>
      </c>
      <c r="I1731" s="17">
        <f t="shared" si="110"/>
        <v>691.12</v>
      </c>
      <c r="J1731" s="12" t="str">
        <f t="shared" si="111"/>
        <v>Labour - Project Managment</v>
      </c>
    </row>
    <row r="1732" spans="1:10" ht="16" hidden="1">
      <c r="A1732" s="13" t="s">
        <v>776</v>
      </c>
      <c r="B1732" s="12" t="s">
        <v>84</v>
      </c>
      <c r="C1732" s="12" t="s">
        <v>754</v>
      </c>
      <c r="D1732" s="12" t="s">
        <v>199</v>
      </c>
      <c r="E1732" s="12">
        <v>207.34</v>
      </c>
      <c r="F1732" s="14" t="str">
        <f t="shared" si="108"/>
        <v>2025-04-07InvoiceGranville Island Brewing.21020 GST/HST Payable207.34</v>
      </c>
      <c r="G1732" s="15">
        <f t="shared" si="109"/>
        <v>45754</v>
      </c>
      <c r="H1732" s="16" t="str">
        <f>IF((IFERROR((VLOOKUP(D1732,'Automation (QBO)'!A:B,2,FALSE)),"0"))=0,"Suspense",(IFERROR((VLOOKUP(D1732,'Automation (QBO)'!A:B,2,FALSE)),"Suspense")))</f>
        <v>GST/HST Payable</v>
      </c>
      <c r="I1732" s="17">
        <f t="shared" si="110"/>
        <v>207.34</v>
      </c>
      <c r="J1732" s="12" t="str">
        <f t="shared" si="111"/>
        <v>GST/HST Payable</v>
      </c>
    </row>
    <row r="1733" spans="1:10" ht="16" hidden="1">
      <c r="A1733" s="13" t="s">
        <v>776</v>
      </c>
      <c r="B1733" s="12" t="s">
        <v>84</v>
      </c>
      <c r="C1733" s="12" t="s">
        <v>114</v>
      </c>
      <c r="D1733" s="12" t="s">
        <v>666</v>
      </c>
      <c r="E1733" s="12">
        <v>1085.7</v>
      </c>
      <c r="F1733" s="14" t="str">
        <f t="shared" si="108"/>
        <v>2025-04-07InvoiceGarden of Granite Winery:Garden of Granite Project41005 Labour - Project Managment1085.7</v>
      </c>
      <c r="G1733" s="15">
        <f t="shared" si="109"/>
        <v>45754</v>
      </c>
      <c r="H1733" s="16" t="str">
        <f>IF((IFERROR((VLOOKUP(D1733,'Automation (QBO)'!A:B,2,FALSE)),"0"))=0,"Suspense",(IFERROR((VLOOKUP(D1733,'Automation (QBO)'!A:B,2,FALSE)),"Suspense")))</f>
        <v>Labour - Project Managment</v>
      </c>
      <c r="I1733" s="17">
        <f t="shared" si="110"/>
        <v>1085.7</v>
      </c>
      <c r="J1733" s="12" t="str">
        <f t="shared" si="111"/>
        <v>Labour - Project Managment</v>
      </c>
    </row>
    <row r="1734" spans="1:10" ht="16" hidden="1">
      <c r="A1734" s="13" t="s">
        <v>776</v>
      </c>
      <c r="B1734" s="12" t="s">
        <v>84</v>
      </c>
      <c r="C1734" s="12" t="s">
        <v>114</v>
      </c>
      <c r="D1734" s="12" t="s">
        <v>760</v>
      </c>
      <c r="E1734" s="12">
        <v>217.14</v>
      </c>
      <c r="F1734" s="14" t="str">
        <f t="shared" si="108"/>
        <v>2025-04-07InvoiceGarden of Granite Winery:Garden of Granite Project42020 Margin - Subcontractor217.14</v>
      </c>
      <c r="G1734" s="15">
        <f t="shared" si="109"/>
        <v>45754</v>
      </c>
      <c r="H1734" s="16" t="str">
        <f>IF((IFERROR((VLOOKUP(D1734,'Automation (QBO)'!A:B,2,FALSE)),"0"))=0,"Suspense",(IFERROR((VLOOKUP(D1734,'Automation (QBO)'!A:B,2,FALSE)),"Suspense")))</f>
        <v>Margin - Subcontractor</v>
      </c>
      <c r="I1734" s="17">
        <f t="shared" si="110"/>
        <v>217.14</v>
      </c>
      <c r="J1734" s="12" t="str">
        <f t="shared" si="111"/>
        <v>Margin - Subcontractor</v>
      </c>
    </row>
    <row r="1735" spans="1:10" ht="16" hidden="1">
      <c r="A1735" s="13" t="s">
        <v>776</v>
      </c>
      <c r="B1735" s="12" t="s">
        <v>84</v>
      </c>
      <c r="C1735" s="12" t="s">
        <v>114</v>
      </c>
      <c r="D1735" s="12" t="s">
        <v>757</v>
      </c>
      <c r="E1735" s="12">
        <v>600</v>
      </c>
      <c r="F1735" s="14" t="str">
        <f t="shared" si="108"/>
        <v>2025-04-07InvoiceGarden of Granite Winery:Garden of Granite Project42010 Rental - External600</v>
      </c>
      <c r="G1735" s="15">
        <f t="shared" si="109"/>
        <v>45754</v>
      </c>
      <c r="H1735" s="16" t="str">
        <f>IF((IFERROR((VLOOKUP(D1735,'Automation (QBO)'!A:B,2,FALSE)),"0"))=0,"Suspense",(IFERROR((VLOOKUP(D1735,'Automation (QBO)'!A:B,2,FALSE)),"Suspense")))</f>
        <v>Rental - External</v>
      </c>
      <c r="I1735" s="17">
        <f t="shared" si="110"/>
        <v>600</v>
      </c>
      <c r="J1735" s="12" t="str">
        <f t="shared" si="111"/>
        <v>Rental - External</v>
      </c>
    </row>
    <row r="1736" spans="1:10" ht="16" hidden="1">
      <c r="A1736" s="13" t="s">
        <v>776</v>
      </c>
      <c r="B1736" s="12" t="s">
        <v>84</v>
      </c>
      <c r="C1736" s="12" t="s">
        <v>114</v>
      </c>
      <c r="D1736" s="12" t="s">
        <v>666</v>
      </c>
      <c r="E1736" s="12">
        <v>120</v>
      </c>
      <c r="F1736" s="14" t="str">
        <f t="shared" si="108"/>
        <v>2025-04-07InvoiceGarden of Granite Winery:Garden of Granite Project41005 Labour - Project Managment120</v>
      </c>
      <c r="G1736" s="15">
        <f t="shared" si="109"/>
        <v>45754</v>
      </c>
      <c r="H1736" s="16" t="str">
        <f>IF((IFERROR((VLOOKUP(D1736,'Automation (QBO)'!A:B,2,FALSE)),"0"))=0,"Suspense",(IFERROR((VLOOKUP(D1736,'Automation (QBO)'!A:B,2,FALSE)),"Suspense")))</f>
        <v>Labour - Project Managment</v>
      </c>
      <c r="I1736" s="17">
        <f t="shared" si="110"/>
        <v>120</v>
      </c>
      <c r="J1736" s="12" t="str">
        <f t="shared" si="111"/>
        <v>Labour - Project Managment</v>
      </c>
    </row>
    <row r="1737" spans="1:10" ht="16" hidden="1">
      <c r="A1737" s="13" t="s">
        <v>776</v>
      </c>
      <c r="B1737" s="12" t="s">
        <v>84</v>
      </c>
      <c r="C1737" s="12" t="s">
        <v>114</v>
      </c>
      <c r="D1737" s="12" t="s">
        <v>844</v>
      </c>
      <c r="E1737" s="12">
        <v>157.72999999999999</v>
      </c>
      <c r="F1737" s="14" t="str">
        <f t="shared" si="108"/>
        <v>2025-04-07InvoiceGarden of Granite Winery:Garden of Granite Project42035 Billable Expense Income157.73</v>
      </c>
      <c r="G1737" s="15">
        <f t="shared" si="109"/>
        <v>45754</v>
      </c>
      <c r="H1737" s="16" t="str">
        <f>IF((IFERROR((VLOOKUP(D1737,'Automation (QBO)'!A:B,2,FALSE)),"0"))=0,"Suspense",(IFERROR((VLOOKUP(D1737,'Automation (QBO)'!A:B,2,FALSE)),"Suspense")))</f>
        <v>Suspense</v>
      </c>
      <c r="I1737" s="17">
        <f t="shared" si="110"/>
        <v>157.72999999999999</v>
      </c>
      <c r="J1737" s="12" t="str">
        <f t="shared" si="111"/>
        <v>Suspense</v>
      </c>
    </row>
    <row r="1738" spans="1:10" ht="16" hidden="1">
      <c r="A1738" s="13" t="s">
        <v>776</v>
      </c>
      <c r="B1738" s="12" t="s">
        <v>84</v>
      </c>
      <c r="C1738" s="12" t="s">
        <v>114</v>
      </c>
      <c r="D1738" s="12" t="s">
        <v>759</v>
      </c>
      <c r="E1738" s="12">
        <v>31.55</v>
      </c>
      <c r="F1738" s="14" t="str">
        <f t="shared" si="108"/>
        <v>2025-04-07InvoiceGarden of Granite Winery:Garden of Granite Project42015 Margin - Materials31.55</v>
      </c>
      <c r="G1738" s="15">
        <f t="shared" si="109"/>
        <v>45754</v>
      </c>
      <c r="H1738" s="16" t="str">
        <f>IF((IFERROR((VLOOKUP(D1738,'Automation (QBO)'!A:B,2,FALSE)),"0"))=0,"Suspense",(IFERROR((VLOOKUP(D1738,'Automation (QBO)'!A:B,2,FALSE)),"Suspense")))</f>
        <v>Margin - Materials</v>
      </c>
      <c r="I1738" s="17">
        <f t="shared" si="110"/>
        <v>31.55</v>
      </c>
      <c r="J1738" s="12" t="str">
        <f t="shared" si="111"/>
        <v>Margin - Materials</v>
      </c>
    </row>
    <row r="1739" spans="1:10" ht="16" hidden="1">
      <c r="A1739" s="13" t="s">
        <v>776</v>
      </c>
      <c r="B1739" s="12" t="s">
        <v>84</v>
      </c>
      <c r="C1739" s="12" t="s">
        <v>114</v>
      </c>
      <c r="D1739" s="12" t="s">
        <v>758</v>
      </c>
      <c r="E1739" s="12">
        <v>650</v>
      </c>
      <c r="F1739" s="14" t="str">
        <f t="shared" si="108"/>
        <v>2025-04-07InvoiceGarden of Granite Winery:Garden of Granite Project41006 Labour - General650</v>
      </c>
      <c r="G1739" s="15">
        <f t="shared" si="109"/>
        <v>45754</v>
      </c>
      <c r="H1739" s="16" t="str">
        <f>IF((IFERROR((VLOOKUP(D1739,'Automation (QBO)'!A:B,2,FALSE)),"0"))=0,"Suspense",(IFERROR((VLOOKUP(D1739,'Automation (QBO)'!A:B,2,FALSE)),"Suspense")))</f>
        <v>Labour - General</v>
      </c>
      <c r="I1739" s="17">
        <f t="shared" si="110"/>
        <v>650</v>
      </c>
      <c r="J1739" s="12" t="str">
        <f t="shared" si="111"/>
        <v>Labour - General</v>
      </c>
    </row>
    <row r="1740" spans="1:10" ht="16" hidden="1">
      <c r="A1740" s="13" t="s">
        <v>776</v>
      </c>
      <c r="B1740" s="12" t="s">
        <v>84</v>
      </c>
      <c r="C1740" s="12" t="s">
        <v>114</v>
      </c>
      <c r="D1740" s="12" t="s">
        <v>666</v>
      </c>
      <c r="E1740" s="12">
        <v>130</v>
      </c>
      <c r="F1740" s="14" t="str">
        <f t="shared" si="108"/>
        <v>2025-04-07InvoiceGarden of Granite Winery:Garden of Granite Project41005 Labour - Project Managment130</v>
      </c>
      <c r="G1740" s="15">
        <f t="shared" si="109"/>
        <v>45754</v>
      </c>
      <c r="H1740" s="16" t="str">
        <f>IF((IFERROR((VLOOKUP(D1740,'Automation (QBO)'!A:B,2,FALSE)),"0"))=0,"Suspense",(IFERROR((VLOOKUP(D1740,'Automation (QBO)'!A:B,2,FALSE)),"Suspense")))</f>
        <v>Labour - Project Managment</v>
      </c>
      <c r="I1740" s="17">
        <f t="shared" si="110"/>
        <v>130</v>
      </c>
      <c r="J1740" s="12" t="str">
        <f t="shared" si="111"/>
        <v>Labour - Project Managment</v>
      </c>
    </row>
    <row r="1741" spans="1:10" ht="16" hidden="1">
      <c r="A1741" s="13" t="s">
        <v>776</v>
      </c>
      <c r="B1741" s="12" t="s">
        <v>84</v>
      </c>
      <c r="C1741" s="12" t="s">
        <v>114</v>
      </c>
      <c r="D1741" s="12" t="s">
        <v>666</v>
      </c>
      <c r="E1741" s="12">
        <v>812.5</v>
      </c>
      <c r="F1741" s="14" t="str">
        <f t="shared" si="108"/>
        <v>2025-04-07InvoiceGarden of Granite Winery:Garden of Granite Project41005 Labour - Project Managment812.5</v>
      </c>
      <c r="G1741" s="15">
        <f t="shared" si="109"/>
        <v>45754</v>
      </c>
      <c r="H1741" s="16" t="str">
        <f>IF((IFERROR((VLOOKUP(D1741,'Automation (QBO)'!A:B,2,FALSE)),"0"))=0,"Suspense",(IFERROR((VLOOKUP(D1741,'Automation (QBO)'!A:B,2,FALSE)),"Suspense")))</f>
        <v>Labour - Project Managment</v>
      </c>
      <c r="I1741" s="17">
        <f t="shared" si="110"/>
        <v>812.5</v>
      </c>
      <c r="J1741" s="12" t="str">
        <f t="shared" si="111"/>
        <v>Labour - Project Managment</v>
      </c>
    </row>
    <row r="1742" spans="1:10" ht="16" hidden="1">
      <c r="A1742" s="13" t="s">
        <v>776</v>
      </c>
      <c r="B1742" s="12" t="s">
        <v>84</v>
      </c>
      <c r="C1742" s="12" t="s">
        <v>114</v>
      </c>
      <c r="D1742" s="12" t="s">
        <v>760</v>
      </c>
      <c r="E1742" s="12">
        <v>162.5</v>
      </c>
      <c r="F1742" s="14" t="str">
        <f t="shared" si="108"/>
        <v>2025-04-07InvoiceGarden of Granite Winery:Garden of Granite Project42020 Margin - Subcontractor162.5</v>
      </c>
      <c r="G1742" s="15">
        <f t="shared" si="109"/>
        <v>45754</v>
      </c>
      <c r="H1742" s="16" t="str">
        <f>IF((IFERROR((VLOOKUP(D1742,'Automation (QBO)'!A:B,2,FALSE)),"0"))=0,"Suspense",(IFERROR((VLOOKUP(D1742,'Automation (QBO)'!A:B,2,FALSE)),"Suspense")))</f>
        <v>Margin - Subcontractor</v>
      </c>
      <c r="I1742" s="17">
        <f t="shared" si="110"/>
        <v>162.5</v>
      </c>
      <c r="J1742" s="12" t="str">
        <f t="shared" si="111"/>
        <v>Margin - Subcontractor</v>
      </c>
    </row>
    <row r="1743" spans="1:10" ht="16" hidden="1">
      <c r="A1743" s="13" t="s">
        <v>776</v>
      </c>
      <c r="B1743" s="12" t="s">
        <v>84</v>
      </c>
      <c r="C1743" s="12" t="s">
        <v>753</v>
      </c>
      <c r="D1743" s="12" t="s">
        <v>757</v>
      </c>
      <c r="E1743" s="12">
        <v>708</v>
      </c>
      <c r="F1743" s="14" t="str">
        <f t="shared" si="108"/>
        <v>2025-04-07InvoiceBrowns Newport Village:BSH NewPort Patio Project42010 Rental - External708</v>
      </c>
      <c r="G1743" s="15">
        <f t="shared" si="109"/>
        <v>45754</v>
      </c>
      <c r="H1743" s="16" t="str">
        <f>IF((IFERROR((VLOOKUP(D1743,'Automation (QBO)'!A:B,2,FALSE)),"0"))=0,"Suspense",(IFERROR((VLOOKUP(D1743,'Automation (QBO)'!A:B,2,FALSE)),"Suspense")))</f>
        <v>Rental - External</v>
      </c>
      <c r="I1743" s="17">
        <f t="shared" si="110"/>
        <v>708</v>
      </c>
      <c r="J1743" s="12" t="str">
        <f t="shared" si="111"/>
        <v>Rental - External</v>
      </c>
    </row>
    <row r="1744" spans="1:10" ht="16" hidden="1">
      <c r="A1744" s="13" t="s">
        <v>776</v>
      </c>
      <c r="B1744" s="12" t="s">
        <v>84</v>
      </c>
      <c r="C1744" s="12" t="s">
        <v>753</v>
      </c>
      <c r="D1744" s="12" t="s">
        <v>666</v>
      </c>
      <c r="E1744" s="12">
        <v>141.6</v>
      </c>
      <c r="F1744" s="14" t="str">
        <f t="shared" si="108"/>
        <v>2025-04-07InvoiceBrowns Newport Village:BSH NewPort Patio Project41005 Labour - Project Managment141.6</v>
      </c>
      <c r="G1744" s="15">
        <f t="shared" si="109"/>
        <v>45754</v>
      </c>
      <c r="H1744" s="16" t="str">
        <f>IF((IFERROR((VLOOKUP(D1744,'Automation (QBO)'!A:B,2,FALSE)),"0"))=0,"Suspense",(IFERROR((VLOOKUP(D1744,'Automation (QBO)'!A:B,2,FALSE)),"Suspense")))</f>
        <v>Labour - Project Managment</v>
      </c>
      <c r="I1744" s="17">
        <f t="shared" si="110"/>
        <v>141.6</v>
      </c>
      <c r="J1744" s="12" t="str">
        <f t="shared" si="111"/>
        <v>Labour - Project Managment</v>
      </c>
    </row>
    <row r="1745" spans="1:10" ht="16" hidden="1">
      <c r="A1745" s="13" t="s">
        <v>776</v>
      </c>
      <c r="B1745" s="12" t="s">
        <v>84</v>
      </c>
      <c r="C1745" s="12" t="s">
        <v>753</v>
      </c>
      <c r="D1745" s="12" t="s">
        <v>844</v>
      </c>
      <c r="E1745" s="12">
        <v>3422.27</v>
      </c>
      <c r="F1745" s="14" t="str">
        <f t="shared" si="108"/>
        <v>2025-04-07InvoiceBrowns Newport Village:BSH NewPort Patio Project42035 Billable Expense Income3422.27</v>
      </c>
      <c r="G1745" s="15">
        <f t="shared" si="109"/>
        <v>45754</v>
      </c>
      <c r="H1745" s="16" t="str">
        <f>IF((IFERROR((VLOOKUP(D1745,'Automation (QBO)'!A:B,2,FALSE)),"0"))=0,"Suspense",(IFERROR((VLOOKUP(D1745,'Automation (QBO)'!A:B,2,FALSE)),"Suspense")))</f>
        <v>Suspense</v>
      </c>
      <c r="I1745" s="17">
        <f t="shared" si="110"/>
        <v>3422.27</v>
      </c>
      <c r="J1745" s="12" t="str">
        <f t="shared" si="111"/>
        <v>Suspense</v>
      </c>
    </row>
    <row r="1746" spans="1:10" ht="16" hidden="1">
      <c r="A1746" s="13" t="s">
        <v>776</v>
      </c>
      <c r="B1746" s="12" t="s">
        <v>84</v>
      </c>
      <c r="C1746" s="12" t="s">
        <v>753</v>
      </c>
      <c r="D1746" s="12" t="s">
        <v>759</v>
      </c>
      <c r="E1746" s="12">
        <v>684.45</v>
      </c>
      <c r="F1746" s="14" t="str">
        <f t="shared" si="108"/>
        <v>2025-04-07InvoiceBrowns Newport Village:BSH NewPort Patio Project42015 Margin - Materials684.45</v>
      </c>
      <c r="G1746" s="15">
        <f t="shared" si="109"/>
        <v>45754</v>
      </c>
      <c r="H1746" s="16" t="str">
        <f>IF((IFERROR((VLOOKUP(D1746,'Automation (QBO)'!A:B,2,FALSE)),"0"))=0,"Suspense",(IFERROR((VLOOKUP(D1746,'Automation (QBO)'!A:B,2,FALSE)),"Suspense")))</f>
        <v>Margin - Materials</v>
      </c>
      <c r="I1746" s="17">
        <f t="shared" si="110"/>
        <v>684.45</v>
      </c>
      <c r="J1746" s="12" t="str">
        <f t="shared" si="111"/>
        <v>Margin - Materials</v>
      </c>
    </row>
    <row r="1747" spans="1:10" ht="16" hidden="1">
      <c r="A1747" s="13" t="s">
        <v>776</v>
      </c>
      <c r="B1747" s="12" t="s">
        <v>84</v>
      </c>
      <c r="C1747" s="12" t="s">
        <v>753</v>
      </c>
      <c r="D1747" s="12" t="s">
        <v>666</v>
      </c>
      <c r="E1747" s="12">
        <v>675</v>
      </c>
      <c r="F1747" s="14" t="str">
        <f t="shared" si="108"/>
        <v>2025-04-07InvoiceBrowns Newport Village:BSH NewPort Patio Project41005 Labour - Project Managment675</v>
      </c>
      <c r="G1747" s="15">
        <f t="shared" si="109"/>
        <v>45754</v>
      </c>
      <c r="H1747" s="16" t="str">
        <f>IF((IFERROR((VLOOKUP(D1747,'Automation (QBO)'!A:B,2,FALSE)),"0"))=0,"Suspense",(IFERROR((VLOOKUP(D1747,'Automation (QBO)'!A:B,2,FALSE)),"Suspense")))</f>
        <v>Labour - Project Managment</v>
      </c>
      <c r="I1747" s="17">
        <f t="shared" si="110"/>
        <v>675</v>
      </c>
      <c r="J1747" s="12" t="str">
        <f t="shared" si="111"/>
        <v>Labour - Project Managment</v>
      </c>
    </row>
    <row r="1748" spans="1:10" ht="16" hidden="1">
      <c r="A1748" s="13" t="s">
        <v>776</v>
      </c>
      <c r="B1748" s="12" t="s">
        <v>84</v>
      </c>
      <c r="C1748" s="12" t="s">
        <v>753</v>
      </c>
      <c r="D1748" s="12" t="s">
        <v>760</v>
      </c>
      <c r="E1748" s="12">
        <v>135</v>
      </c>
      <c r="F1748" s="14" t="str">
        <f t="shared" si="108"/>
        <v>2025-04-07InvoiceBrowns Newport Village:BSH NewPort Patio Project42020 Margin - Subcontractor135</v>
      </c>
      <c r="G1748" s="15">
        <f t="shared" si="109"/>
        <v>45754</v>
      </c>
      <c r="H1748" s="16" t="str">
        <f>IF((IFERROR((VLOOKUP(D1748,'Automation (QBO)'!A:B,2,FALSE)),"0"))=0,"Suspense",(IFERROR((VLOOKUP(D1748,'Automation (QBO)'!A:B,2,FALSE)),"Suspense")))</f>
        <v>Margin - Subcontractor</v>
      </c>
      <c r="I1748" s="17">
        <f t="shared" si="110"/>
        <v>135</v>
      </c>
      <c r="J1748" s="12" t="str">
        <f t="shared" si="111"/>
        <v>Margin - Subcontractor</v>
      </c>
    </row>
    <row r="1749" spans="1:10" ht="16" hidden="1">
      <c r="A1749" s="13" t="s">
        <v>776</v>
      </c>
      <c r="B1749" s="12" t="s">
        <v>84</v>
      </c>
      <c r="C1749" s="12" t="s">
        <v>753</v>
      </c>
      <c r="D1749" s="12" t="s">
        <v>758</v>
      </c>
      <c r="E1749" s="12">
        <v>2400</v>
      </c>
      <c r="F1749" s="14" t="str">
        <f t="shared" si="108"/>
        <v>2025-04-07InvoiceBrowns Newport Village:BSH NewPort Patio Project41006 Labour - General2400</v>
      </c>
      <c r="G1749" s="15">
        <f t="shared" si="109"/>
        <v>45754</v>
      </c>
      <c r="H1749" s="16" t="str">
        <f>IF((IFERROR((VLOOKUP(D1749,'Automation (QBO)'!A:B,2,FALSE)),"0"))=0,"Suspense",(IFERROR((VLOOKUP(D1749,'Automation (QBO)'!A:B,2,FALSE)),"Suspense")))</f>
        <v>Labour - General</v>
      </c>
      <c r="I1749" s="17">
        <f t="shared" si="110"/>
        <v>2400</v>
      </c>
      <c r="J1749" s="12" t="str">
        <f t="shared" si="111"/>
        <v>Labour - General</v>
      </c>
    </row>
    <row r="1750" spans="1:10" ht="16" hidden="1">
      <c r="A1750" s="13" t="s">
        <v>776</v>
      </c>
      <c r="B1750" s="12" t="s">
        <v>84</v>
      </c>
      <c r="C1750" s="12" t="s">
        <v>753</v>
      </c>
      <c r="D1750" s="12" t="s">
        <v>666</v>
      </c>
      <c r="E1750" s="12">
        <v>480</v>
      </c>
      <c r="F1750" s="14" t="str">
        <f t="shared" si="108"/>
        <v>2025-04-07InvoiceBrowns Newport Village:BSH NewPort Patio Project41005 Labour - Project Managment480</v>
      </c>
      <c r="G1750" s="15">
        <f t="shared" si="109"/>
        <v>45754</v>
      </c>
      <c r="H1750" s="16" t="str">
        <f>IF((IFERROR((VLOOKUP(D1750,'Automation (QBO)'!A:B,2,FALSE)),"0"))=0,"Suspense",(IFERROR((VLOOKUP(D1750,'Automation (QBO)'!A:B,2,FALSE)),"Suspense")))</f>
        <v>Labour - Project Managment</v>
      </c>
      <c r="I1750" s="17">
        <f t="shared" si="110"/>
        <v>480</v>
      </c>
      <c r="J1750" s="12" t="str">
        <f t="shared" si="111"/>
        <v>Labour - Project Managment</v>
      </c>
    </row>
    <row r="1751" spans="1:10" ht="16" hidden="1">
      <c r="A1751" s="13" t="s">
        <v>776</v>
      </c>
      <c r="B1751" s="12" t="s">
        <v>84</v>
      </c>
      <c r="C1751" s="12" t="s">
        <v>753</v>
      </c>
      <c r="D1751" s="12" t="s">
        <v>665</v>
      </c>
      <c r="E1751" s="12">
        <v>0</v>
      </c>
      <c r="F1751" s="14" t="str">
        <f t="shared" si="108"/>
        <v>2025-04-07InvoiceBrowns Newport Village:BSH NewPort Patio Project12000 [Accounts Receivable]0</v>
      </c>
      <c r="G1751" s="15">
        <f t="shared" si="109"/>
        <v>45754</v>
      </c>
      <c r="H1751" s="16" t="str">
        <f>IF((IFERROR((VLOOKUP(D1751,'Automation (QBO)'!A:B,2,FALSE)),"0"))=0,"Suspense",(IFERROR((VLOOKUP(D1751,'Automation (QBO)'!A:B,2,FALSE)),"Suspense")))</f>
        <v>Accounts Recievable - Suspense</v>
      </c>
      <c r="I1751" s="17">
        <f t="shared" si="110"/>
        <v>0</v>
      </c>
      <c r="J1751" s="12" t="str">
        <f t="shared" si="111"/>
        <v>Accounts Recievable - Suspense</v>
      </c>
    </row>
    <row r="1752" spans="1:10" ht="16" hidden="1">
      <c r="A1752" s="13" t="s">
        <v>776</v>
      </c>
      <c r="B1752" s="12" t="s">
        <v>78</v>
      </c>
      <c r="C1752" s="12" t="s">
        <v>102</v>
      </c>
      <c r="D1752" s="12" t="s">
        <v>212</v>
      </c>
      <c r="E1752" s="12">
        <v>195.17</v>
      </c>
      <c r="F1752" s="14" t="str">
        <f t="shared" si="108"/>
        <v>2025-04-07ExpenseInsurance Corporation of British Columbia52185 Insurance - Vehicles195.17</v>
      </c>
      <c r="G1752" s="15">
        <f t="shared" si="109"/>
        <v>45754</v>
      </c>
      <c r="H1752" s="16" t="str">
        <f>IF((IFERROR((VLOOKUP(D1752,'Automation (QBO)'!A:B,2,FALSE)),"0"))=0,"Suspense",(IFERROR((VLOOKUP(D1752,'Automation (QBO)'!A:B,2,FALSE)),"Suspense")))</f>
        <v>Insurance - Vehicles</v>
      </c>
      <c r="I1752" s="17">
        <f t="shared" si="110"/>
        <v>195.17</v>
      </c>
      <c r="J1752" s="12" t="str">
        <f t="shared" si="111"/>
        <v>Insurance - Vehicles</v>
      </c>
    </row>
    <row r="1753" spans="1:10" ht="16" hidden="1">
      <c r="A1753" s="13" t="s">
        <v>776</v>
      </c>
      <c r="B1753" s="12" t="s">
        <v>78</v>
      </c>
      <c r="C1753" s="12" t="s">
        <v>102</v>
      </c>
      <c r="D1753" s="12" t="s">
        <v>199</v>
      </c>
      <c r="E1753" s="12">
        <v>0</v>
      </c>
      <c r="F1753" s="14" t="str">
        <f t="shared" si="108"/>
        <v>2025-04-07ExpenseInsurance Corporation of British Columbia21020 GST/HST Payable0</v>
      </c>
      <c r="G1753" s="15">
        <f t="shared" si="109"/>
        <v>45754</v>
      </c>
      <c r="H1753" s="16" t="str">
        <f>IF((IFERROR((VLOOKUP(D1753,'Automation (QBO)'!A:B,2,FALSE)),"0"))=0,"Suspense",(IFERROR((VLOOKUP(D1753,'Automation (QBO)'!A:B,2,FALSE)),"Suspense")))</f>
        <v>GST/HST Payable</v>
      </c>
      <c r="I1753" s="17">
        <f t="shared" si="110"/>
        <v>0</v>
      </c>
      <c r="J1753" s="12" t="str">
        <f t="shared" si="111"/>
        <v>GST/HST Payable</v>
      </c>
    </row>
    <row r="1754" spans="1:10" ht="16" hidden="1">
      <c r="A1754" s="13" t="s">
        <v>776</v>
      </c>
      <c r="B1754" s="12" t="s">
        <v>78</v>
      </c>
      <c r="C1754" s="12" t="s">
        <v>79</v>
      </c>
      <c r="D1754" s="12" t="s">
        <v>202</v>
      </c>
      <c r="E1754" s="12">
        <v>21.33</v>
      </c>
      <c r="F1754" s="14" t="str">
        <f t="shared" si="108"/>
        <v>2025-04-07ExpenseBigChip Accounting52110 Accounting21.33</v>
      </c>
      <c r="G1754" s="15">
        <f t="shared" si="109"/>
        <v>45754</v>
      </c>
      <c r="H1754" s="16" t="str">
        <f>IF((IFERROR((VLOOKUP(D1754,'Automation (QBO)'!A:B,2,FALSE)),"0"))=0,"Suspense",(IFERROR((VLOOKUP(D1754,'Automation (QBO)'!A:B,2,FALSE)),"Suspense")))</f>
        <v>Accounting</v>
      </c>
      <c r="I1754" s="17">
        <f t="shared" si="110"/>
        <v>21.33</v>
      </c>
      <c r="J1754" s="12" t="str">
        <f t="shared" si="111"/>
        <v>Accounting</v>
      </c>
    </row>
    <row r="1755" spans="1:10" ht="16" hidden="1">
      <c r="A1755" s="13" t="s">
        <v>776</v>
      </c>
      <c r="B1755" s="12" t="s">
        <v>78</v>
      </c>
      <c r="C1755" s="12" t="s">
        <v>79</v>
      </c>
      <c r="D1755" s="12" t="s">
        <v>199</v>
      </c>
      <c r="E1755" s="12">
        <v>-1.07</v>
      </c>
      <c r="F1755" s="14" t="str">
        <f t="shared" si="108"/>
        <v>2025-04-07ExpenseBigChip Accounting21020 GST/HST Payable-1.07</v>
      </c>
      <c r="G1755" s="15">
        <f t="shared" si="109"/>
        <v>45754</v>
      </c>
      <c r="H1755" s="16" t="str">
        <f>IF((IFERROR((VLOOKUP(D1755,'Automation (QBO)'!A:B,2,FALSE)),"0"))=0,"Suspense",(IFERROR((VLOOKUP(D1755,'Automation (QBO)'!A:B,2,FALSE)),"Suspense")))</f>
        <v>GST/HST Payable</v>
      </c>
      <c r="I1755" s="17">
        <f t="shared" si="110"/>
        <v>-1.07</v>
      </c>
      <c r="J1755" s="12" t="str">
        <f t="shared" si="111"/>
        <v>GST/HST Payable</v>
      </c>
    </row>
    <row r="1756" spans="1:10" ht="16" hidden="1">
      <c r="A1756" s="13" t="s">
        <v>776</v>
      </c>
      <c r="B1756" s="12" t="s">
        <v>98</v>
      </c>
      <c r="C1756" s="12" t="s">
        <v>742</v>
      </c>
      <c r="D1756" s="12" t="s">
        <v>660</v>
      </c>
      <c r="E1756" s="12">
        <v>-3333.84</v>
      </c>
      <c r="F1756" s="14" t="str">
        <f t="shared" si="108"/>
        <v>2025-04-07Credit Card CreditNorburn Lighting and Bath51335 Project Expense - Materials-3333.84</v>
      </c>
      <c r="G1756" s="15">
        <f t="shared" si="109"/>
        <v>45754</v>
      </c>
      <c r="H1756" s="16" t="str">
        <f>IF((IFERROR((VLOOKUP(D1756,'Automation (QBO)'!A:B,2,FALSE)),"0"))=0,"Suspense",(IFERROR((VLOOKUP(D1756,'Automation (QBO)'!A:B,2,FALSE)),"Suspense")))</f>
        <v>Project Expense - Materials</v>
      </c>
      <c r="I1756" s="17">
        <f t="shared" si="110"/>
        <v>-3333.84</v>
      </c>
      <c r="J1756" s="12" t="str">
        <f t="shared" si="111"/>
        <v>Project Expense - Materials</v>
      </c>
    </row>
    <row r="1757" spans="1:10" ht="16" hidden="1">
      <c r="A1757" s="13" t="s">
        <v>776</v>
      </c>
      <c r="B1757" s="12" t="s">
        <v>98</v>
      </c>
      <c r="C1757" s="12" t="s">
        <v>742</v>
      </c>
      <c r="D1757" s="12" t="s">
        <v>199</v>
      </c>
      <c r="E1757" s="12">
        <v>166.69</v>
      </c>
      <c r="F1757" s="14" t="str">
        <f t="shared" si="108"/>
        <v>2025-04-07Credit Card CreditNorburn Lighting and Bath21020 GST/HST Payable166.69</v>
      </c>
      <c r="G1757" s="15">
        <f t="shared" si="109"/>
        <v>45754</v>
      </c>
      <c r="H1757" s="16" t="str">
        <f>IF((IFERROR((VLOOKUP(D1757,'Automation (QBO)'!A:B,2,FALSE)),"0"))=0,"Suspense",(IFERROR((VLOOKUP(D1757,'Automation (QBO)'!A:B,2,FALSE)),"Suspense")))</f>
        <v>GST/HST Payable</v>
      </c>
      <c r="I1757" s="17">
        <f t="shared" si="110"/>
        <v>166.69</v>
      </c>
      <c r="J1757" s="12" t="str">
        <f t="shared" si="111"/>
        <v>GST/HST Payable</v>
      </c>
    </row>
    <row r="1758" spans="1:10" ht="16" hidden="1">
      <c r="A1758" s="13" t="s">
        <v>776</v>
      </c>
      <c r="B1758" s="12" t="s">
        <v>78</v>
      </c>
      <c r="C1758" s="12" t="s">
        <v>152</v>
      </c>
      <c r="D1758" s="12" t="s">
        <v>213</v>
      </c>
      <c r="E1758" s="12">
        <v>116.15</v>
      </c>
      <c r="F1758" s="14" t="str">
        <f t="shared" si="108"/>
        <v>2025-04-07ExpenseMr Lube51305 COGS - Miscellaneous (Vehicle)116.15</v>
      </c>
      <c r="G1758" s="15">
        <f t="shared" si="109"/>
        <v>45754</v>
      </c>
      <c r="H1758" s="16" t="str">
        <f>IF((IFERROR((VLOOKUP(D1758,'Automation (QBO)'!A:B,2,FALSE)),"0"))=0,"Suspense",(IFERROR((VLOOKUP(D1758,'Automation (QBO)'!A:B,2,FALSE)),"Suspense")))</f>
        <v>COGS - Miscellaneous (Vehicle)</v>
      </c>
      <c r="I1758" s="17">
        <f t="shared" si="110"/>
        <v>116.15</v>
      </c>
      <c r="J1758" s="12" t="str">
        <f t="shared" si="111"/>
        <v>COGS - Miscellaneous (Vehicle)</v>
      </c>
    </row>
    <row r="1759" spans="1:10" ht="16" hidden="1">
      <c r="A1759" s="13" t="s">
        <v>776</v>
      </c>
      <c r="B1759" s="12" t="s">
        <v>78</v>
      </c>
      <c r="C1759" s="12" t="s">
        <v>152</v>
      </c>
      <c r="D1759" s="12" t="s">
        <v>199</v>
      </c>
      <c r="E1759" s="12">
        <v>-5.43</v>
      </c>
      <c r="F1759" s="14" t="str">
        <f t="shared" si="108"/>
        <v>2025-04-07ExpenseMr Lube21020 GST/HST Payable-5.43</v>
      </c>
      <c r="G1759" s="15">
        <f t="shared" si="109"/>
        <v>45754</v>
      </c>
      <c r="H1759" s="16" t="str">
        <f>IF((IFERROR((VLOOKUP(D1759,'Automation (QBO)'!A:B,2,FALSE)),"0"))=0,"Suspense",(IFERROR((VLOOKUP(D1759,'Automation (QBO)'!A:B,2,FALSE)),"Suspense")))</f>
        <v>GST/HST Payable</v>
      </c>
      <c r="I1759" s="17">
        <f t="shared" si="110"/>
        <v>-5.43</v>
      </c>
      <c r="J1759" s="12" t="str">
        <f t="shared" si="111"/>
        <v>GST/HST Payable</v>
      </c>
    </row>
    <row r="1760" spans="1:10" ht="16" hidden="1">
      <c r="A1760" s="13" t="s">
        <v>776</v>
      </c>
      <c r="B1760" s="12" t="s">
        <v>78</v>
      </c>
      <c r="C1760" s="12" t="s">
        <v>320</v>
      </c>
      <c r="D1760" s="12" t="s">
        <v>213</v>
      </c>
      <c r="E1760" s="12">
        <v>335.62</v>
      </c>
      <c r="F1760" s="14" t="str">
        <f t="shared" si="108"/>
        <v>2025-04-07ExpenseMetro Ford LTD.51305 COGS - Miscellaneous (Vehicle)335.62</v>
      </c>
      <c r="G1760" s="15">
        <f t="shared" si="109"/>
        <v>45754</v>
      </c>
      <c r="H1760" s="16" t="str">
        <f>IF((IFERROR((VLOOKUP(D1760,'Automation (QBO)'!A:B,2,FALSE)),"0"))=0,"Suspense",(IFERROR((VLOOKUP(D1760,'Automation (QBO)'!A:B,2,FALSE)),"Suspense")))</f>
        <v>COGS - Miscellaneous (Vehicle)</v>
      </c>
      <c r="I1760" s="17">
        <f t="shared" si="110"/>
        <v>335.62</v>
      </c>
      <c r="J1760" s="12" t="str">
        <f t="shared" si="111"/>
        <v>COGS - Miscellaneous (Vehicle)</v>
      </c>
    </row>
    <row r="1761" spans="1:10" ht="16" hidden="1">
      <c r="A1761" s="13" t="s">
        <v>776</v>
      </c>
      <c r="B1761" s="12" t="s">
        <v>78</v>
      </c>
      <c r="C1761" s="12" t="s">
        <v>320</v>
      </c>
      <c r="D1761" s="12" t="s">
        <v>199</v>
      </c>
      <c r="E1761" s="12">
        <v>-15.68</v>
      </c>
      <c r="F1761" s="14" t="str">
        <f t="shared" si="108"/>
        <v>2025-04-07ExpenseMetro Ford LTD.21020 GST/HST Payable-15.68</v>
      </c>
      <c r="G1761" s="15">
        <f t="shared" si="109"/>
        <v>45754</v>
      </c>
      <c r="H1761" s="16" t="str">
        <f>IF((IFERROR((VLOOKUP(D1761,'Automation (QBO)'!A:B,2,FALSE)),"0"))=0,"Suspense",(IFERROR((VLOOKUP(D1761,'Automation (QBO)'!A:B,2,FALSE)),"Suspense")))</f>
        <v>GST/HST Payable</v>
      </c>
      <c r="I1761" s="17">
        <f t="shared" si="110"/>
        <v>-15.68</v>
      </c>
      <c r="J1761" s="12" t="str">
        <f t="shared" si="111"/>
        <v>GST/HST Payable</v>
      </c>
    </row>
    <row r="1762" spans="1:10" ht="16" hidden="1">
      <c r="A1762" s="13" t="s">
        <v>776</v>
      </c>
      <c r="B1762" s="12" t="s">
        <v>78</v>
      </c>
      <c r="C1762" s="12" t="s">
        <v>711</v>
      </c>
      <c r="D1762" s="12" t="s">
        <v>654</v>
      </c>
      <c r="E1762" s="12">
        <v>789.15</v>
      </c>
      <c r="F1762" s="14" t="str">
        <f t="shared" si="108"/>
        <v>2025-04-07ExpenseJosh Sathiananthan LTD.51320 Project Expense - Subcontractors789.15</v>
      </c>
      <c r="G1762" s="15">
        <f t="shared" si="109"/>
        <v>45754</v>
      </c>
      <c r="H1762" s="16" t="str">
        <f>IF((IFERROR((VLOOKUP(D1762,'Automation (QBO)'!A:B,2,FALSE)),"0"))=0,"Suspense",(IFERROR((VLOOKUP(D1762,'Automation (QBO)'!A:B,2,FALSE)),"Suspense")))</f>
        <v>Project Expense - Subcontractors</v>
      </c>
      <c r="I1762" s="17">
        <f t="shared" si="110"/>
        <v>789.15</v>
      </c>
      <c r="J1762" s="12" t="str">
        <f t="shared" si="111"/>
        <v>Project Expense - Subcontractors</v>
      </c>
    </row>
    <row r="1763" spans="1:10" ht="16" hidden="1">
      <c r="A1763" s="13" t="s">
        <v>776</v>
      </c>
      <c r="B1763" s="12" t="s">
        <v>78</v>
      </c>
      <c r="C1763" s="12" t="s">
        <v>711</v>
      </c>
      <c r="D1763" s="12" t="s">
        <v>199</v>
      </c>
      <c r="E1763" s="12">
        <v>0</v>
      </c>
      <c r="F1763" s="14" t="str">
        <f t="shared" si="108"/>
        <v>2025-04-07ExpenseJosh Sathiananthan LTD.21020 GST/HST Payable0</v>
      </c>
      <c r="G1763" s="15">
        <f t="shared" si="109"/>
        <v>45754</v>
      </c>
      <c r="H1763" s="16" t="str">
        <f>IF((IFERROR((VLOOKUP(D1763,'Automation (QBO)'!A:B,2,FALSE)),"0"))=0,"Suspense",(IFERROR((VLOOKUP(D1763,'Automation (QBO)'!A:B,2,FALSE)),"Suspense")))</f>
        <v>GST/HST Payable</v>
      </c>
      <c r="I1763" s="17">
        <f t="shared" si="110"/>
        <v>0</v>
      </c>
      <c r="J1763" s="12" t="str">
        <f t="shared" si="111"/>
        <v>GST/HST Payable</v>
      </c>
    </row>
    <row r="1764" spans="1:10" ht="16" hidden="1">
      <c r="A1764" s="13" t="s">
        <v>776</v>
      </c>
      <c r="B1764" s="12" t="s">
        <v>78</v>
      </c>
      <c r="C1764" s="12" t="s">
        <v>711</v>
      </c>
      <c r="D1764" s="12" t="s">
        <v>654</v>
      </c>
      <c r="E1764" s="12">
        <v>746.07</v>
      </c>
      <c r="F1764" s="14" t="str">
        <f t="shared" si="108"/>
        <v>2025-04-07ExpenseJosh Sathiananthan LTD.51320 Project Expense - Subcontractors746.07</v>
      </c>
      <c r="G1764" s="15">
        <f t="shared" si="109"/>
        <v>45754</v>
      </c>
      <c r="H1764" s="16" t="str">
        <f>IF((IFERROR((VLOOKUP(D1764,'Automation (QBO)'!A:B,2,FALSE)),"0"))=0,"Suspense",(IFERROR((VLOOKUP(D1764,'Automation (QBO)'!A:B,2,FALSE)),"Suspense")))</f>
        <v>Project Expense - Subcontractors</v>
      </c>
      <c r="I1764" s="17">
        <f t="shared" si="110"/>
        <v>746.07</v>
      </c>
      <c r="J1764" s="12" t="str">
        <f t="shared" si="111"/>
        <v>Project Expense - Subcontractors</v>
      </c>
    </row>
    <row r="1765" spans="1:10" ht="16" hidden="1">
      <c r="A1765" s="13" t="s">
        <v>776</v>
      </c>
      <c r="B1765" s="12" t="s">
        <v>78</v>
      </c>
      <c r="C1765" s="12" t="s">
        <v>711</v>
      </c>
      <c r="D1765" s="12" t="s">
        <v>199</v>
      </c>
      <c r="E1765" s="12">
        <v>0</v>
      </c>
      <c r="F1765" s="14" t="str">
        <f t="shared" si="108"/>
        <v>2025-04-07ExpenseJosh Sathiananthan LTD.21020 GST/HST Payable0</v>
      </c>
      <c r="G1765" s="15">
        <f t="shared" si="109"/>
        <v>45754</v>
      </c>
      <c r="H1765" s="16" t="str">
        <f>IF((IFERROR((VLOOKUP(D1765,'Automation (QBO)'!A:B,2,FALSE)),"0"))=0,"Suspense",(IFERROR((VLOOKUP(D1765,'Automation (QBO)'!A:B,2,FALSE)),"Suspense")))</f>
        <v>GST/HST Payable</v>
      </c>
      <c r="I1765" s="17">
        <f t="shared" si="110"/>
        <v>0</v>
      </c>
      <c r="J1765" s="12" t="str">
        <f t="shared" si="111"/>
        <v>GST/HST Payable</v>
      </c>
    </row>
    <row r="1766" spans="1:10" ht="16" hidden="1">
      <c r="A1766" s="13" t="s">
        <v>776</v>
      </c>
      <c r="B1766" s="12" t="s">
        <v>78</v>
      </c>
      <c r="C1766" s="12" t="s">
        <v>122</v>
      </c>
      <c r="D1766" s="12" t="s">
        <v>654</v>
      </c>
      <c r="E1766" s="12">
        <v>2172.61</v>
      </c>
      <c r="F1766" s="14" t="str">
        <f t="shared" si="108"/>
        <v>2025-04-07ExpenseCrestlynn Contracting51320 Project Expense - Subcontractors2172.61</v>
      </c>
      <c r="G1766" s="15">
        <f t="shared" si="109"/>
        <v>45754</v>
      </c>
      <c r="H1766" s="16" t="str">
        <f>IF((IFERROR((VLOOKUP(D1766,'Automation (QBO)'!A:B,2,FALSE)),"0"))=0,"Suspense",(IFERROR((VLOOKUP(D1766,'Automation (QBO)'!A:B,2,FALSE)),"Suspense")))</f>
        <v>Project Expense - Subcontractors</v>
      </c>
      <c r="I1766" s="17">
        <f t="shared" si="110"/>
        <v>2172.61</v>
      </c>
      <c r="J1766" s="12" t="str">
        <f t="shared" si="111"/>
        <v>Project Expense - Subcontractors</v>
      </c>
    </row>
    <row r="1767" spans="1:10" ht="16" hidden="1">
      <c r="A1767" s="13" t="s">
        <v>776</v>
      </c>
      <c r="B1767" s="12" t="s">
        <v>78</v>
      </c>
      <c r="C1767" s="12" t="s">
        <v>122</v>
      </c>
      <c r="D1767" s="12" t="s">
        <v>199</v>
      </c>
      <c r="E1767" s="12">
        <v>-108.64</v>
      </c>
      <c r="F1767" s="14" t="str">
        <f t="shared" si="108"/>
        <v>2025-04-07ExpenseCrestlynn Contracting21020 GST/HST Payable-108.64</v>
      </c>
      <c r="G1767" s="15">
        <f t="shared" si="109"/>
        <v>45754</v>
      </c>
      <c r="H1767" s="16" t="str">
        <f>IF((IFERROR((VLOOKUP(D1767,'Automation (QBO)'!A:B,2,FALSE)),"0"))=0,"Suspense",(IFERROR((VLOOKUP(D1767,'Automation (QBO)'!A:B,2,FALSE)),"Suspense")))</f>
        <v>GST/HST Payable</v>
      </c>
      <c r="I1767" s="17">
        <f t="shared" si="110"/>
        <v>-108.64</v>
      </c>
      <c r="J1767" s="12" t="str">
        <f t="shared" si="111"/>
        <v>GST/HST Payable</v>
      </c>
    </row>
    <row r="1768" spans="1:10" ht="16" hidden="1">
      <c r="A1768" s="13" t="s">
        <v>776</v>
      </c>
      <c r="B1768" s="12" t="s">
        <v>78</v>
      </c>
      <c r="C1768" s="12" t="s">
        <v>711</v>
      </c>
      <c r="D1768" s="12" t="s">
        <v>654</v>
      </c>
      <c r="E1768" s="12">
        <v>1294.6600000000001</v>
      </c>
      <c r="F1768" s="14" t="str">
        <f t="shared" si="108"/>
        <v>2025-04-07ExpenseJosh Sathiananthan LTD.51320 Project Expense - Subcontractors1294.66</v>
      </c>
      <c r="G1768" s="15">
        <f t="shared" si="109"/>
        <v>45754</v>
      </c>
      <c r="H1768" s="16" t="str">
        <f>IF((IFERROR((VLOOKUP(D1768,'Automation (QBO)'!A:B,2,FALSE)),"0"))=0,"Suspense",(IFERROR((VLOOKUP(D1768,'Automation (QBO)'!A:B,2,FALSE)),"Suspense")))</f>
        <v>Project Expense - Subcontractors</v>
      </c>
      <c r="I1768" s="17">
        <f t="shared" si="110"/>
        <v>1294.6600000000001</v>
      </c>
      <c r="J1768" s="12" t="str">
        <f t="shared" si="111"/>
        <v>Project Expense - Subcontractors</v>
      </c>
    </row>
    <row r="1769" spans="1:10" ht="16" hidden="1">
      <c r="A1769" s="13" t="s">
        <v>776</v>
      </c>
      <c r="B1769" s="12" t="s">
        <v>78</v>
      </c>
      <c r="C1769" s="12" t="s">
        <v>711</v>
      </c>
      <c r="D1769" s="12" t="s">
        <v>199</v>
      </c>
      <c r="E1769" s="12">
        <v>0</v>
      </c>
      <c r="F1769" s="14" t="str">
        <f t="shared" si="108"/>
        <v>2025-04-07ExpenseJosh Sathiananthan LTD.21020 GST/HST Payable0</v>
      </c>
      <c r="G1769" s="15">
        <f t="shared" si="109"/>
        <v>45754</v>
      </c>
      <c r="H1769" s="16" t="str">
        <f>IF((IFERROR((VLOOKUP(D1769,'Automation (QBO)'!A:B,2,FALSE)),"0"))=0,"Suspense",(IFERROR((VLOOKUP(D1769,'Automation (QBO)'!A:B,2,FALSE)),"Suspense")))</f>
        <v>GST/HST Payable</v>
      </c>
      <c r="I1769" s="17">
        <f t="shared" si="110"/>
        <v>0</v>
      </c>
      <c r="J1769" s="12" t="str">
        <f t="shared" si="111"/>
        <v>GST/HST Payable</v>
      </c>
    </row>
    <row r="1770" spans="1:10" ht="16" hidden="1">
      <c r="A1770" s="13" t="s">
        <v>776</v>
      </c>
      <c r="B1770" s="12" t="s">
        <v>78</v>
      </c>
      <c r="C1770" s="12" t="s">
        <v>711</v>
      </c>
      <c r="D1770" s="12" t="s">
        <v>654</v>
      </c>
      <c r="E1770" s="12">
        <v>1282.5</v>
      </c>
      <c r="F1770" s="14" t="str">
        <f t="shared" si="108"/>
        <v>2025-04-07ExpenseJosh Sathiananthan LTD.51320 Project Expense - Subcontractors1282.5</v>
      </c>
      <c r="G1770" s="15">
        <f t="shared" si="109"/>
        <v>45754</v>
      </c>
      <c r="H1770" s="16" t="str">
        <f>IF((IFERROR((VLOOKUP(D1770,'Automation (QBO)'!A:B,2,FALSE)),"0"))=0,"Suspense",(IFERROR((VLOOKUP(D1770,'Automation (QBO)'!A:B,2,FALSE)),"Suspense")))</f>
        <v>Project Expense - Subcontractors</v>
      </c>
      <c r="I1770" s="17">
        <f t="shared" si="110"/>
        <v>1282.5</v>
      </c>
      <c r="J1770" s="12" t="str">
        <f t="shared" si="111"/>
        <v>Project Expense - Subcontractors</v>
      </c>
    </row>
    <row r="1771" spans="1:10" ht="16" hidden="1">
      <c r="A1771" s="13" t="s">
        <v>776</v>
      </c>
      <c r="B1771" s="12" t="s">
        <v>78</v>
      </c>
      <c r="C1771" s="12" t="s">
        <v>711</v>
      </c>
      <c r="D1771" s="12" t="s">
        <v>199</v>
      </c>
      <c r="E1771" s="12">
        <v>0</v>
      </c>
      <c r="F1771" s="14" t="str">
        <f t="shared" si="108"/>
        <v>2025-04-07ExpenseJosh Sathiananthan LTD.21020 GST/HST Payable0</v>
      </c>
      <c r="G1771" s="15">
        <f t="shared" si="109"/>
        <v>45754</v>
      </c>
      <c r="H1771" s="16" t="str">
        <f>IF((IFERROR((VLOOKUP(D1771,'Automation (QBO)'!A:B,2,FALSE)),"0"))=0,"Suspense",(IFERROR((VLOOKUP(D1771,'Automation (QBO)'!A:B,2,FALSE)),"Suspense")))</f>
        <v>GST/HST Payable</v>
      </c>
      <c r="I1771" s="17">
        <f t="shared" si="110"/>
        <v>0</v>
      </c>
      <c r="J1771" s="12" t="str">
        <f t="shared" si="111"/>
        <v>GST/HST Payable</v>
      </c>
    </row>
    <row r="1772" spans="1:10" ht="16" hidden="1">
      <c r="A1772" s="13" t="s">
        <v>776</v>
      </c>
      <c r="B1772" s="12" t="s">
        <v>78</v>
      </c>
      <c r="C1772" s="12" t="s">
        <v>115</v>
      </c>
      <c r="D1772" s="12" t="s">
        <v>654</v>
      </c>
      <c r="E1772" s="12">
        <v>807.5</v>
      </c>
      <c r="F1772" s="14" t="str">
        <f t="shared" si="108"/>
        <v>2025-04-07ExpenseBrenmack Electric Ltd51320 Project Expense - Subcontractors807.5</v>
      </c>
      <c r="G1772" s="15">
        <f t="shared" si="109"/>
        <v>45754</v>
      </c>
      <c r="H1772" s="16" t="str">
        <f>IF((IFERROR((VLOOKUP(D1772,'Automation (QBO)'!A:B,2,FALSE)),"0"))=0,"Suspense",(IFERROR((VLOOKUP(D1772,'Automation (QBO)'!A:B,2,FALSE)),"Suspense")))</f>
        <v>Project Expense - Subcontractors</v>
      </c>
      <c r="I1772" s="17">
        <f t="shared" si="110"/>
        <v>807.5</v>
      </c>
      <c r="J1772" s="12" t="str">
        <f t="shared" si="111"/>
        <v>Project Expense - Subcontractors</v>
      </c>
    </row>
    <row r="1773" spans="1:10" ht="16" hidden="1">
      <c r="A1773" s="13" t="s">
        <v>776</v>
      </c>
      <c r="B1773" s="12" t="s">
        <v>78</v>
      </c>
      <c r="C1773" s="12" t="s">
        <v>115</v>
      </c>
      <c r="D1773" s="12" t="s">
        <v>199</v>
      </c>
      <c r="E1773" s="12">
        <v>-40.380000000000003</v>
      </c>
      <c r="F1773" s="14" t="str">
        <f t="shared" si="108"/>
        <v>2025-04-07ExpenseBrenmack Electric Ltd21020 GST/HST Payable-40.38</v>
      </c>
      <c r="G1773" s="15">
        <f t="shared" si="109"/>
        <v>45754</v>
      </c>
      <c r="H1773" s="16" t="str">
        <f>IF((IFERROR((VLOOKUP(D1773,'Automation (QBO)'!A:B,2,FALSE)),"0"))=0,"Suspense",(IFERROR((VLOOKUP(D1773,'Automation (QBO)'!A:B,2,FALSE)),"Suspense")))</f>
        <v>GST/HST Payable</v>
      </c>
      <c r="I1773" s="17">
        <f t="shared" si="110"/>
        <v>-40.380000000000003</v>
      </c>
      <c r="J1773" s="12" t="str">
        <f t="shared" si="111"/>
        <v>GST/HST Payable</v>
      </c>
    </row>
    <row r="1774" spans="1:10" ht="16" hidden="1">
      <c r="A1774" s="13" t="s">
        <v>776</v>
      </c>
      <c r="B1774" s="12" t="s">
        <v>78</v>
      </c>
      <c r="C1774" s="12" t="s">
        <v>777</v>
      </c>
      <c r="D1774" s="12" t="s">
        <v>654</v>
      </c>
      <c r="E1774" s="12">
        <v>278.2</v>
      </c>
      <c r="F1774" s="14" t="str">
        <f t="shared" si="108"/>
        <v>2025-04-07ExpenseSurftech Industries51320 Project Expense - Subcontractors278.2</v>
      </c>
      <c r="G1774" s="15">
        <f t="shared" si="109"/>
        <v>45754</v>
      </c>
      <c r="H1774" s="16" t="str">
        <f>IF((IFERROR((VLOOKUP(D1774,'Automation (QBO)'!A:B,2,FALSE)),"0"))=0,"Suspense",(IFERROR((VLOOKUP(D1774,'Automation (QBO)'!A:B,2,FALSE)),"Suspense")))</f>
        <v>Project Expense - Subcontractors</v>
      </c>
      <c r="I1774" s="17">
        <f t="shared" si="110"/>
        <v>278.2</v>
      </c>
      <c r="J1774" s="12" t="str">
        <f t="shared" si="111"/>
        <v>Project Expense - Subcontractors</v>
      </c>
    </row>
    <row r="1775" spans="1:10" ht="16" hidden="1">
      <c r="A1775" s="13" t="s">
        <v>776</v>
      </c>
      <c r="B1775" s="12" t="s">
        <v>78</v>
      </c>
      <c r="C1775" s="12" t="s">
        <v>777</v>
      </c>
      <c r="D1775" s="12" t="s">
        <v>199</v>
      </c>
      <c r="E1775" s="12">
        <v>-13</v>
      </c>
      <c r="F1775" s="14" t="str">
        <f t="shared" si="108"/>
        <v>2025-04-07ExpenseSurftech Industries21020 GST/HST Payable-13</v>
      </c>
      <c r="G1775" s="15">
        <f t="shared" si="109"/>
        <v>45754</v>
      </c>
      <c r="H1775" s="16" t="str">
        <f>IF((IFERROR((VLOOKUP(D1775,'Automation (QBO)'!A:B,2,FALSE)),"0"))=0,"Suspense",(IFERROR((VLOOKUP(D1775,'Automation (QBO)'!A:B,2,FALSE)),"Suspense")))</f>
        <v>GST/HST Payable</v>
      </c>
      <c r="I1775" s="17">
        <f t="shared" si="110"/>
        <v>-13</v>
      </c>
      <c r="J1775" s="12" t="str">
        <f t="shared" si="111"/>
        <v>GST/HST Payable</v>
      </c>
    </row>
    <row r="1776" spans="1:10" ht="16" hidden="1">
      <c r="A1776" s="13" t="s">
        <v>776</v>
      </c>
      <c r="B1776" s="12" t="s">
        <v>84</v>
      </c>
      <c r="C1776" s="12" t="s">
        <v>753</v>
      </c>
      <c r="D1776" s="12" t="s">
        <v>218</v>
      </c>
      <c r="E1776" s="12">
        <v>-9078.6299999999992</v>
      </c>
      <c r="F1776" s="14" t="str">
        <f t="shared" si="108"/>
        <v>2025-04-07InvoiceBrowns Newport Village:BSH NewPort Patio Project21045 Deposit Received-9078.63</v>
      </c>
      <c r="G1776" s="15">
        <f t="shared" si="109"/>
        <v>45754</v>
      </c>
      <c r="H1776" s="16" t="str">
        <f>IF((IFERROR((VLOOKUP(D1776,'Automation (QBO)'!A:B,2,FALSE)),"0"))=0,"Suspense",(IFERROR((VLOOKUP(D1776,'Automation (QBO)'!A:B,2,FALSE)),"Suspense")))</f>
        <v>Liability - Depostis Received</v>
      </c>
      <c r="I1776" s="17">
        <f t="shared" si="110"/>
        <v>-9078.6299999999992</v>
      </c>
      <c r="J1776" s="12" t="str">
        <f t="shared" si="111"/>
        <v>Liability - Depostis Received</v>
      </c>
    </row>
    <row r="1777" spans="1:10" ht="16" hidden="1">
      <c r="A1777" s="13" t="s">
        <v>776</v>
      </c>
      <c r="B1777" s="12" t="s">
        <v>84</v>
      </c>
      <c r="C1777" s="12" t="s">
        <v>753</v>
      </c>
      <c r="D1777" s="12" t="s">
        <v>199</v>
      </c>
      <c r="E1777" s="12">
        <v>432.31</v>
      </c>
      <c r="F1777" s="14" t="str">
        <f t="shared" si="108"/>
        <v>2025-04-07InvoiceBrowns Newport Village:BSH NewPort Patio Project21020 GST/HST Payable432.31</v>
      </c>
      <c r="G1777" s="15">
        <f t="shared" si="109"/>
        <v>45754</v>
      </c>
      <c r="H1777" s="16" t="str">
        <f>IF((IFERROR((VLOOKUP(D1777,'Automation (QBO)'!A:B,2,FALSE)),"0"))=0,"Suspense",(IFERROR((VLOOKUP(D1777,'Automation (QBO)'!A:B,2,FALSE)),"Suspense")))</f>
        <v>GST/HST Payable</v>
      </c>
      <c r="I1777" s="17">
        <f t="shared" si="110"/>
        <v>432.31</v>
      </c>
      <c r="J1777" s="12" t="str">
        <f t="shared" si="111"/>
        <v>GST/HST Payable</v>
      </c>
    </row>
    <row r="1778" spans="1:10" ht="16" hidden="1">
      <c r="A1778" s="13" t="s">
        <v>776</v>
      </c>
      <c r="B1778" s="12" t="s">
        <v>84</v>
      </c>
      <c r="C1778" s="12" t="s">
        <v>753</v>
      </c>
      <c r="D1778" s="12" t="s">
        <v>199</v>
      </c>
      <c r="E1778" s="12">
        <v>0</v>
      </c>
      <c r="F1778" s="14" t="str">
        <f t="shared" si="108"/>
        <v>2025-04-07InvoiceBrowns Newport Village:BSH NewPort Patio Project21020 GST/HST Payable0</v>
      </c>
      <c r="G1778" s="15">
        <f t="shared" si="109"/>
        <v>45754</v>
      </c>
      <c r="H1778" s="16" t="str">
        <f>IF((IFERROR((VLOOKUP(D1778,'Automation (QBO)'!A:B,2,FALSE)),"0"))=0,"Suspense",(IFERROR((VLOOKUP(D1778,'Automation (QBO)'!A:B,2,FALSE)),"Suspense")))</f>
        <v>GST/HST Payable</v>
      </c>
      <c r="I1778" s="17">
        <f t="shared" si="110"/>
        <v>0</v>
      </c>
      <c r="J1778" s="12" t="str">
        <f t="shared" si="111"/>
        <v>GST/HST Payable</v>
      </c>
    </row>
    <row r="1779" spans="1:10" ht="16" hidden="1">
      <c r="A1779" s="13" t="s">
        <v>776</v>
      </c>
      <c r="B1779" s="12" t="s">
        <v>78</v>
      </c>
      <c r="C1779" s="12" t="s">
        <v>115</v>
      </c>
      <c r="D1779" s="12" t="s">
        <v>201</v>
      </c>
      <c r="E1779" s="12">
        <v>-847.88</v>
      </c>
      <c r="F1779" s="14" t="str">
        <f t="shared" si="108"/>
        <v>2025-04-07ExpenseBrenmack Electric Ltd11005 Chequing (CIBC)-847.88</v>
      </c>
      <c r="G1779" s="15">
        <f t="shared" si="109"/>
        <v>45754</v>
      </c>
      <c r="H1779" s="16" t="str">
        <f>IF((IFERROR((VLOOKUP(D1779,'Automation (QBO)'!A:B,2,FALSE)),"0"))=0,"Suspense",(IFERROR((VLOOKUP(D1779,'Automation (QBO)'!A:B,2,FALSE)),"Suspense")))</f>
        <v>Chequing (CIBC)</v>
      </c>
      <c r="I1779" s="17">
        <f t="shared" si="110"/>
        <v>-847.88</v>
      </c>
      <c r="J1779" s="12" t="str">
        <f t="shared" si="111"/>
        <v>Chequing (CIBC)</v>
      </c>
    </row>
    <row r="1780" spans="1:10" ht="16" hidden="1">
      <c r="A1780" s="13" t="s">
        <v>776</v>
      </c>
      <c r="B1780" s="12" t="s">
        <v>78</v>
      </c>
      <c r="C1780" s="12" t="s">
        <v>711</v>
      </c>
      <c r="D1780" s="12" t="s">
        <v>201</v>
      </c>
      <c r="E1780" s="12">
        <v>-746.07</v>
      </c>
      <c r="F1780" s="14" t="str">
        <f t="shared" si="108"/>
        <v>2025-04-07ExpenseJosh Sathiananthan LTD.11005 Chequing (CIBC)-746.07</v>
      </c>
      <c r="G1780" s="15">
        <f t="shared" si="109"/>
        <v>45754</v>
      </c>
      <c r="H1780" s="16" t="str">
        <f>IF((IFERROR((VLOOKUP(D1780,'Automation (QBO)'!A:B,2,FALSE)),"0"))=0,"Suspense",(IFERROR((VLOOKUP(D1780,'Automation (QBO)'!A:B,2,FALSE)),"Suspense")))</f>
        <v>Chequing (CIBC)</v>
      </c>
      <c r="I1780" s="17">
        <f t="shared" si="110"/>
        <v>-746.07</v>
      </c>
      <c r="J1780" s="12" t="str">
        <f t="shared" si="111"/>
        <v>Chequing (CIBC)</v>
      </c>
    </row>
    <row r="1781" spans="1:10" ht="16" hidden="1">
      <c r="A1781" s="13" t="s">
        <v>776</v>
      </c>
      <c r="B1781" s="12" t="s">
        <v>106</v>
      </c>
      <c r="C1781" s="12" t="s">
        <v>118</v>
      </c>
      <c r="D1781" s="12" t="s">
        <v>201</v>
      </c>
      <c r="E1781" s="12">
        <v>500</v>
      </c>
      <c r="F1781" s="14" t="str">
        <f t="shared" si="108"/>
        <v>2025-04-07Payment1262541 B.C Ltd.11005 Chequing (CIBC)500</v>
      </c>
      <c r="G1781" s="15">
        <f t="shared" si="109"/>
        <v>45754</v>
      </c>
      <c r="H1781" s="16" t="str">
        <f>IF((IFERROR((VLOOKUP(D1781,'Automation (QBO)'!A:B,2,FALSE)),"0"))=0,"Suspense",(IFERROR((VLOOKUP(D1781,'Automation (QBO)'!A:B,2,FALSE)),"Suspense")))</f>
        <v>Chequing (CIBC)</v>
      </c>
      <c r="I1781" s="17">
        <f t="shared" si="110"/>
        <v>500</v>
      </c>
      <c r="J1781" s="12" t="str">
        <f t="shared" si="111"/>
        <v>Chequing (CIBC)</v>
      </c>
    </row>
    <row r="1782" spans="1:10" ht="16" hidden="1">
      <c r="A1782" s="13" t="s">
        <v>776</v>
      </c>
      <c r="B1782" s="12" t="s">
        <v>78</v>
      </c>
      <c r="C1782" s="12" t="s">
        <v>122</v>
      </c>
      <c r="D1782" s="12" t="s">
        <v>201</v>
      </c>
      <c r="E1782" s="12">
        <v>-2281.25</v>
      </c>
      <c r="F1782" s="14" t="str">
        <f t="shared" si="108"/>
        <v>2025-04-07ExpenseCrestlynn Contracting11005 Chequing (CIBC)-2281.25</v>
      </c>
      <c r="G1782" s="15">
        <f t="shared" si="109"/>
        <v>45754</v>
      </c>
      <c r="H1782" s="16" t="str">
        <f>IF((IFERROR((VLOOKUP(D1782,'Automation (QBO)'!A:B,2,FALSE)),"0"))=0,"Suspense",(IFERROR((VLOOKUP(D1782,'Automation (QBO)'!A:B,2,FALSE)),"Suspense")))</f>
        <v>Chequing (CIBC)</v>
      </c>
      <c r="I1782" s="17">
        <f t="shared" si="110"/>
        <v>-2281.25</v>
      </c>
      <c r="J1782" s="12" t="str">
        <f t="shared" si="111"/>
        <v>Chequing (CIBC)</v>
      </c>
    </row>
    <row r="1783" spans="1:10" ht="16" hidden="1">
      <c r="A1783" s="13" t="s">
        <v>776</v>
      </c>
      <c r="B1783" s="12" t="s">
        <v>78</v>
      </c>
      <c r="C1783" s="12" t="s">
        <v>711</v>
      </c>
      <c r="D1783" s="12" t="s">
        <v>201</v>
      </c>
      <c r="E1783" s="12">
        <v>-1294.6600000000001</v>
      </c>
      <c r="F1783" s="14" t="str">
        <f t="shared" si="108"/>
        <v>2025-04-07ExpenseJosh Sathiananthan LTD.11005 Chequing (CIBC)-1294.66</v>
      </c>
      <c r="G1783" s="15">
        <f t="shared" si="109"/>
        <v>45754</v>
      </c>
      <c r="H1783" s="16" t="str">
        <f>IF((IFERROR((VLOOKUP(D1783,'Automation (QBO)'!A:B,2,FALSE)),"0"))=0,"Suspense",(IFERROR((VLOOKUP(D1783,'Automation (QBO)'!A:B,2,FALSE)),"Suspense")))</f>
        <v>Chequing (CIBC)</v>
      </c>
      <c r="I1783" s="17">
        <f t="shared" si="110"/>
        <v>-1294.6600000000001</v>
      </c>
      <c r="J1783" s="12" t="str">
        <f t="shared" si="111"/>
        <v>Chequing (CIBC)</v>
      </c>
    </row>
    <row r="1784" spans="1:10" ht="16" hidden="1">
      <c r="A1784" s="13" t="s">
        <v>776</v>
      </c>
      <c r="B1784" s="12" t="s">
        <v>78</v>
      </c>
      <c r="C1784" s="12" t="s">
        <v>711</v>
      </c>
      <c r="D1784" s="12" t="s">
        <v>201</v>
      </c>
      <c r="E1784" s="12">
        <v>-1282.5</v>
      </c>
      <c r="F1784" s="14" t="str">
        <f t="shared" si="108"/>
        <v>2025-04-07ExpenseJosh Sathiananthan LTD.11005 Chequing (CIBC)-1282.5</v>
      </c>
      <c r="G1784" s="15">
        <f t="shared" si="109"/>
        <v>45754</v>
      </c>
      <c r="H1784" s="16" t="str">
        <f>IF((IFERROR((VLOOKUP(D1784,'Automation (QBO)'!A:B,2,FALSE)),"0"))=0,"Suspense",(IFERROR((VLOOKUP(D1784,'Automation (QBO)'!A:B,2,FALSE)),"Suspense")))</f>
        <v>Chequing (CIBC)</v>
      </c>
      <c r="I1784" s="17">
        <f t="shared" si="110"/>
        <v>-1282.5</v>
      </c>
      <c r="J1784" s="12" t="str">
        <f t="shared" si="111"/>
        <v>Chequing (CIBC)</v>
      </c>
    </row>
    <row r="1785" spans="1:10" ht="16" hidden="1">
      <c r="A1785" s="13" t="s">
        <v>776</v>
      </c>
      <c r="B1785" s="12" t="s">
        <v>78</v>
      </c>
      <c r="C1785" s="12" t="s">
        <v>711</v>
      </c>
      <c r="D1785" s="12" t="s">
        <v>201</v>
      </c>
      <c r="E1785" s="12">
        <v>-789.15</v>
      </c>
      <c r="F1785" s="14" t="str">
        <f t="shared" si="108"/>
        <v>2025-04-07ExpenseJosh Sathiananthan LTD.11005 Chequing (CIBC)-789.15</v>
      </c>
      <c r="G1785" s="15">
        <f t="shared" si="109"/>
        <v>45754</v>
      </c>
      <c r="H1785" s="16" t="str">
        <f>IF((IFERROR((VLOOKUP(D1785,'Automation (QBO)'!A:B,2,FALSE)),"0"))=0,"Suspense",(IFERROR((VLOOKUP(D1785,'Automation (QBO)'!A:B,2,FALSE)),"Suspense")))</f>
        <v>Chequing (CIBC)</v>
      </c>
      <c r="I1785" s="17">
        <f t="shared" si="110"/>
        <v>-789.15</v>
      </c>
      <c r="J1785" s="12" t="str">
        <f t="shared" si="111"/>
        <v>Chequing (CIBC)</v>
      </c>
    </row>
    <row r="1786" spans="1:10" ht="16" hidden="1">
      <c r="A1786" s="13" t="s">
        <v>776</v>
      </c>
      <c r="B1786" s="12" t="s">
        <v>78</v>
      </c>
      <c r="C1786" s="12" t="s">
        <v>777</v>
      </c>
      <c r="D1786" s="12" t="s">
        <v>201</v>
      </c>
      <c r="E1786" s="12">
        <v>-291.2</v>
      </c>
      <c r="F1786" s="14" t="str">
        <f t="shared" si="108"/>
        <v>2025-04-07ExpenseSurftech Industries11005 Chequing (CIBC)-291.2</v>
      </c>
      <c r="G1786" s="15">
        <f t="shared" si="109"/>
        <v>45754</v>
      </c>
      <c r="H1786" s="16" t="str">
        <f>IF((IFERROR((VLOOKUP(D1786,'Automation (QBO)'!A:B,2,FALSE)),"0"))=0,"Suspense",(IFERROR((VLOOKUP(D1786,'Automation (QBO)'!A:B,2,FALSE)),"Suspense")))</f>
        <v>Chequing (CIBC)</v>
      </c>
      <c r="I1786" s="17">
        <f t="shared" si="110"/>
        <v>-291.2</v>
      </c>
      <c r="J1786" s="12" t="str">
        <f t="shared" si="111"/>
        <v>Chequing (CIBC)</v>
      </c>
    </row>
    <row r="1787" spans="1:10" ht="16" hidden="1">
      <c r="A1787" s="13" t="s">
        <v>776</v>
      </c>
      <c r="B1787" s="12" t="s">
        <v>78</v>
      </c>
      <c r="C1787" s="12" t="s">
        <v>102</v>
      </c>
      <c r="D1787" s="12" t="s">
        <v>201</v>
      </c>
      <c r="E1787" s="12">
        <v>-195.17</v>
      </c>
      <c r="F1787" s="14" t="str">
        <f t="shared" si="108"/>
        <v>2025-04-07ExpenseInsurance Corporation of British Columbia11005 Chequing (CIBC)-195.17</v>
      </c>
      <c r="G1787" s="15">
        <f t="shared" si="109"/>
        <v>45754</v>
      </c>
      <c r="H1787" s="16" t="str">
        <f>IF((IFERROR((VLOOKUP(D1787,'Automation (QBO)'!A:B,2,FALSE)),"0"))=0,"Suspense",(IFERROR((VLOOKUP(D1787,'Automation (QBO)'!A:B,2,FALSE)),"Suspense")))</f>
        <v>Chequing (CIBC)</v>
      </c>
      <c r="I1787" s="17">
        <f t="shared" si="110"/>
        <v>-195.17</v>
      </c>
      <c r="J1787" s="12" t="str">
        <f t="shared" si="111"/>
        <v>Chequing (CIBC)</v>
      </c>
    </row>
    <row r="1788" spans="1:10" ht="16" hidden="1">
      <c r="A1788" s="13" t="s">
        <v>776</v>
      </c>
      <c r="B1788" s="12" t="s">
        <v>98</v>
      </c>
      <c r="C1788" s="12" t="s">
        <v>742</v>
      </c>
      <c r="D1788" s="12" t="s">
        <v>505</v>
      </c>
      <c r="E1788" s="12">
        <v>-3500.53</v>
      </c>
      <c r="F1788" s="14" t="str">
        <f t="shared" si="108"/>
        <v>2025-04-07Credit Card CreditNorburn Lighting and Bath21010 Credit Card (CIBC Visa)-3500.53</v>
      </c>
      <c r="G1788" s="15">
        <f t="shared" si="109"/>
        <v>45754</v>
      </c>
      <c r="H1788" s="16" t="str">
        <f>IF((IFERROR((VLOOKUP(D1788,'Automation (QBO)'!A:B,2,FALSE)),"0"))=0,"Suspense",(IFERROR((VLOOKUP(D1788,'Automation (QBO)'!A:B,2,FALSE)),"Suspense")))</f>
        <v>Credit Card (CIBC Visa)</v>
      </c>
      <c r="I1788" s="17">
        <f t="shared" si="110"/>
        <v>-3500.53</v>
      </c>
      <c r="J1788" s="12" t="str">
        <f t="shared" si="111"/>
        <v>Credit Card (CIBC Visa)</v>
      </c>
    </row>
    <row r="1789" spans="1:10" ht="16" hidden="1">
      <c r="A1789" s="13" t="s">
        <v>776</v>
      </c>
      <c r="B1789" s="12" t="s">
        <v>78</v>
      </c>
      <c r="C1789" s="12" t="s">
        <v>320</v>
      </c>
      <c r="D1789" s="12" t="s">
        <v>505</v>
      </c>
      <c r="E1789" s="12">
        <v>351.3</v>
      </c>
      <c r="F1789" s="14" t="str">
        <f t="shared" si="108"/>
        <v>2025-04-07ExpenseMetro Ford LTD.21010 Credit Card (CIBC Visa)351.3</v>
      </c>
      <c r="G1789" s="15">
        <f t="shared" si="109"/>
        <v>45754</v>
      </c>
      <c r="H1789" s="16" t="str">
        <f>IF((IFERROR((VLOOKUP(D1789,'Automation (QBO)'!A:B,2,FALSE)),"0"))=0,"Suspense",(IFERROR((VLOOKUP(D1789,'Automation (QBO)'!A:B,2,FALSE)),"Suspense")))</f>
        <v>Credit Card (CIBC Visa)</v>
      </c>
      <c r="I1789" s="17">
        <f t="shared" si="110"/>
        <v>351.3</v>
      </c>
      <c r="J1789" s="12" t="str">
        <f t="shared" si="111"/>
        <v>Credit Card (CIBC Visa)</v>
      </c>
    </row>
    <row r="1790" spans="1:10" ht="16" hidden="1">
      <c r="A1790" s="13" t="s">
        <v>776</v>
      </c>
      <c r="B1790" s="12" t="s">
        <v>78</v>
      </c>
      <c r="C1790" s="12" t="s">
        <v>152</v>
      </c>
      <c r="D1790" s="12" t="s">
        <v>505</v>
      </c>
      <c r="E1790" s="12">
        <v>121.58</v>
      </c>
      <c r="F1790" s="14" t="str">
        <f t="shared" si="108"/>
        <v>2025-04-07ExpenseMr Lube21010 Credit Card (CIBC Visa)121.58</v>
      </c>
      <c r="G1790" s="15">
        <f t="shared" si="109"/>
        <v>45754</v>
      </c>
      <c r="H1790" s="16" t="str">
        <f>IF((IFERROR((VLOOKUP(D1790,'Automation (QBO)'!A:B,2,FALSE)),"0"))=0,"Suspense",(IFERROR((VLOOKUP(D1790,'Automation (QBO)'!A:B,2,FALSE)),"Suspense")))</f>
        <v>Credit Card (CIBC Visa)</v>
      </c>
      <c r="I1790" s="17">
        <f t="shared" si="110"/>
        <v>121.58</v>
      </c>
      <c r="J1790" s="12" t="str">
        <f t="shared" si="111"/>
        <v>Credit Card (CIBC Visa)</v>
      </c>
    </row>
    <row r="1791" spans="1:10" ht="16" hidden="1">
      <c r="A1791" s="13" t="s">
        <v>776</v>
      </c>
      <c r="B1791" s="12" t="s">
        <v>78</v>
      </c>
      <c r="C1791" s="12" t="s">
        <v>79</v>
      </c>
      <c r="D1791" s="12" t="s">
        <v>505</v>
      </c>
      <c r="E1791" s="12">
        <v>22.4</v>
      </c>
      <c r="F1791" s="14" t="str">
        <f t="shared" si="108"/>
        <v>2025-04-07ExpenseBigChip Accounting21010 Credit Card (CIBC Visa)22.4</v>
      </c>
      <c r="G1791" s="15">
        <f t="shared" si="109"/>
        <v>45754</v>
      </c>
      <c r="H1791" s="16" t="str">
        <f>IF((IFERROR((VLOOKUP(D1791,'Automation (QBO)'!A:B,2,FALSE)),"0"))=0,"Suspense",(IFERROR((VLOOKUP(D1791,'Automation (QBO)'!A:B,2,FALSE)),"Suspense")))</f>
        <v>Credit Card (CIBC Visa)</v>
      </c>
      <c r="I1791" s="17">
        <f t="shared" si="110"/>
        <v>22.4</v>
      </c>
      <c r="J1791" s="12" t="str">
        <f t="shared" si="111"/>
        <v>Credit Card (CIBC Visa)</v>
      </c>
    </row>
    <row r="1792" spans="1:10" ht="16" hidden="1">
      <c r="A1792" s="13" t="s">
        <v>776</v>
      </c>
      <c r="B1792" s="12" t="s">
        <v>84</v>
      </c>
      <c r="C1792" s="12" t="s">
        <v>754</v>
      </c>
      <c r="D1792" s="12" t="s">
        <v>665</v>
      </c>
      <c r="E1792" s="12">
        <v>4354.0600000000004</v>
      </c>
      <c r="F1792" s="14" t="str">
        <f t="shared" si="108"/>
        <v>2025-04-07InvoiceGranville Island Brewing.12000 [Accounts Receivable]4354.06</v>
      </c>
      <c r="G1792" s="15">
        <f t="shared" si="109"/>
        <v>45754</v>
      </c>
      <c r="H1792" s="16" t="str">
        <f>IF((IFERROR((VLOOKUP(D1792,'Automation (QBO)'!A:B,2,FALSE)),"0"))=0,"Suspense",(IFERROR((VLOOKUP(D1792,'Automation (QBO)'!A:B,2,FALSE)),"Suspense")))</f>
        <v>Accounts Recievable - Suspense</v>
      </c>
      <c r="I1792" s="17">
        <f t="shared" si="110"/>
        <v>4354.0600000000004</v>
      </c>
      <c r="J1792" s="12" t="str">
        <f t="shared" si="111"/>
        <v>Accounts Recievable - Suspense</v>
      </c>
    </row>
    <row r="1793" spans="1:10" ht="16" hidden="1">
      <c r="A1793" s="13" t="s">
        <v>776</v>
      </c>
      <c r="B1793" s="12" t="s">
        <v>84</v>
      </c>
      <c r="C1793" s="12" t="s">
        <v>114</v>
      </c>
      <c r="D1793" s="12" t="s">
        <v>665</v>
      </c>
      <c r="E1793" s="12">
        <v>0</v>
      </c>
      <c r="F1793" s="14" t="str">
        <f t="shared" si="108"/>
        <v>2025-04-07InvoiceGarden of Granite Winery:Garden of Granite Project12000 [Accounts Receivable]0</v>
      </c>
      <c r="G1793" s="15">
        <f t="shared" si="109"/>
        <v>45754</v>
      </c>
      <c r="H1793" s="16" t="str">
        <f>IF((IFERROR((VLOOKUP(D1793,'Automation (QBO)'!A:B,2,FALSE)),"0"))=0,"Suspense",(IFERROR((VLOOKUP(D1793,'Automation (QBO)'!A:B,2,FALSE)),"Suspense")))</f>
        <v>Accounts Recievable - Suspense</v>
      </c>
      <c r="I1793" s="17">
        <f t="shared" si="110"/>
        <v>0</v>
      </c>
      <c r="J1793" s="12" t="str">
        <f t="shared" si="111"/>
        <v>Accounts Recievable - Suspense</v>
      </c>
    </row>
    <row r="1794" spans="1:10" ht="16" hidden="1">
      <c r="A1794" s="13" t="s">
        <v>776</v>
      </c>
      <c r="B1794" s="12" t="s">
        <v>84</v>
      </c>
      <c r="C1794" s="12" t="s">
        <v>114</v>
      </c>
      <c r="D1794" s="12" t="s">
        <v>218</v>
      </c>
      <c r="E1794" s="12">
        <v>-4165.5</v>
      </c>
      <c r="F1794" s="14" t="str">
        <f t="shared" ref="F1794:F1857" si="112">A1794&amp;B1794&amp;C1794&amp;D1794&amp;E1794</f>
        <v>2025-04-07InvoiceGarden of Granite Winery:Garden of Granite Project21045 Deposit Received-4165.5</v>
      </c>
      <c r="G1794" s="15">
        <f t="shared" ref="G1794:G1857" si="113">IFERROR((DATEVALUE(A1794)),A1794)</f>
        <v>45754</v>
      </c>
      <c r="H1794" s="16" t="str">
        <f>IF((IFERROR((VLOOKUP(D1794,'Automation (QBO)'!A:B,2,FALSE)),"0"))=0,"Suspense",(IFERROR((VLOOKUP(D1794,'Automation (QBO)'!A:B,2,FALSE)),"Suspense")))</f>
        <v>Liability - Depostis Received</v>
      </c>
      <c r="I1794" s="17">
        <f t="shared" ref="I1794:I1857" si="114">E1794</f>
        <v>-4165.5</v>
      </c>
      <c r="J1794" s="12" t="str">
        <f t="shared" ref="J1794:J1857" si="115">H1794</f>
        <v>Liability - Depostis Received</v>
      </c>
    </row>
    <row r="1795" spans="1:10" ht="16" hidden="1">
      <c r="A1795" s="13" t="s">
        <v>776</v>
      </c>
      <c r="B1795" s="12" t="s">
        <v>84</v>
      </c>
      <c r="C1795" s="12" t="s">
        <v>114</v>
      </c>
      <c r="D1795" s="12" t="s">
        <v>199</v>
      </c>
      <c r="E1795" s="12">
        <v>198.38</v>
      </c>
      <c r="F1795" s="14" t="str">
        <f t="shared" si="112"/>
        <v>2025-04-07InvoiceGarden of Granite Winery:Garden of Granite Project21020 GST/HST Payable198.38</v>
      </c>
      <c r="G1795" s="15">
        <f t="shared" si="113"/>
        <v>45754</v>
      </c>
      <c r="H1795" s="16" t="str">
        <f>IF((IFERROR((VLOOKUP(D1795,'Automation (QBO)'!A:B,2,FALSE)),"0"))=0,"Suspense",(IFERROR((VLOOKUP(D1795,'Automation (QBO)'!A:B,2,FALSE)),"Suspense")))</f>
        <v>GST/HST Payable</v>
      </c>
      <c r="I1795" s="17">
        <f t="shared" si="114"/>
        <v>198.38</v>
      </c>
      <c r="J1795" s="12" t="str">
        <f t="shared" si="115"/>
        <v>GST/HST Payable</v>
      </c>
    </row>
    <row r="1796" spans="1:10" ht="16" hidden="1">
      <c r="A1796" s="13" t="s">
        <v>776</v>
      </c>
      <c r="B1796" s="12" t="s">
        <v>84</v>
      </c>
      <c r="C1796" s="12" t="s">
        <v>114</v>
      </c>
      <c r="D1796" s="12" t="s">
        <v>199</v>
      </c>
      <c r="E1796" s="12">
        <v>0</v>
      </c>
      <c r="F1796" s="14" t="str">
        <f t="shared" si="112"/>
        <v>2025-04-07InvoiceGarden of Granite Winery:Garden of Granite Project21020 GST/HST Payable0</v>
      </c>
      <c r="G1796" s="15">
        <f t="shared" si="113"/>
        <v>45754</v>
      </c>
      <c r="H1796" s="16" t="str">
        <f>IF((IFERROR((VLOOKUP(D1796,'Automation (QBO)'!A:B,2,FALSE)),"0"))=0,"Suspense",(IFERROR((VLOOKUP(D1796,'Automation (QBO)'!A:B,2,FALSE)),"Suspense")))</f>
        <v>GST/HST Payable</v>
      </c>
      <c r="I1796" s="17">
        <f t="shared" si="114"/>
        <v>0</v>
      </c>
      <c r="J1796" s="12" t="str">
        <f t="shared" si="115"/>
        <v>GST/HST Payable</v>
      </c>
    </row>
    <row r="1797" spans="1:10" ht="16" hidden="1">
      <c r="A1797" s="13" t="s">
        <v>776</v>
      </c>
      <c r="B1797" s="12" t="s">
        <v>84</v>
      </c>
      <c r="C1797" s="12" t="s">
        <v>118</v>
      </c>
      <c r="D1797" s="12" t="s">
        <v>665</v>
      </c>
      <c r="E1797" s="12">
        <v>3634.63</v>
      </c>
      <c r="F1797" s="14" t="str">
        <f t="shared" si="112"/>
        <v>2025-04-07Invoice1262541 B.C Ltd.12000 [Accounts Receivable]3634.63</v>
      </c>
      <c r="G1797" s="15">
        <f t="shared" si="113"/>
        <v>45754</v>
      </c>
      <c r="H1797" s="16" t="str">
        <f>IF((IFERROR((VLOOKUP(D1797,'Automation (QBO)'!A:B,2,FALSE)),"0"))=0,"Suspense",(IFERROR((VLOOKUP(D1797,'Automation (QBO)'!A:B,2,FALSE)),"Suspense")))</f>
        <v>Accounts Recievable - Suspense</v>
      </c>
      <c r="I1797" s="17">
        <f t="shared" si="114"/>
        <v>3634.63</v>
      </c>
      <c r="J1797" s="12" t="str">
        <f t="shared" si="115"/>
        <v>Accounts Recievable - Suspense</v>
      </c>
    </row>
    <row r="1798" spans="1:10" ht="16" hidden="1">
      <c r="A1798" s="13" t="s">
        <v>778</v>
      </c>
      <c r="B1798" s="12" t="s">
        <v>106</v>
      </c>
      <c r="C1798" s="12" t="s">
        <v>118</v>
      </c>
      <c r="D1798" s="12" t="s">
        <v>665</v>
      </c>
      <c r="E1798" s="12">
        <v>-750</v>
      </c>
      <c r="F1798" s="14" t="str">
        <f t="shared" si="112"/>
        <v>2025-04-08Payment1262541 B.C Ltd.12000 [Accounts Receivable]-750</v>
      </c>
      <c r="G1798" s="15">
        <f t="shared" si="113"/>
        <v>45755</v>
      </c>
      <c r="H1798" s="16" t="str">
        <f>IF((IFERROR((VLOOKUP(D1798,'Automation (QBO)'!A:B,2,FALSE)),"0"))=0,"Suspense",(IFERROR((VLOOKUP(D1798,'Automation (QBO)'!A:B,2,FALSE)),"Suspense")))</f>
        <v>Accounts Recievable - Suspense</v>
      </c>
      <c r="I1798" s="17">
        <f t="shared" si="114"/>
        <v>-750</v>
      </c>
      <c r="J1798" s="12" t="str">
        <f t="shared" si="115"/>
        <v>Accounts Recievable - Suspense</v>
      </c>
    </row>
    <row r="1799" spans="1:10" ht="16" hidden="1">
      <c r="A1799" s="13" t="s">
        <v>778</v>
      </c>
      <c r="B1799" s="12" t="s">
        <v>78</v>
      </c>
      <c r="C1799" s="12" t="s">
        <v>782</v>
      </c>
      <c r="D1799" s="12" t="s">
        <v>660</v>
      </c>
      <c r="E1799" s="12">
        <v>19761.02</v>
      </c>
      <c r="F1799" s="14" t="str">
        <f t="shared" si="112"/>
        <v>2025-04-08ExpenseSika Design51335 Project Expense - Materials19761.02</v>
      </c>
      <c r="G1799" s="15">
        <f t="shared" si="113"/>
        <v>45755</v>
      </c>
      <c r="H1799" s="16" t="str">
        <f>IF((IFERROR((VLOOKUP(D1799,'Automation (QBO)'!A:B,2,FALSE)),"0"))=0,"Suspense",(IFERROR((VLOOKUP(D1799,'Automation (QBO)'!A:B,2,FALSE)),"Suspense")))</f>
        <v>Project Expense - Materials</v>
      </c>
      <c r="I1799" s="17">
        <f t="shared" si="114"/>
        <v>19761.02</v>
      </c>
      <c r="J1799" s="12" t="str">
        <f t="shared" si="115"/>
        <v>Project Expense - Materials</v>
      </c>
    </row>
    <row r="1800" spans="1:10" ht="16" hidden="1">
      <c r="A1800" s="13" t="s">
        <v>778</v>
      </c>
      <c r="B1800" s="12" t="s">
        <v>78</v>
      </c>
      <c r="C1800" s="12" t="s">
        <v>782</v>
      </c>
      <c r="D1800" s="12" t="s">
        <v>199</v>
      </c>
      <c r="E1800" s="12">
        <v>0</v>
      </c>
      <c r="F1800" s="14" t="str">
        <f t="shared" si="112"/>
        <v>2025-04-08ExpenseSika Design21020 GST/HST Payable0</v>
      </c>
      <c r="G1800" s="15">
        <f t="shared" si="113"/>
        <v>45755</v>
      </c>
      <c r="H1800" s="16" t="str">
        <f>IF((IFERROR((VLOOKUP(D1800,'Automation (QBO)'!A:B,2,FALSE)),"0"))=0,"Suspense",(IFERROR((VLOOKUP(D1800,'Automation (QBO)'!A:B,2,FALSE)),"Suspense")))</f>
        <v>GST/HST Payable</v>
      </c>
      <c r="I1800" s="17">
        <f t="shared" si="114"/>
        <v>0</v>
      </c>
      <c r="J1800" s="12" t="str">
        <f t="shared" si="115"/>
        <v>GST/HST Payable</v>
      </c>
    </row>
    <row r="1801" spans="1:10" ht="16" hidden="1">
      <c r="A1801" s="13" t="s">
        <v>778</v>
      </c>
      <c r="B1801" s="12" t="s">
        <v>78</v>
      </c>
      <c r="C1801" s="12" t="s">
        <v>782</v>
      </c>
      <c r="D1801" s="12" t="s">
        <v>505</v>
      </c>
      <c r="E1801" s="12">
        <v>19761.02</v>
      </c>
      <c r="F1801" s="14" t="str">
        <f t="shared" si="112"/>
        <v>2025-04-08ExpenseSika Design21010 Credit Card (CIBC Visa)19761.02</v>
      </c>
      <c r="G1801" s="15">
        <f t="shared" si="113"/>
        <v>45755</v>
      </c>
      <c r="H1801" s="16" t="str">
        <f>IF((IFERROR((VLOOKUP(D1801,'Automation (QBO)'!A:B,2,FALSE)),"0"))=0,"Suspense",(IFERROR((VLOOKUP(D1801,'Automation (QBO)'!A:B,2,FALSE)),"Suspense")))</f>
        <v>Credit Card (CIBC Visa)</v>
      </c>
      <c r="I1801" s="17">
        <f t="shared" si="114"/>
        <v>19761.02</v>
      </c>
      <c r="J1801" s="12" t="str">
        <f t="shared" si="115"/>
        <v>Credit Card (CIBC Visa)</v>
      </c>
    </row>
    <row r="1802" spans="1:10" ht="16" hidden="1">
      <c r="A1802" s="13" t="s">
        <v>778</v>
      </c>
      <c r="B1802" s="12" t="s">
        <v>106</v>
      </c>
      <c r="C1802" s="12" t="s">
        <v>118</v>
      </c>
      <c r="D1802" s="12" t="s">
        <v>201</v>
      </c>
      <c r="E1802" s="12">
        <v>750</v>
      </c>
      <c r="F1802" s="14" t="str">
        <f t="shared" si="112"/>
        <v>2025-04-08Payment1262541 B.C Ltd.11005 Chequing (CIBC)750</v>
      </c>
      <c r="G1802" s="15">
        <f t="shared" si="113"/>
        <v>45755</v>
      </c>
      <c r="H1802" s="16" t="str">
        <f>IF((IFERROR((VLOOKUP(D1802,'Automation (QBO)'!A:B,2,FALSE)),"0"))=0,"Suspense",(IFERROR((VLOOKUP(D1802,'Automation (QBO)'!A:B,2,FALSE)),"Suspense")))</f>
        <v>Chequing (CIBC)</v>
      </c>
      <c r="I1802" s="17">
        <f t="shared" si="114"/>
        <v>750</v>
      </c>
      <c r="J1802" s="12" t="str">
        <f t="shared" si="115"/>
        <v>Chequing (CIBC)</v>
      </c>
    </row>
    <row r="1803" spans="1:10" ht="16" hidden="1">
      <c r="A1803" s="13" t="s">
        <v>779</v>
      </c>
      <c r="B1803" s="12" t="s">
        <v>154</v>
      </c>
      <c r="D1803" s="12" t="s">
        <v>296</v>
      </c>
      <c r="E1803" s="12">
        <v>0</v>
      </c>
      <c r="F1803" s="14" t="str">
        <f t="shared" si="112"/>
        <v>2025-04-09Transfer13001 Due to/from Saltire Holdings0</v>
      </c>
      <c r="G1803" s="15">
        <f t="shared" si="113"/>
        <v>45756</v>
      </c>
      <c r="H1803" s="16" t="str">
        <f>IF((IFERROR((VLOOKUP(D1803,'Automation (QBO)'!A:B,2,FALSE)),"0"))=0,"Suspense",(IFERROR((VLOOKUP(D1803,'Automation (QBO)'!A:B,2,FALSE)),"Suspense")))</f>
        <v>Due to/from Saltire Holdings</v>
      </c>
      <c r="I1803" s="17">
        <f t="shared" si="114"/>
        <v>0</v>
      </c>
      <c r="J1803" s="12" t="str">
        <f t="shared" si="115"/>
        <v>Due to/from Saltire Holdings</v>
      </c>
    </row>
    <row r="1804" spans="1:10" ht="16" hidden="1">
      <c r="A1804" s="13" t="s">
        <v>779</v>
      </c>
      <c r="B1804" s="12" t="s">
        <v>105</v>
      </c>
      <c r="D1804" s="12" t="s">
        <v>225</v>
      </c>
      <c r="E1804" s="12">
        <v>10763.8</v>
      </c>
      <c r="F1804" s="14" t="str">
        <f t="shared" si="112"/>
        <v>2025-04-09Journal Entry52510 Payroll - Salary10763.8</v>
      </c>
      <c r="G1804" s="15">
        <f t="shared" si="113"/>
        <v>45756</v>
      </c>
      <c r="H1804" s="16" t="str">
        <f>IF((IFERROR((VLOOKUP(D1804,'Automation (QBO)'!A:B,2,FALSE)),"0"))=0,"Suspense",(IFERROR((VLOOKUP(D1804,'Automation (QBO)'!A:B,2,FALSE)),"Suspense")))</f>
        <v>Payroll - Salary</v>
      </c>
      <c r="I1804" s="17">
        <f t="shared" si="114"/>
        <v>10763.8</v>
      </c>
      <c r="J1804" s="12" t="str">
        <f t="shared" si="115"/>
        <v>Payroll - Salary</v>
      </c>
    </row>
    <row r="1805" spans="1:10" ht="16" hidden="1">
      <c r="A1805" s="13" t="s">
        <v>779</v>
      </c>
      <c r="B1805" s="12" t="s">
        <v>105</v>
      </c>
      <c r="D1805" s="12" t="s">
        <v>348</v>
      </c>
      <c r="E1805" s="12">
        <v>0</v>
      </c>
      <c r="F1805" s="14" t="str">
        <f t="shared" si="112"/>
        <v>2025-04-09Journal Entry52545 Payroll - Employee Benefits (Paid)0</v>
      </c>
      <c r="G1805" s="15">
        <f t="shared" si="113"/>
        <v>45756</v>
      </c>
      <c r="H1805" s="16" t="str">
        <f>IF((IFERROR((VLOOKUP(D1805,'Automation (QBO)'!A:B,2,FALSE)),"0"))=0,"Suspense",(IFERROR((VLOOKUP(D1805,'Automation (QBO)'!A:B,2,FALSE)),"Suspense")))</f>
        <v>Payroll - Employee Benefits (Paid)</v>
      </c>
      <c r="I1805" s="17">
        <f t="shared" si="114"/>
        <v>0</v>
      </c>
      <c r="J1805" s="12" t="str">
        <f t="shared" si="115"/>
        <v>Payroll - Employee Benefits (Paid)</v>
      </c>
    </row>
    <row r="1806" spans="1:10" ht="16" hidden="1">
      <c r="A1806" s="13" t="s">
        <v>779</v>
      </c>
      <c r="B1806" s="12" t="s">
        <v>105</v>
      </c>
      <c r="D1806" s="12" t="s">
        <v>657</v>
      </c>
      <c r="E1806" s="12">
        <v>265.86</v>
      </c>
      <c r="F1806" s="14" t="str">
        <f t="shared" si="112"/>
        <v>2025-04-09Journal Entry52535 Payroll - WCB265.86</v>
      </c>
      <c r="G1806" s="15">
        <f t="shared" si="113"/>
        <v>45756</v>
      </c>
      <c r="H1806" s="16" t="str">
        <f>IF((IFERROR((VLOOKUP(D1806,'Automation (QBO)'!A:B,2,FALSE)),"0"))=0,"Suspense",(IFERROR((VLOOKUP(D1806,'Automation (QBO)'!A:B,2,FALSE)),"Suspense")))</f>
        <v>Payroll - WCB</v>
      </c>
      <c r="I1806" s="17">
        <f t="shared" si="114"/>
        <v>265.86</v>
      </c>
      <c r="J1806" s="12" t="str">
        <f t="shared" si="115"/>
        <v>Payroll - WCB</v>
      </c>
    </row>
    <row r="1807" spans="1:10" ht="16" hidden="1">
      <c r="A1807" s="13" t="s">
        <v>779</v>
      </c>
      <c r="B1807" s="12" t="s">
        <v>105</v>
      </c>
      <c r="D1807" s="12" t="s">
        <v>221</v>
      </c>
      <c r="E1807" s="12">
        <v>608.41</v>
      </c>
      <c r="F1807" s="14" t="str">
        <f t="shared" si="112"/>
        <v>2025-04-09Journal Entry52525 Payroll - CPP608.41</v>
      </c>
      <c r="G1807" s="15">
        <f t="shared" si="113"/>
        <v>45756</v>
      </c>
      <c r="H1807" s="16" t="str">
        <f>IF((IFERROR((VLOOKUP(D1807,'Automation (QBO)'!A:B,2,FALSE)),"0"))=0,"Suspense",(IFERROR((VLOOKUP(D1807,'Automation (QBO)'!A:B,2,FALSE)),"Suspense")))</f>
        <v>Payroll - CPP + EI</v>
      </c>
      <c r="I1807" s="17">
        <f t="shared" si="114"/>
        <v>608.41</v>
      </c>
      <c r="J1807" s="12" t="str">
        <f t="shared" si="115"/>
        <v>Payroll - CPP + EI</v>
      </c>
    </row>
    <row r="1808" spans="1:10" ht="16" hidden="1">
      <c r="A1808" s="13" t="s">
        <v>779</v>
      </c>
      <c r="B1808" s="12" t="s">
        <v>105</v>
      </c>
      <c r="D1808" s="12" t="s">
        <v>222</v>
      </c>
      <c r="E1808" s="12">
        <v>105.85</v>
      </c>
      <c r="F1808" s="14" t="str">
        <f t="shared" si="112"/>
        <v>2025-04-09Journal Entry52520 Payroll - EI105.85</v>
      </c>
      <c r="G1808" s="15">
        <f t="shared" si="113"/>
        <v>45756</v>
      </c>
      <c r="H1808" s="16" t="str">
        <f>IF((IFERROR((VLOOKUP(D1808,'Automation (QBO)'!A:B,2,FALSE)),"0"))=0,"Suspense",(IFERROR((VLOOKUP(D1808,'Automation (QBO)'!A:B,2,FALSE)),"Suspense")))</f>
        <v>Payroll - CPP + EI</v>
      </c>
      <c r="I1808" s="17">
        <f t="shared" si="114"/>
        <v>105.85</v>
      </c>
      <c r="J1808" s="12" t="str">
        <f t="shared" si="115"/>
        <v>Payroll - CPP + EI</v>
      </c>
    </row>
    <row r="1809" spans="1:10" ht="16" hidden="1">
      <c r="A1809" s="13" t="s">
        <v>779</v>
      </c>
      <c r="B1809" s="12" t="s">
        <v>105</v>
      </c>
      <c r="D1809" s="12" t="s">
        <v>888</v>
      </c>
      <c r="E1809" s="12">
        <v>104.14</v>
      </c>
      <c r="F1809" s="14" t="str">
        <f t="shared" si="112"/>
        <v>2025-04-09Journal Entry52515 Payroll - Fees104.14</v>
      </c>
      <c r="G1809" s="15">
        <f t="shared" si="113"/>
        <v>45756</v>
      </c>
      <c r="H1809" s="16" t="str">
        <f>IF((IFERROR((VLOOKUP(D1809,'Automation (QBO)'!A:B,2,FALSE)),"0"))=0,"Suspense",(IFERROR((VLOOKUP(D1809,'Automation (QBO)'!A:B,2,FALSE)),"Suspense")))</f>
        <v>Payroll - Fees</v>
      </c>
      <c r="I1809" s="17">
        <f t="shared" si="114"/>
        <v>104.14</v>
      </c>
      <c r="J1809" s="12" t="str">
        <f t="shared" si="115"/>
        <v>Payroll - Fees</v>
      </c>
    </row>
    <row r="1810" spans="1:10" ht="16" hidden="1">
      <c r="A1810" s="13" t="s">
        <v>779</v>
      </c>
      <c r="B1810" s="12" t="s">
        <v>105</v>
      </c>
      <c r="D1810" s="12" t="s">
        <v>223</v>
      </c>
      <c r="E1810" s="12">
        <v>-5.21</v>
      </c>
      <c r="F1810" s="14" t="str">
        <f t="shared" si="112"/>
        <v>2025-04-09Journal Entry21031 GST/HST Suspense-5.21</v>
      </c>
      <c r="G1810" s="15">
        <f t="shared" si="113"/>
        <v>45756</v>
      </c>
      <c r="H1810" s="16" t="str">
        <f>IF((IFERROR((VLOOKUP(D1810,'Automation (QBO)'!A:B,2,FALSE)),"0"))=0,"Suspense",(IFERROR((VLOOKUP(D1810,'Automation (QBO)'!A:B,2,FALSE)),"Suspense")))</f>
        <v>GST/HST Suspense</v>
      </c>
      <c r="I1810" s="17">
        <f t="shared" si="114"/>
        <v>-5.21</v>
      </c>
      <c r="J1810" s="12" t="str">
        <f t="shared" si="115"/>
        <v>GST/HST Suspense</v>
      </c>
    </row>
    <row r="1811" spans="1:10" ht="16" hidden="1">
      <c r="A1811" s="13" t="s">
        <v>779</v>
      </c>
      <c r="B1811" s="12" t="s">
        <v>105</v>
      </c>
      <c r="D1811" s="12" t="s">
        <v>658</v>
      </c>
      <c r="E1811" s="12">
        <v>0</v>
      </c>
      <c r="F1811" s="14" t="str">
        <f t="shared" si="112"/>
        <v>2025-04-09Journal Entry21001 Payroll - Employee Benefits (Collected)0</v>
      </c>
      <c r="G1811" s="15">
        <f t="shared" si="113"/>
        <v>45756</v>
      </c>
      <c r="H1811" s="16" t="str">
        <f>IF((IFERROR((VLOOKUP(D1811,'Automation (QBO)'!A:B,2,FALSE)),"0"))=0,"Suspense",(IFERROR((VLOOKUP(D1811,'Automation (QBO)'!A:B,2,FALSE)),"Suspense")))</f>
        <v>Payroll - Employee Benefits (Collected)</v>
      </c>
      <c r="I1811" s="17">
        <f t="shared" si="114"/>
        <v>0</v>
      </c>
      <c r="J1811" s="12" t="str">
        <f t="shared" si="115"/>
        <v>Payroll - Employee Benefits (Collected)</v>
      </c>
    </row>
    <row r="1812" spans="1:10" ht="16" hidden="1">
      <c r="A1812" s="13" t="s">
        <v>779</v>
      </c>
      <c r="B1812" s="12" t="s">
        <v>105</v>
      </c>
      <c r="D1812" s="12" t="s">
        <v>201</v>
      </c>
      <c r="E1812" s="12">
        <v>-11853.27</v>
      </c>
      <c r="F1812" s="14" t="str">
        <f t="shared" si="112"/>
        <v>2025-04-09Journal Entry11005 Chequing (CIBC)-11853.27</v>
      </c>
      <c r="G1812" s="15">
        <f t="shared" si="113"/>
        <v>45756</v>
      </c>
      <c r="H1812" s="16" t="str">
        <f>IF((IFERROR((VLOOKUP(D1812,'Automation (QBO)'!A:B,2,FALSE)),"0"))=0,"Suspense",(IFERROR((VLOOKUP(D1812,'Automation (QBO)'!A:B,2,FALSE)),"Suspense")))</f>
        <v>Chequing (CIBC)</v>
      </c>
      <c r="I1812" s="17">
        <f t="shared" si="114"/>
        <v>-11853.27</v>
      </c>
      <c r="J1812" s="12" t="str">
        <f t="shared" si="115"/>
        <v>Chequing (CIBC)</v>
      </c>
    </row>
    <row r="1813" spans="1:10" ht="16" hidden="1">
      <c r="A1813" s="13" t="s">
        <v>779</v>
      </c>
      <c r="B1813" s="12" t="s">
        <v>154</v>
      </c>
      <c r="D1813" s="12" t="s">
        <v>201</v>
      </c>
      <c r="E1813" s="12">
        <v>0</v>
      </c>
      <c r="F1813" s="14" t="str">
        <f t="shared" si="112"/>
        <v>2025-04-09Transfer11005 Chequing (CIBC)0</v>
      </c>
      <c r="G1813" s="15">
        <f t="shared" si="113"/>
        <v>45756</v>
      </c>
      <c r="H1813" s="16" t="str">
        <f>IF((IFERROR((VLOOKUP(D1813,'Automation (QBO)'!A:B,2,FALSE)),"0"))=0,"Suspense",(IFERROR((VLOOKUP(D1813,'Automation (QBO)'!A:B,2,FALSE)),"Suspense")))</f>
        <v>Chequing (CIBC)</v>
      </c>
      <c r="I1813" s="17">
        <f t="shared" si="114"/>
        <v>0</v>
      </c>
      <c r="J1813" s="12" t="str">
        <f t="shared" si="115"/>
        <v>Chequing (CIBC)</v>
      </c>
    </row>
    <row r="1814" spans="1:10" ht="16" hidden="1">
      <c r="A1814" s="13" t="s">
        <v>783</v>
      </c>
      <c r="B1814" s="12" t="s">
        <v>78</v>
      </c>
      <c r="C1814" s="12" t="s">
        <v>312</v>
      </c>
      <c r="D1814" s="12" t="s">
        <v>276</v>
      </c>
      <c r="E1814" s="12">
        <v>165</v>
      </c>
      <c r="F1814" s="14" t="str">
        <f t="shared" si="112"/>
        <v>2025-04-11ExpenseVillage of Anmore52140 Licenses &amp; Permits165</v>
      </c>
      <c r="G1814" s="15">
        <f t="shared" si="113"/>
        <v>45758</v>
      </c>
      <c r="H1814" s="16" t="str">
        <f>IF((IFERROR((VLOOKUP(D1814,'Automation (QBO)'!A:B,2,FALSE)),"0"))=0,"Suspense",(IFERROR((VLOOKUP(D1814,'Automation (QBO)'!A:B,2,FALSE)),"Suspense")))</f>
        <v>Licenses &amp; Permits</v>
      </c>
      <c r="I1814" s="17">
        <f t="shared" si="114"/>
        <v>165</v>
      </c>
      <c r="J1814" s="12" t="str">
        <f t="shared" si="115"/>
        <v>Licenses &amp; Permits</v>
      </c>
    </row>
    <row r="1815" spans="1:10" ht="16" hidden="1">
      <c r="A1815" s="13" t="s">
        <v>783</v>
      </c>
      <c r="B1815" s="12" t="s">
        <v>78</v>
      </c>
      <c r="C1815" s="12" t="s">
        <v>312</v>
      </c>
      <c r="D1815" s="12" t="s">
        <v>199</v>
      </c>
      <c r="E1815" s="12">
        <v>0</v>
      </c>
      <c r="F1815" s="14" t="str">
        <f t="shared" si="112"/>
        <v>2025-04-11ExpenseVillage of Anmore21020 GST/HST Payable0</v>
      </c>
      <c r="G1815" s="15">
        <f t="shared" si="113"/>
        <v>45758</v>
      </c>
      <c r="H1815" s="16" t="str">
        <f>IF((IFERROR((VLOOKUP(D1815,'Automation (QBO)'!A:B,2,FALSE)),"0"))=0,"Suspense",(IFERROR((VLOOKUP(D1815,'Automation (QBO)'!A:B,2,FALSE)),"Suspense")))</f>
        <v>GST/HST Payable</v>
      </c>
      <c r="I1815" s="17">
        <f t="shared" si="114"/>
        <v>0</v>
      </c>
      <c r="J1815" s="12" t="str">
        <f t="shared" si="115"/>
        <v>GST/HST Payable</v>
      </c>
    </row>
    <row r="1816" spans="1:10" ht="16" hidden="1">
      <c r="A1816" s="13" t="s">
        <v>783</v>
      </c>
      <c r="B1816" s="12" t="s">
        <v>78</v>
      </c>
      <c r="C1816" s="12" t="s">
        <v>312</v>
      </c>
      <c r="D1816" s="12" t="s">
        <v>201</v>
      </c>
      <c r="E1816" s="12">
        <v>-165</v>
      </c>
      <c r="F1816" s="14" t="str">
        <f t="shared" si="112"/>
        <v>2025-04-11ExpenseVillage of Anmore11005 Chequing (CIBC)-165</v>
      </c>
      <c r="G1816" s="15">
        <f t="shared" si="113"/>
        <v>45758</v>
      </c>
      <c r="H1816" s="16" t="str">
        <f>IF((IFERROR((VLOOKUP(D1816,'Automation (QBO)'!A:B,2,FALSE)),"0"))=0,"Suspense",(IFERROR((VLOOKUP(D1816,'Automation (QBO)'!A:B,2,FALSE)),"Suspense")))</f>
        <v>Chequing (CIBC)</v>
      </c>
      <c r="I1816" s="17">
        <f t="shared" si="114"/>
        <v>-165</v>
      </c>
      <c r="J1816" s="12" t="str">
        <f t="shared" si="115"/>
        <v>Chequing (CIBC)</v>
      </c>
    </row>
    <row r="1817" spans="1:10" ht="16" hidden="1">
      <c r="A1817" s="13" t="s">
        <v>784</v>
      </c>
      <c r="B1817" s="12" t="s">
        <v>78</v>
      </c>
      <c r="C1817" s="12" t="s">
        <v>321</v>
      </c>
      <c r="D1817" s="12" t="s">
        <v>294</v>
      </c>
      <c r="E1817" s="12">
        <v>70.75</v>
      </c>
      <c r="F1817" s="14" t="str">
        <f t="shared" si="112"/>
        <v>2025-04-12ExpenseLordco52215 Repairs &amp; Maintenance70.75</v>
      </c>
      <c r="G1817" s="15">
        <f t="shared" si="113"/>
        <v>45759</v>
      </c>
      <c r="H1817" s="16" t="str">
        <f>IF((IFERROR((VLOOKUP(D1817,'Automation (QBO)'!A:B,2,FALSE)),"0"))=0,"Suspense",(IFERROR((VLOOKUP(D1817,'Automation (QBO)'!A:B,2,FALSE)),"Suspense")))</f>
        <v>Repairs &amp; Maintenance</v>
      </c>
      <c r="I1817" s="17">
        <f t="shared" si="114"/>
        <v>70.75</v>
      </c>
      <c r="J1817" s="12" t="str">
        <f t="shared" si="115"/>
        <v>Repairs &amp; Maintenance</v>
      </c>
    </row>
    <row r="1818" spans="1:10" ht="16" hidden="1">
      <c r="A1818" s="13" t="s">
        <v>784</v>
      </c>
      <c r="B1818" s="12" t="s">
        <v>78</v>
      </c>
      <c r="C1818" s="12" t="s">
        <v>321</v>
      </c>
      <c r="D1818" s="12" t="s">
        <v>199</v>
      </c>
      <c r="E1818" s="12">
        <v>-3.31</v>
      </c>
      <c r="F1818" s="14" t="str">
        <f t="shared" si="112"/>
        <v>2025-04-12ExpenseLordco21020 GST/HST Payable-3.31</v>
      </c>
      <c r="G1818" s="15">
        <f t="shared" si="113"/>
        <v>45759</v>
      </c>
      <c r="H1818" s="16" t="str">
        <f>IF((IFERROR((VLOOKUP(D1818,'Automation (QBO)'!A:B,2,FALSE)),"0"))=0,"Suspense",(IFERROR((VLOOKUP(D1818,'Automation (QBO)'!A:B,2,FALSE)),"Suspense")))</f>
        <v>GST/HST Payable</v>
      </c>
      <c r="I1818" s="17">
        <f t="shared" si="114"/>
        <v>-3.31</v>
      </c>
      <c r="J1818" s="12" t="str">
        <f t="shared" si="115"/>
        <v>GST/HST Payable</v>
      </c>
    </row>
    <row r="1819" spans="1:10" ht="16" hidden="1">
      <c r="A1819" s="13" t="s">
        <v>784</v>
      </c>
      <c r="B1819" s="12" t="s">
        <v>78</v>
      </c>
      <c r="C1819" s="12" t="s">
        <v>785</v>
      </c>
      <c r="D1819" s="12" t="s">
        <v>660</v>
      </c>
      <c r="E1819" s="12">
        <v>3680.19</v>
      </c>
      <c r="F1819" s="14" t="str">
        <f t="shared" si="112"/>
        <v>2025-04-12ExpensePottery Barn Canada51335 Project Expense - Materials3680.19</v>
      </c>
      <c r="G1819" s="15">
        <f t="shared" si="113"/>
        <v>45759</v>
      </c>
      <c r="H1819" s="16" t="str">
        <f>IF((IFERROR((VLOOKUP(D1819,'Automation (QBO)'!A:B,2,FALSE)),"0"))=0,"Suspense",(IFERROR((VLOOKUP(D1819,'Automation (QBO)'!A:B,2,FALSE)),"Suspense")))</f>
        <v>Project Expense - Materials</v>
      </c>
      <c r="I1819" s="17">
        <f t="shared" si="114"/>
        <v>3680.19</v>
      </c>
      <c r="J1819" s="12" t="str">
        <f t="shared" si="115"/>
        <v>Project Expense - Materials</v>
      </c>
    </row>
    <row r="1820" spans="1:10" ht="16" hidden="1">
      <c r="A1820" s="13" t="s">
        <v>784</v>
      </c>
      <c r="B1820" s="12" t="s">
        <v>78</v>
      </c>
      <c r="C1820" s="12" t="s">
        <v>785</v>
      </c>
      <c r="D1820" s="12" t="s">
        <v>199</v>
      </c>
      <c r="E1820" s="12">
        <v>-171.97</v>
      </c>
      <c r="F1820" s="14" t="str">
        <f t="shared" si="112"/>
        <v>2025-04-12ExpensePottery Barn Canada21020 GST/HST Payable-171.97</v>
      </c>
      <c r="G1820" s="15">
        <f t="shared" si="113"/>
        <v>45759</v>
      </c>
      <c r="H1820" s="16" t="str">
        <f>IF((IFERROR((VLOOKUP(D1820,'Automation (QBO)'!A:B,2,FALSE)),"0"))=0,"Suspense",(IFERROR((VLOOKUP(D1820,'Automation (QBO)'!A:B,2,FALSE)),"Suspense")))</f>
        <v>GST/HST Payable</v>
      </c>
      <c r="I1820" s="17">
        <f t="shared" si="114"/>
        <v>-171.97</v>
      </c>
      <c r="J1820" s="12" t="str">
        <f t="shared" si="115"/>
        <v>GST/HST Payable</v>
      </c>
    </row>
    <row r="1821" spans="1:10" ht="16" hidden="1">
      <c r="A1821" s="13" t="s">
        <v>784</v>
      </c>
      <c r="B1821" s="12" t="s">
        <v>78</v>
      </c>
      <c r="C1821" s="12" t="s">
        <v>117</v>
      </c>
      <c r="D1821" s="12" t="s">
        <v>383</v>
      </c>
      <c r="E1821" s="12">
        <v>41.6</v>
      </c>
      <c r="F1821" s="14" t="str">
        <f t="shared" si="112"/>
        <v>2025-04-12ExpenseWebflow52165 Subscriptions (Annual)41.6</v>
      </c>
      <c r="G1821" s="15">
        <f t="shared" si="113"/>
        <v>45759</v>
      </c>
      <c r="H1821" s="16" t="str">
        <f>IF((IFERROR((VLOOKUP(D1821,'Automation (QBO)'!A:B,2,FALSE)),"0"))=0,"Suspense",(IFERROR((VLOOKUP(D1821,'Automation (QBO)'!A:B,2,FALSE)),"Suspense")))</f>
        <v>Subscriptions (Annual)</v>
      </c>
      <c r="I1821" s="17">
        <f t="shared" si="114"/>
        <v>41.6</v>
      </c>
      <c r="J1821" s="12" t="str">
        <f t="shared" si="115"/>
        <v>Subscriptions (Annual)</v>
      </c>
    </row>
    <row r="1822" spans="1:10" ht="16" hidden="1">
      <c r="A1822" s="13" t="s">
        <v>784</v>
      </c>
      <c r="B1822" s="12" t="s">
        <v>78</v>
      </c>
      <c r="C1822" s="12" t="s">
        <v>117</v>
      </c>
      <c r="D1822" s="12" t="s">
        <v>199</v>
      </c>
      <c r="E1822" s="12">
        <v>0</v>
      </c>
      <c r="F1822" s="14" t="str">
        <f t="shared" si="112"/>
        <v>2025-04-12ExpenseWebflow21020 GST/HST Payable0</v>
      </c>
      <c r="G1822" s="15">
        <f t="shared" si="113"/>
        <v>45759</v>
      </c>
      <c r="H1822" s="16" t="str">
        <f>IF((IFERROR((VLOOKUP(D1822,'Automation (QBO)'!A:B,2,FALSE)),"0"))=0,"Suspense",(IFERROR((VLOOKUP(D1822,'Automation (QBO)'!A:B,2,FALSE)),"Suspense")))</f>
        <v>GST/HST Payable</v>
      </c>
      <c r="I1822" s="17">
        <f t="shared" si="114"/>
        <v>0</v>
      </c>
      <c r="J1822" s="12" t="str">
        <f t="shared" si="115"/>
        <v>GST/HST Payable</v>
      </c>
    </row>
    <row r="1823" spans="1:10" ht="16" hidden="1">
      <c r="A1823" s="13" t="s">
        <v>784</v>
      </c>
      <c r="B1823" s="12" t="s">
        <v>78</v>
      </c>
      <c r="C1823" s="12" t="s">
        <v>785</v>
      </c>
      <c r="D1823" s="12" t="s">
        <v>505</v>
      </c>
      <c r="E1823" s="12">
        <v>3852.16</v>
      </c>
      <c r="F1823" s="14" t="str">
        <f t="shared" si="112"/>
        <v>2025-04-12ExpensePottery Barn Canada21010 Credit Card (CIBC Visa)3852.16</v>
      </c>
      <c r="G1823" s="15">
        <f t="shared" si="113"/>
        <v>45759</v>
      </c>
      <c r="H1823" s="16" t="str">
        <f>IF((IFERROR((VLOOKUP(D1823,'Automation (QBO)'!A:B,2,FALSE)),"0"))=0,"Suspense",(IFERROR((VLOOKUP(D1823,'Automation (QBO)'!A:B,2,FALSE)),"Suspense")))</f>
        <v>Credit Card (CIBC Visa)</v>
      </c>
      <c r="I1823" s="17">
        <f t="shared" si="114"/>
        <v>3852.16</v>
      </c>
      <c r="J1823" s="12" t="str">
        <f t="shared" si="115"/>
        <v>Credit Card (CIBC Visa)</v>
      </c>
    </row>
    <row r="1824" spans="1:10" ht="16" hidden="1">
      <c r="A1824" s="13" t="s">
        <v>784</v>
      </c>
      <c r="B1824" s="12" t="s">
        <v>78</v>
      </c>
      <c r="C1824" s="12" t="s">
        <v>117</v>
      </c>
      <c r="D1824" s="12" t="s">
        <v>505</v>
      </c>
      <c r="E1824" s="12">
        <v>41.6</v>
      </c>
      <c r="F1824" s="14" t="str">
        <f t="shared" si="112"/>
        <v>2025-04-12ExpenseWebflow21010 Credit Card (CIBC Visa)41.6</v>
      </c>
      <c r="G1824" s="15">
        <f t="shared" si="113"/>
        <v>45759</v>
      </c>
      <c r="H1824" s="16" t="str">
        <f>IF((IFERROR((VLOOKUP(D1824,'Automation (QBO)'!A:B,2,FALSE)),"0"))=0,"Suspense",(IFERROR((VLOOKUP(D1824,'Automation (QBO)'!A:B,2,FALSE)),"Suspense")))</f>
        <v>Credit Card (CIBC Visa)</v>
      </c>
      <c r="I1824" s="17">
        <f t="shared" si="114"/>
        <v>41.6</v>
      </c>
      <c r="J1824" s="12" t="str">
        <f t="shared" si="115"/>
        <v>Credit Card (CIBC Visa)</v>
      </c>
    </row>
    <row r="1825" spans="1:10" ht="16" hidden="1">
      <c r="A1825" s="13" t="s">
        <v>784</v>
      </c>
      <c r="B1825" s="12" t="s">
        <v>78</v>
      </c>
      <c r="C1825" s="12" t="s">
        <v>321</v>
      </c>
      <c r="D1825" s="12" t="s">
        <v>505</v>
      </c>
      <c r="E1825" s="12">
        <v>74.06</v>
      </c>
      <c r="F1825" s="14" t="str">
        <f t="shared" si="112"/>
        <v>2025-04-12ExpenseLordco21010 Credit Card (CIBC Visa)74.06</v>
      </c>
      <c r="G1825" s="15">
        <f t="shared" si="113"/>
        <v>45759</v>
      </c>
      <c r="H1825" s="16" t="str">
        <f>IF((IFERROR((VLOOKUP(D1825,'Automation (QBO)'!A:B,2,FALSE)),"0"))=0,"Suspense",(IFERROR((VLOOKUP(D1825,'Automation (QBO)'!A:B,2,FALSE)),"Suspense")))</f>
        <v>Credit Card (CIBC Visa)</v>
      </c>
      <c r="I1825" s="17">
        <f t="shared" si="114"/>
        <v>74.06</v>
      </c>
      <c r="J1825" s="12" t="str">
        <f t="shared" si="115"/>
        <v>Credit Card (CIBC Visa)</v>
      </c>
    </row>
    <row r="1826" spans="1:10" ht="16" hidden="1">
      <c r="A1826" s="13" t="s">
        <v>786</v>
      </c>
      <c r="B1826" s="12" t="s">
        <v>78</v>
      </c>
      <c r="C1826" s="12" t="s">
        <v>321</v>
      </c>
      <c r="D1826" s="12" t="s">
        <v>294</v>
      </c>
      <c r="E1826" s="12">
        <v>70.75</v>
      </c>
      <c r="F1826" s="14" t="str">
        <f t="shared" si="112"/>
        <v>2025-04-13ExpenseLordco52215 Repairs &amp; Maintenance70.75</v>
      </c>
      <c r="G1826" s="15">
        <f t="shared" si="113"/>
        <v>45760</v>
      </c>
      <c r="H1826" s="16" t="str">
        <f>IF((IFERROR((VLOOKUP(D1826,'Automation (QBO)'!A:B,2,FALSE)),"0"))=0,"Suspense",(IFERROR((VLOOKUP(D1826,'Automation (QBO)'!A:B,2,FALSE)),"Suspense")))</f>
        <v>Repairs &amp; Maintenance</v>
      </c>
      <c r="I1826" s="17">
        <f t="shared" si="114"/>
        <v>70.75</v>
      </c>
      <c r="J1826" s="12" t="str">
        <f t="shared" si="115"/>
        <v>Repairs &amp; Maintenance</v>
      </c>
    </row>
    <row r="1827" spans="1:10" ht="16" hidden="1">
      <c r="A1827" s="13" t="s">
        <v>786</v>
      </c>
      <c r="B1827" s="12" t="s">
        <v>78</v>
      </c>
      <c r="C1827" s="12" t="s">
        <v>321</v>
      </c>
      <c r="D1827" s="12" t="s">
        <v>199</v>
      </c>
      <c r="E1827" s="12">
        <v>-3.31</v>
      </c>
      <c r="F1827" s="14" t="str">
        <f t="shared" si="112"/>
        <v>2025-04-13ExpenseLordco21020 GST/HST Payable-3.31</v>
      </c>
      <c r="G1827" s="15">
        <f t="shared" si="113"/>
        <v>45760</v>
      </c>
      <c r="H1827" s="16" t="str">
        <f>IF((IFERROR((VLOOKUP(D1827,'Automation (QBO)'!A:B,2,FALSE)),"0"))=0,"Suspense",(IFERROR((VLOOKUP(D1827,'Automation (QBO)'!A:B,2,FALSE)),"Suspense")))</f>
        <v>GST/HST Payable</v>
      </c>
      <c r="I1827" s="17">
        <f t="shared" si="114"/>
        <v>-3.31</v>
      </c>
      <c r="J1827" s="12" t="str">
        <f t="shared" si="115"/>
        <v>GST/HST Payable</v>
      </c>
    </row>
    <row r="1828" spans="1:10" ht="16" hidden="1">
      <c r="A1828" s="13" t="s">
        <v>786</v>
      </c>
      <c r="B1828" s="12" t="s">
        <v>78</v>
      </c>
      <c r="C1828" s="12" t="s">
        <v>80</v>
      </c>
      <c r="D1828" s="12" t="s">
        <v>383</v>
      </c>
      <c r="E1828" s="12">
        <v>27.99</v>
      </c>
      <c r="F1828" s="14" t="str">
        <f t="shared" si="112"/>
        <v>2025-04-13ExpenseApple52165 Subscriptions (Annual)27.99</v>
      </c>
      <c r="G1828" s="15">
        <f t="shared" si="113"/>
        <v>45760</v>
      </c>
      <c r="H1828" s="16" t="str">
        <f>IF((IFERROR((VLOOKUP(D1828,'Automation (QBO)'!A:B,2,FALSE)),"0"))=0,"Suspense",(IFERROR((VLOOKUP(D1828,'Automation (QBO)'!A:B,2,FALSE)),"Suspense")))</f>
        <v>Subscriptions (Annual)</v>
      </c>
      <c r="I1828" s="17">
        <f t="shared" si="114"/>
        <v>27.99</v>
      </c>
      <c r="J1828" s="12" t="str">
        <f t="shared" si="115"/>
        <v>Subscriptions (Annual)</v>
      </c>
    </row>
    <row r="1829" spans="1:10" ht="16" hidden="1">
      <c r="A1829" s="13" t="s">
        <v>786</v>
      </c>
      <c r="B1829" s="12" t="s">
        <v>78</v>
      </c>
      <c r="C1829" s="12" t="s">
        <v>80</v>
      </c>
      <c r="D1829" s="12" t="s">
        <v>199</v>
      </c>
      <c r="E1829" s="12">
        <v>0</v>
      </c>
      <c r="F1829" s="14" t="str">
        <f t="shared" si="112"/>
        <v>2025-04-13ExpenseApple21020 GST/HST Payable0</v>
      </c>
      <c r="G1829" s="15">
        <f t="shared" si="113"/>
        <v>45760</v>
      </c>
      <c r="H1829" s="16" t="str">
        <f>IF((IFERROR((VLOOKUP(D1829,'Automation (QBO)'!A:B,2,FALSE)),"0"))=0,"Suspense",(IFERROR((VLOOKUP(D1829,'Automation (QBO)'!A:B,2,FALSE)),"Suspense")))</f>
        <v>GST/HST Payable</v>
      </c>
      <c r="I1829" s="17">
        <f t="shared" si="114"/>
        <v>0</v>
      </c>
      <c r="J1829" s="12" t="str">
        <f t="shared" si="115"/>
        <v>GST/HST Payable</v>
      </c>
    </row>
    <row r="1830" spans="1:10" ht="16" hidden="1">
      <c r="A1830" s="13" t="s">
        <v>786</v>
      </c>
      <c r="B1830" s="12" t="s">
        <v>78</v>
      </c>
      <c r="C1830" s="12" t="s">
        <v>89</v>
      </c>
      <c r="D1830" s="12" t="s">
        <v>199</v>
      </c>
      <c r="E1830" s="12">
        <v>-5.39</v>
      </c>
      <c r="F1830" s="14" t="str">
        <f t="shared" si="112"/>
        <v>2025-04-13ExpenseShell Canada21020 GST/HST Payable-5.39</v>
      </c>
      <c r="G1830" s="15">
        <f t="shared" si="113"/>
        <v>45760</v>
      </c>
      <c r="H1830" s="16" t="str">
        <f>IF((IFERROR((VLOOKUP(D1830,'Automation (QBO)'!A:B,2,FALSE)),"0"))=0,"Suspense",(IFERROR((VLOOKUP(D1830,'Automation (QBO)'!A:B,2,FALSE)),"Suspense")))</f>
        <v>GST/HST Payable</v>
      </c>
      <c r="I1830" s="17">
        <f t="shared" si="114"/>
        <v>-5.39</v>
      </c>
      <c r="J1830" s="12" t="str">
        <f t="shared" si="115"/>
        <v>GST/HST Payable</v>
      </c>
    </row>
    <row r="1831" spans="1:10" ht="16" hidden="1">
      <c r="A1831" s="13" t="s">
        <v>786</v>
      </c>
      <c r="B1831" s="12" t="s">
        <v>78</v>
      </c>
      <c r="C1831" s="12" t="s">
        <v>89</v>
      </c>
      <c r="D1831" s="12" t="s">
        <v>204</v>
      </c>
      <c r="E1831" s="12">
        <v>107.81</v>
      </c>
      <c r="F1831" s="14" t="str">
        <f t="shared" si="112"/>
        <v>2025-04-13ExpenseShell Canada52225 Fuel107.81</v>
      </c>
      <c r="G1831" s="15">
        <f t="shared" si="113"/>
        <v>45760</v>
      </c>
      <c r="H1831" s="16" t="str">
        <f>IF((IFERROR((VLOOKUP(D1831,'Automation (QBO)'!A:B,2,FALSE)),"0"))=0,"Suspense",(IFERROR((VLOOKUP(D1831,'Automation (QBO)'!A:B,2,FALSE)),"Suspense")))</f>
        <v>Fuel</v>
      </c>
      <c r="I1831" s="17">
        <f t="shared" si="114"/>
        <v>107.81</v>
      </c>
      <c r="J1831" s="12" t="str">
        <f t="shared" si="115"/>
        <v>Fuel</v>
      </c>
    </row>
    <row r="1832" spans="1:10" ht="16" hidden="1">
      <c r="A1832" s="13" t="s">
        <v>786</v>
      </c>
      <c r="B1832" s="12" t="s">
        <v>78</v>
      </c>
      <c r="C1832" s="12" t="s">
        <v>89</v>
      </c>
      <c r="D1832" s="12" t="s">
        <v>505</v>
      </c>
      <c r="E1832" s="12">
        <v>113.2</v>
      </c>
      <c r="F1832" s="14" t="str">
        <f t="shared" si="112"/>
        <v>2025-04-13ExpenseShell Canada21010 Credit Card (CIBC Visa)113.2</v>
      </c>
      <c r="G1832" s="15">
        <f t="shared" si="113"/>
        <v>45760</v>
      </c>
      <c r="H1832" s="16" t="str">
        <f>IF((IFERROR((VLOOKUP(D1832,'Automation (QBO)'!A:B,2,FALSE)),"0"))=0,"Suspense",(IFERROR((VLOOKUP(D1832,'Automation (QBO)'!A:B,2,FALSE)),"Suspense")))</f>
        <v>Credit Card (CIBC Visa)</v>
      </c>
      <c r="I1832" s="17">
        <f t="shared" si="114"/>
        <v>113.2</v>
      </c>
      <c r="J1832" s="12" t="str">
        <f t="shared" si="115"/>
        <v>Credit Card (CIBC Visa)</v>
      </c>
    </row>
    <row r="1833" spans="1:10" ht="16" hidden="1">
      <c r="A1833" s="13" t="s">
        <v>786</v>
      </c>
      <c r="B1833" s="12" t="s">
        <v>78</v>
      </c>
      <c r="C1833" s="12" t="s">
        <v>321</v>
      </c>
      <c r="D1833" s="12" t="s">
        <v>505</v>
      </c>
      <c r="E1833" s="12">
        <v>74.06</v>
      </c>
      <c r="F1833" s="14" t="str">
        <f t="shared" si="112"/>
        <v>2025-04-13ExpenseLordco21010 Credit Card (CIBC Visa)74.06</v>
      </c>
      <c r="G1833" s="15">
        <f t="shared" si="113"/>
        <v>45760</v>
      </c>
      <c r="H1833" s="16" t="str">
        <f>IF((IFERROR((VLOOKUP(D1833,'Automation (QBO)'!A:B,2,FALSE)),"0"))=0,"Suspense",(IFERROR((VLOOKUP(D1833,'Automation (QBO)'!A:B,2,FALSE)),"Suspense")))</f>
        <v>Credit Card (CIBC Visa)</v>
      </c>
      <c r="I1833" s="17">
        <f t="shared" si="114"/>
        <v>74.06</v>
      </c>
      <c r="J1833" s="12" t="str">
        <f t="shared" si="115"/>
        <v>Credit Card (CIBC Visa)</v>
      </c>
    </row>
    <row r="1834" spans="1:10" ht="16" hidden="1">
      <c r="A1834" s="13" t="s">
        <v>786</v>
      </c>
      <c r="B1834" s="12" t="s">
        <v>78</v>
      </c>
      <c r="C1834" s="12" t="s">
        <v>80</v>
      </c>
      <c r="D1834" s="12" t="s">
        <v>505</v>
      </c>
      <c r="E1834" s="12">
        <v>27.99</v>
      </c>
      <c r="F1834" s="14" t="str">
        <f t="shared" si="112"/>
        <v>2025-04-13ExpenseApple21010 Credit Card (CIBC Visa)27.99</v>
      </c>
      <c r="G1834" s="15">
        <f t="shared" si="113"/>
        <v>45760</v>
      </c>
      <c r="H1834" s="16" t="str">
        <f>IF((IFERROR((VLOOKUP(D1834,'Automation (QBO)'!A:B,2,FALSE)),"0"))=0,"Suspense",(IFERROR((VLOOKUP(D1834,'Automation (QBO)'!A:B,2,FALSE)),"Suspense")))</f>
        <v>Credit Card (CIBC Visa)</v>
      </c>
      <c r="I1834" s="17">
        <f t="shared" si="114"/>
        <v>27.99</v>
      </c>
      <c r="J1834" s="12" t="str">
        <f t="shared" si="115"/>
        <v>Credit Card (CIBC Visa)</v>
      </c>
    </row>
    <row r="1835" spans="1:10" ht="16" hidden="1">
      <c r="A1835" s="13" t="s">
        <v>787</v>
      </c>
      <c r="B1835" s="12" t="s">
        <v>84</v>
      </c>
      <c r="C1835" s="12" t="s">
        <v>753</v>
      </c>
      <c r="D1835" s="12" t="s">
        <v>844</v>
      </c>
      <c r="E1835" s="12">
        <v>23441.21</v>
      </c>
      <c r="F1835" s="14" t="str">
        <f t="shared" si="112"/>
        <v>2025-04-14InvoiceBrowns Newport Village:BSH NewPort Patio Project42035 Billable Expense Income23441.21</v>
      </c>
      <c r="G1835" s="15">
        <f t="shared" si="113"/>
        <v>45761</v>
      </c>
      <c r="H1835" s="16" t="str">
        <f>IF((IFERROR((VLOOKUP(D1835,'Automation (QBO)'!A:B,2,FALSE)),"0"))=0,"Suspense",(IFERROR((VLOOKUP(D1835,'Automation (QBO)'!A:B,2,FALSE)),"Suspense")))</f>
        <v>Suspense</v>
      </c>
      <c r="I1835" s="17">
        <f t="shared" si="114"/>
        <v>23441.21</v>
      </c>
      <c r="J1835" s="12" t="str">
        <f t="shared" si="115"/>
        <v>Suspense</v>
      </c>
    </row>
    <row r="1836" spans="1:10" ht="16" hidden="1">
      <c r="A1836" s="13" t="s">
        <v>787</v>
      </c>
      <c r="B1836" s="12" t="s">
        <v>84</v>
      </c>
      <c r="C1836" s="12" t="s">
        <v>753</v>
      </c>
      <c r="D1836" s="12" t="s">
        <v>759</v>
      </c>
      <c r="E1836" s="12">
        <v>4688.24</v>
      </c>
      <c r="F1836" s="14" t="str">
        <f t="shared" si="112"/>
        <v>2025-04-14InvoiceBrowns Newport Village:BSH NewPort Patio Project42015 Margin - Materials4688.24</v>
      </c>
      <c r="G1836" s="15">
        <f t="shared" si="113"/>
        <v>45761</v>
      </c>
      <c r="H1836" s="16" t="str">
        <f>IF((IFERROR((VLOOKUP(D1836,'Automation (QBO)'!A:B,2,FALSE)),"0"))=0,"Suspense",(IFERROR((VLOOKUP(D1836,'Automation (QBO)'!A:B,2,FALSE)),"Suspense")))</f>
        <v>Margin - Materials</v>
      </c>
      <c r="I1836" s="17">
        <f t="shared" si="114"/>
        <v>4688.24</v>
      </c>
      <c r="J1836" s="12" t="str">
        <f t="shared" si="115"/>
        <v>Margin - Materials</v>
      </c>
    </row>
    <row r="1837" spans="1:10" ht="16" hidden="1">
      <c r="A1837" s="13" t="s">
        <v>787</v>
      </c>
      <c r="B1837" s="12" t="s">
        <v>84</v>
      </c>
      <c r="C1837" s="12" t="s">
        <v>753</v>
      </c>
      <c r="D1837" s="12" t="s">
        <v>758</v>
      </c>
      <c r="E1837" s="12">
        <v>4462.5</v>
      </c>
      <c r="F1837" s="14" t="str">
        <f t="shared" si="112"/>
        <v>2025-04-14InvoiceBrowns Newport Village:BSH NewPort Patio Project41006 Labour - General4462.5</v>
      </c>
      <c r="G1837" s="15">
        <f t="shared" si="113"/>
        <v>45761</v>
      </c>
      <c r="H1837" s="16" t="str">
        <f>IF((IFERROR((VLOOKUP(D1837,'Automation (QBO)'!A:B,2,FALSE)),"0"))=0,"Suspense",(IFERROR((VLOOKUP(D1837,'Automation (QBO)'!A:B,2,FALSE)),"Suspense")))</f>
        <v>Labour - General</v>
      </c>
      <c r="I1837" s="17">
        <f t="shared" si="114"/>
        <v>4462.5</v>
      </c>
      <c r="J1837" s="12" t="str">
        <f t="shared" si="115"/>
        <v>Labour - General</v>
      </c>
    </row>
    <row r="1838" spans="1:10" ht="16" hidden="1">
      <c r="A1838" s="13" t="s">
        <v>787</v>
      </c>
      <c r="B1838" s="12" t="s">
        <v>84</v>
      </c>
      <c r="C1838" s="12" t="s">
        <v>753</v>
      </c>
      <c r="D1838" s="12" t="s">
        <v>666</v>
      </c>
      <c r="E1838" s="12">
        <v>892.5</v>
      </c>
      <c r="F1838" s="14" t="str">
        <f t="shared" si="112"/>
        <v>2025-04-14InvoiceBrowns Newport Village:BSH NewPort Patio Project41005 Labour - Project Managment892.5</v>
      </c>
      <c r="G1838" s="15">
        <f t="shared" si="113"/>
        <v>45761</v>
      </c>
      <c r="H1838" s="16" t="str">
        <f>IF((IFERROR((VLOOKUP(D1838,'Automation (QBO)'!A:B,2,FALSE)),"0"))=0,"Suspense",(IFERROR((VLOOKUP(D1838,'Automation (QBO)'!A:B,2,FALSE)),"Suspense")))</f>
        <v>Labour - Project Managment</v>
      </c>
      <c r="I1838" s="17">
        <f t="shared" si="114"/>
        <v>892.5</v>
      </c>
      <c r="J1838" s="12" t="str">
        <f t="shared" si="115"/>
        <v>Labour - Project Managment</v>
      </c>
    </row>
    <row r="1839" spans="1:10" ht="16" hidden="1">
      <c r="A1839" s="13" t="s">
        <v>787</v>
      </c>
      <c r="B1839" s="12" t="s">
        <v>84</v>
      </c>
      <c r="C1839" s="12" t="s">
        <v>114</v>
      </c>
      <c r="D1839" s="12" t="s">
        <v>666</v>
      </c>
      <c r="E1839" s="12">
        <v>15287.81</v>
      </c>
      <c r="F1839" s="14" t="str">
        <f t="shared" si="112"/>
        <v>2025-04-14InvoiceGarden of Granite Winery:Garden of Granite Project41005 Labour - Project Managment15287.81</v>
      </c>
      <c r="G1839" s="15">
        <f t="shared" si="113"/>
        <v>45761</v>
      </c>
      <c r="H1839" s="16" t="str">
        <f>IF((IFERROR((VLOOKUP(D1839,'Automation (QBO)'!A:B,2,FALSE)),"0"))=0,"Suspense",(IFERROR((VLOOKUP(D1839,'Automation (QBO)'!A:B,2,FALSE)),"Suspense")))</f>
        <v>Labour - Project Managment</v>
      </c>
      <c r="I1839" s="17">
        <f t="shared" si="114"/>
        <v>15287.81</v>
      </c>
      <c r="J1839" s="12" t="str">
        <f t="shared" si="115"/>
        <v>Labour - Project Managment</v>
      </c>
    </row>
    <row r="1840" spans="1:10" ht="16" hidden="1">
      <c r="A1840" s="13" t="s">
        <v>787</v>
      </c>
      <c r="B1840" s="12" t="s">
        <v>84</v>
      </c>
      <c r="C1840" s="12" t="s">
        <v>114</v>
      </c>
      <c r="D1840" s="12" t="s">
        <v>760</v>
      </c>
      <c r="E1840" s="12">
        <v>3057.56</v>
      </c>
      <c r="F1840" s="14" t="str">
        <f t="shared" si="112"/>
        <v>2025-04-14InvoiceGarden of Granite Winery:Garden of Granite Project42020 Margin - Subcontractor3057.56</v>
      </c>
      <c r="G1840" s="15">
        <f t="shared" si="113"/>
        <v>45761</v>
      </c>
      <c r="H1840" s="16" t="str">
        <f>IF((IFERROR((VLOOKUP(D1840,'Automation (QBO)'!A:B,2,FALSE)),"0"))=0,"Suspense",(IFERROR((VLOOKUP(D1840,'Automation (QBO)'!A:B,2,FALSE)),"Suspense")))</f>
        <v>Margin - Subcontractor</v>
      </c>
      <c r="I1840" s="17">
        <f t="shared" si="114"/>
        <v>3057.56</v>
      </c>
      <c r="J1840" s="12" t="str">
        <f t="shared" si="115"/>
        <v>Margin - Subcontractor</v>
      </c>
    </row>
    <row r="1841" spans="1:10" ht="16" hidden="1">
      <c r="A1841" s="13" t="s">
        <v>787</v>
      </c>
      <c r="B1841" s="12" t="s">
        <v>84</v>
      </c>
      <c r="C1841" s="12" t="s">
        <v>114</v>
      </c>
      <c r="D1841" s="12" t="s">
        <v>758</v>
      </c>
      <c r="E1841" s="12">
        <v>585</v>
      </c>
      <c r="F1841" s="14" t="str">
        <f t="shared" si="112"/>
        <v>2025-04-14InvoiceGarden of Granite Winery:Garden of Granite Project41006 Labour - General585</v>
      </c>
      <c r="G1841" s="15">
        <f t="shared" si="113"/>
        <v>45761</v>
      </c>
      <c r="H1841" s="16" t="str">
        <f>IF((IFERROR((VLOOKUP(D1841,'Automation (QBO)'!A:B,2,FALSE)),"0"))=0,"Suspense",(IFERROR((VLOOKUP(D1841,'Automation (QBO)'!A:B,2,FALSE)),"Suspense")))</f>
        <v>Labour - General</v>
      </c>
      <c r="I1841" s="17">
        <f t="shared" si="114"/>
        <v>585</v>
      </c>
      <c r="J1841" s="12" t="str">
        <f t="shared" si="115"/>
        <v>Labour - General</v>
      </c>
    </row>
    <row r="1842" spans="1:10" ht="16" hidden="1">
      <c r="A1842" s="13" t="s">
        <v>787</v>
      </c>
      <c r="B1842" s="12" t="s">
        <v>84</v>
      </c>
      <c r="C1842" s="12" t="s">
        <v>114</v>
      </c>
      <c r="D1842" s="12" t="s">
        <v>666</v>
      </c>
      <c r="E1842" s="12">
        <v>117</v>
      </c>
      <c r="F1842" s="14" t="str">
        <f t="shared" si="112"/>
        <v>2025-04-14InvoiceGarden of Granite Winery:Garden of Granite Project41005 Labour - Project Managment117</v>
      </c>
      <c r="G1842" s="15">
        <f t="shared" si="113"/>
        <v>45761</v>
      </c>
      <c r="H1842" s="16" t="str">
        <f>IF((IFERROR((VLOOKUP(D1842,'Automation (QBO)'!A:B,2,FALSE)),"0"))=0,"Suspense",(IFERROR((VLOOKUP(D1842,'Automation (QBO)'!A:B,2,FALSE)),"Suspense")))</f>
        <v>Labour - Project Managment</v>
      </c>
      <c r="I1842" s="17">
        <f t="shared" si="114"/>
        <v>117</v>
      </c>
      <c r="J1842" s="12" t="str">
        <f t="shared" si="115"/>
        <v>Labour - Project Managment</v>
      </c>
    </row>
    <row r="1843" spans="1:10" ht="16" hidden="1">
      <c r="A1843" s="13" t="s">
        <v>787</v>
      </c>
      <c r="B1843" s="12" t="s">
        <v>78</v>
      </c>
      <c r="C1843" s="12" t="s">
        <v>711</v>
      </c>
      <c r="D1843" s="12" t="s">
        <v>654</v>
      </c>
      <c r="E1843" s="12">
        <v>1567</v>
      </c>
      <c r="F1843" s="14" t="str">
        <f t="shared" si="112"/>
        <v>2025-04-14ExpenseJosh Sathiananthan LTD.51320 Project Expense - Subcontractors1567</v>
      </c>
      <c r="G1843" s="15">
        <f t="shared" si="113"/>
        <v>45761</v>
      </c>
      <c r="H1843" s="16" t="str">
        <f>IF((IFERROR((VLOOKUP(D1843,'Automation (QBO)'!A:B,2,FALSE)),"0"))=0,"Suspense",(IFERROR((VLOOKUP(D1843,'Automation (QBO)'!A:B,2,FALSE)),"Suspense")))</f>
        <v>Project Expense - Subcontractors</v>
      </c>
      <c r="I1843" s="17">
        <f t="shared" si="114"/>
        <v>1567</v>
      </c>
      <c r="J1843" s="12" t="str">
        <f t="shared" si="115"/>
        <v>Project Expense - Subcontractors</v>
      </c>
    </row>
    <row r="1844" spans="1:10" ht="16" hidden="1">
      <c r="A1844" s="13" t="s">
        <v>787</v>
      </c>
      <c r="B1844" s="12" t="s">
        <v>78</v>
      </c>
      <c r="C1844" s="12" t="s">
        <v>711</v>
      </c>
      <c r="D1844" s="12" t="s">
        <v>199</v>
      </c>
      <c r="E1844" s="12">
        <v>0</v>
      </c>
      <c r="F1844" s="14" t="str">
        <f t="shared" si="112"/>
        <v>2025-04-14ExpenseJosh Sathiananthan LTD.21020 GST/HST Payable0</v>
      </c>
      <c r="G1844" s="15">
        <f t="shared" si="113"/>
        <v>45761</v>
      </c>
      <c r="H1844" s="16" t="str">
        <f>IF((IFERROR((VLOOKUP(D1844,'Automation (QBO)'!A:B,2,FALSE)),"0"))=0,"Suspense",(IFERROR((VLOOKUP(D1844,'Automation (QBO)'!A:B,2,FALSE)),"Suspense")))</f>
        <v>GST/HST Payable</v>
      </c>
      <c r="I1844" s="17">
        <f t="shared" si="114"/>
        <v>0</v>
      </c>
      <c r="J1844" s="12" t="str">
        <f t="shared" si="115"/>
        <v>GST/HST Payable</v>
      </c>
    </row>
    <row r="1845" spans="1:10" ht="16" hidden="1">
      <c r="A1845" s="13" t="s">
        <v>787</v>
      </c>
      <c r="B1845" s="12" t="s">
        <v>78</v>
      </c>
      <c r="C1845" s="12" t="s">
        <v>100</v>
      </c>
      <c r="D1845" s="12" t="s">
        <v>383</v>
      </c>
      <c r="E1845" s="12">
        <v>22.85</v>
      </c>
      <c r="F1845" s="14" t="str">
        <f t="shared" si="112"/>
        <v>2025-04-14ExpenseMicrosoft Canada Inc52165 Subscriptions (Annual)22.85</v>
      </c>
      <c r="G1845" s="15">
        <f t="shared" si="113"/>
        <v>45761</v>
      </c>
      <c r="H1845" s="16" t="str">
        <f>IF((IFERROR((VLOOKUP(D1845,'Automation (QBO)'!A:B,2,FALSE)),"0"))=0,"Suspense",(IFERROR((VLOOKUP(D1845,'Automation (QBO)'!A:B,2,FALSE)),"Suspense")))</f>
        <v>Subscriptions (Annual)</v>
      </c>
      <c r="I1845" s="17">
        <f t="shared" si="114"/>
        <v>22.85</v>
      </c>
      <c r="J1845" s="12" t="str">
        <f t="shared" si="115"/>
        <v>Subscriptions (Annual)</v>
      </c>
    </row>
    <row r="1846" spans="1:10" ht="16" hidden="1">
      <c r="A1846" s="13" t="s">
        <v>787</v>
      </c>
      <c r="B1846" s="12" t="s">
        <v>78</v>
      </c>
      <c r="C1846" s="12" t="s">
        <v>100</v>
      </c>
      <c r="D1846" s="12" t="s">
        <v>199</v>
      </c>
      <c r="E1846" s="12">
        <v>0</v>
      </c>
      <c r="F1846" s="14" t="str">
        <f t="shared" si="112"/>
        <v>2025-04-14ExpenseMicrosoft Canada Inc21020 GST/HST Payable0</v>
      </c>
      <c r="G1846" s="15">
        <f t="shared" si="113"/>
        <v>45761</v>
      </c>
      <c r="H1846" s="16" t="str">
        <f>IF((IFERROR((VLOOKUP(D1846,'Automation (QBO)'!A:B,2,FALSE)),"0"))=0,"Suspense",(IFERROR((VLOOKUP(D1846,'Automation (QBO)'!A:B,2,FALSE)),"Suspense")))</f>
        <v>GST/HST Payable</v>
      </c>
      <c r="I1846" s="17">
        <f t="shared" si="114"/>
        <v>0</v>
      </c>
      <c r="J1846" s="12" t="str">
        <f t="shared" si="115"/>
        <v>GST/HST Payable</v>
      </c>
    </row>
    <row r="1847" spans="1:10" ht="16" hidden="1">
      <c r="A1847" s="13" t="s">
        <v>787</v>
      </c>
      <c r="B1847" s="12" t="s">
        <v>78</v>
      </c>
      <c r="C1847" s="12" t="s">
        <v>100</v>
      </c>
      <c r="D1847" s="12" t="s">
        <v>383</v>
      </c>
      <c r="E1847" s="12">
        <v>10.98</v>
      </c>
      <c r="F1847" s="14" t="str">
        <f t="shared" si="112"/>
        <v>2025-04-14ExpenseMicrosoft Canada Inc52165 Subscriptions (Annual)10.98</v>
      </c>
      <c r="G1847" s="15">
        <f t="shared" si="113"/>
        <v>45761</v>
      </c>
      <c r="H1847" s="16" t="str">
        <f>IF((IFERROR((VLOOKUP(D1847,'Automation (QBO)'!A:B,2,FALSE)),"0"))=0,"Suspense",(IFERROR((VLOOKUP(D1847,'Automation (QBO)'!A:B,2,FALSE)),"Suspense")))</f>
        <v>Subscriptions (Annual)</v>
      </c>
      <c r="I1847" s="17">
        <f t="shared" si="114"/>
        <v>10.98</v>
      </c>
      <c r="J1847" s="12" t="str">
        <f t="shared" si="115"/>
        <v>Subscriptions (Annual)</v>
      </c>
    </row>
    <row r="1848" spans="1:10" ht="16" hidden="1">
      <c r="A1848" s="13" t="s">
        <v>787</v>
      </c>
      <c r="B1848" s="12" t="s">
        <v>78</v>
      </c>
      <c r="C1848" s="12" t="s">
        <v>100</v>
      </c>
      <c r="D1848" s="12" t="s">
        <v>199</v>
      </c>
      <c r="E1848" s="12">
        <v>0</v>
      </c>
      <c r="F1848" s="14" t="str">
        <f t="shared" si="112"/>
        <v>2025-04-14ExpenseMicrosoft Canada Inc21020 GST/HST Payable0</v>
      </c>
      <c r="G1848" s="15">
        <f t="shared" si="113"/>
        <v>45761</v>
      </c>
      <c r="H1848" s="16" t="str">
        <f>IF((IFERROR((VLOOKUP(D1848,'Automation (QBO)'!A:B,2,FALSE)),"0"))=0,"Suspense",(IFERROR((VLOOKUP(D1848,'Automation (QBO)'!A:B,2,FALSE)),"Suspense")))</f>
        <v>GST/HST Payable</v>
      </c>
      <c r="I1848" s="17">
        <f t="shared" si="114"/>
        <v>0</v>
      </c>
      <c r="J1848" s="12" t="str">
        <f t="shared" si="115"/>
        <v>GST/HST Payable</v>
      </c>
    </row>
    <row r="1849" spans="1:10" ht="16" hidden="1">
      <c r="A1849" s="13" t="s">
        <v>787</v>
      </c>
      <c r="B1849" s="12" t="s">
        <v>78</v>
      </c>
      <c r="C1849" s="12" t="s">
        <v>100</v>
      </c>
      <c r="D1849" s="12" t="s">
        <v>383</v>
      </c>
      <c r="E1849" s="12">
        <v>12.1</v>
      </c>
      <c r="F1849" s="14" t="str">
        <f t="shared" si="112"/>
        <v>2025-04-14ExpenseMicrosoft Canada Inc52165 Subscriptions (Annual)12.1</v>
      </c>
      <c r="G1849" s="15">
        <f t="shared" si="113"/>
        <v>45761</v>
      </c>
      <c r="H1849" s="16" t="str">
        <f>IF((IFERROR((VLOOKUP(D1849,'Automation (QBO)'!A:B,2,FALSE)),"0"))=0,"Suspense",(IFERROR((VLOOKUP(D1849,'Automation (QBO)'!A:B,2,FALSE)),"Suspense")))</f>
        <v>Subscriptions (Annual)</v>
      </c>
      <c r="I1849" s="17">
        <f t="shared" si="114"/>
        <v>12.1</v>
      </c>
      <c r="J1849" s="12" t="str">
        <f t="shared" si="115"/>
        <v>Subscriptions (Annual)</v>
      </c>
    </row>
    <row r="1850" spans="1:10" ht="16" hidden="1">
      <c r="A1850" s="13" t="s">
        <v>787</v>
      </c>
      <c r="B1850" s="12" t="s">
        <v>78</v>
      </c>
      <c r="C1850" s="12" t="s">
        <v>100</v>
      </c>
      <c r="D1850" s="12" t="s">
        <v>199</v>
      </c>
      <c r="E1850" s="12">
        <v>0</v>
      </c>
      <c r="F1850" s="14" t="str">
        <f t="shared" si="112"/>
        <v>2025-04-14ExpenseMicrosoft Canada Inc21020 GST/HST Payable0</v>
      </c>
      <c r="G1850" s="15">
        <f t="shared" si="113"/>
        <v>45761</v>
      </c>
      <c r="H1850" s="16" t="str">
        <f>IF((IFERROR((VLOOKUP(D1850,'Automation (QBO)'!A:B,2,FALSE)),"0"))=0,"Suspense",(IFERROR((VLOOKUP(D1850,'Automation (QBO)'!A:B,2,FALSE)),"Suspense")))</f>
        <v>GST/HST Payable</v>
      </c>
      <c r="I1850" s="17">
        <f t="shared" si="114"/>
        <v>0</v>
      </c>
      <c r="J1850" s="12" t="str">
        <f t="shared" si="115"/>
        <v>GST/HST Payable</v>
      </c>
    </row>
    <row r="1851" spans="1:10" ht="16" hidden="1">
      <c r="A1851" s="13" t="s">
        <v>787</v>
      </c>
      <c r="B1851" s="12" t="s">
        <v>78</v>
      </c>
      <c r="C1851" s="12" t="s">
        <v>790</v>
      </c>
      <c r="D1851" s="12" t="s">
        <v>660</v>
      </c>
      <c r="E1851" s="12">
        <v>5.6</v>
      </c>
      <c r="F1851" s="14" t="str">
        <f t="shared" si="112"/>
        <v>2025-04-14ExpenseHeritage Home &amp; Gifts Port Moody51335 Project Expense - Materials5.6</v>
      </c>
      <c r="G1851" s="15">
        <f t="shared" si="113"/>
        <v>45761</v>
      </c>
      <c r="H1851" s="16" t="str">
        <f>IF((IFERROR((VLOOKUP(D1851,'Automation (QBO)'!A:B,2,FALSE)),"0"))=0,"Suspense",(IFERROR((VLOOKUP(D1851,'Automation (QBO)'!A:B,2,FALSE)),"Suspense")))</f>
        <v>Project Expense - Materials</v>
      </c>
      <c r="I1851" s="17">
        <f t="shared" si="114"/>
        <v>5.6</v>
      </c>
      <c r="J1851" s="12" t="str">
        <f t="shared" si="115"/>
        <v>Project Expense - Materials</v>
      </c>
    </row>
    <row r="1852" spans="1:10" ht="16" hidden="1">
      <c r="A1852" s="13" t="s">
        <v>787</v>
      </c>
      <c r="B1852" s="12" t="s">
        <v>78</v>
      </c>
      <c r="C1852" s="12" t="s">
        <v>790</v>
      </c>
      <c r="D1852" s="12" t="s">
        <v>199</v>
      </c>
      <c r="E1852" s="12">
        <v>0</v>
      </c>
      <c r="F1852" s="14" t="str">
        <f t="shared" si="112"/>
        <v>2025-04-14ExpenseHeritage Home &amp; Gifts Port Moody21020 GST/HST Payable0</v>
      </c>
      <c r="G1852" s="15">
        <f t="shared" si="113"/>
        <v>45761</v>
      </c>
      <c r="H1852" s="16" t="str">
        <f>IF((IFERROR((VLOOKUP(D1852,'Automation (QBO)'!A:B,2,FALSE)),"0"))=0,"Suspense",(IFERROR((VLOOKUP(D1852,'Automation (QBO)'!A:B,2,FALSE)),"Suspense")))</f>
        <v>GST/HST Payable</v>
      </c>
      <c r="I1852" s="17">
        <f t="shared" si="114"/>
        <v>0</v>
      </c>
      <c r="J1852" s="12" t="str">
        <f t="shared" si="115"/>
        <v>GST/HST Payable</v>
      </c>
    </row>
    <row r="1853" spans="1:10" ht="16" hidden="1">
      <c r="A1853" s="13" t="s">
        <v>787</v>
      </c>
      <c r="B1853" s="12" t="s">
        <v>84</v>
      </c>
      <c r="C1853" s="12" t="s">
        <v>753</v>
      </c>
      <c r="D1853" s="12" t="s">
        <v>665</v>
      </c>
      <c r="E1853" s="12">
        <v>0</v>
      </c>
      <c r="F1853" s="14" t="str">
        <f t="shared" si="112"/>
        <v>2025-04-14InvoiceBrowns Newport Village:BSH NewPort Patio Project12000 [Accounts Receivable]0</v>
      </c>
      <c r="G1853" s="15">
        <f t="shared" si="113"/>
        <v>45761</v>
      </c>
      <c r="H1853" s="16" t="str">
        <f>IF((IFERROR((VLOOKUP(D1853,'Automation (QBO)'!A:B,2,FALSE)),"0"))=0,"Suspense",(IFERROR((VLOOKUP(D1853,'Automation (QBO)'!A:B,2,FALSE)),"Suspense")))</f>
        <v>Accounts Recievable - Suspense</v>
      </c>
      <c r="I1853" s="17">
        <f t="shared" si="114"/>
        <v>0</v>
      </c>
      <c r="J1853" s="12" t="str">
        <f t="shared" si="115"/>
        <v>Accounts Recievable - Suspense</v>
      </c>
    </row>
    <row r="1854" spans="1:10" ht="16" hidden="1">
      <c r="A1854" s="13" t="s">
        <v>787</v>
      </c>
      <c r="B1854" s="12" t="s">
        <v>84</v>
      </c>
      <c r="C1854" s="12" t="s">
        <v>753</v>
      </c>
      <c r="D1854" s="12" t="s">
        <v>218</v>
      </c>
      <c r="E1854" s="12">
        <v>-35158.68</v>
      </c>
      <c r="F1854" s="14" t="str">
        <f t="shared" si="112"/>
        <v>2025-04-14InvoiceBrowns Newport Village:BSH NewPort Patio Project21045 Deposit Received-35158.68</v>
      </c>
      <c r="G1854" s="15">
        <f t="shared" si="113"/>
        <v>45761</v>
      </c>
      <c r="H1854" s="16" t="str">
        <f>IF((IFERROR((VLOOKUP(D1854,'Automation (QBO)'!A:B,2,FALSE)),"0"))=0,"Suspense",(IFERROR((VLOOKUP(D1854,'Automation (QBO)'!A:B,2,FALSE)),"Suspense")))</f>
        <v>Liability - Depostis Received</v>
      </c>
      <c r="I1854" s="17">
        <f t="shared" si="114"/>
        <v>-35158.68</v>
      </c>
      <c r="J1854" s="12" t="str">
        <f t="shared" si="115"/>
        <v>Liability - Depostis Received</v>
      </c>
    </row>
    <row r="1855" spans="1:10" ht="16" hidden="1">
      <c r="A1855" s="13" t="s">
        <v>787</v>
      </c>
      <c r="B1855" s="12" t="s">
        <v>84</v>
      </c>
      <c r="C1855" s="12" t="s">
        <v>753</v>
      </c>
      <c r="D1855" s="12" t="s">
        <v>199</v>
      </c>
      <c r="E1855" s="12">
        <v>1674.23</v>
      </c>
      <c r="F1855" s="14" t="str">
        <f t="shared" si="112"/>
        <v>2025-04-14InvoiceBrowns Newport Village:BSH NewPort Patio Project21020 GST/HST Payable1674.23</v>
      </c>
      <c r="G1855" s="15">
        <f t="shared" si="113"/>
        <v>45761</v>
      </c>
      <c r="H1855" s="16" t="str">
        <f>IF((IFERROR((VLOOKUP(D1855,'Automation (QBO)'!A:B,2,FALSE)),"0"))=0,"Suspense",(IFERROR((VLOOKUP(D1855,'Automation (QBO)'!A:B,2,FALSE)),"Suspense")))</f>
        <v>GST/HST Payable</v>
      </c>
      <c r="I1855" s="17">
        <f t="shared" si="114"/>
        <v>1674.23</v>
      </c>
      <c r="J1855" s="12" t="str">
        <f t="shared" si="115"/>
        <v>GST/HST Payable</v>
      </c>
    </row>
    <row r="1856" spans="1:10" ht="16" hidden="1">
      <c r="A1856" s="13" t="s">
        <v>787</v>
      </c>
      <c r="B1856" s="12" t="s">
        <v>84</v>
      </c>
      <c r="C1856" s="12" t="s">
        <v>753</v>
      </c>
      <c r="D1856" s="12" t="s">
        <v>199</v>
      </c>
      <c r="E1856" s="12">
        <v>0</v>
      </c>
      <c r="F1856" s="14" t="str">
        <f t="shared" si="112"/>
        <v>2025-04-14InvoiceBrowns Newport Village:BSH NewPort Patio Project21020 GST/HST Payable0</v>
      </c>
      <c r="G1856" s="15">
        <f t="shared" si="113"/>
        <v>45761</v>
      </c>
      <c r="H1856" s="16" t="str">
        <f>IF((IFERROR((VLOOKUP(D1856,'Automation (QBO)'!A:B,2,FALSE)),"0"))=0,"Suspense",(IFERROR((VLOOKUP(D1856,'Automation (QBO)'!A:B,2,FALSE)),"Suspense")))</f>
        <v>GST/HST Payable</v>
      </c>
      <c r="I1856" s="17">
        <f t="shared" si="114"/>
        <v>0</v>
      </c>
      <c r="J1856" s="12" t="str">
        <f t="shared" si="115"/>
        <v>GST/HST Payable</v>
      </c>
    </row>
    <row r="1857" spans="1:10" ht="16" hidden="1">
      <c r="A1857" s="13" t="s">
        <v>787</v>
      </c>
      <c r="B1857" s="12" t="s">
        <v>78</v>
      </c>
      <c r="C1857" s="12" t="s">
        <v>100</v>
      </c>
      <c r="D1857" s="12" t="s">
        <v>505</v>
      </c>
      <c r="E1857" s="12">
        <v>12.1</v>
      </c>
      <c r="F1857" s="14" t="str">
        <f t="shared" si="112"/>
        <v>2025-04-14ExpenseMicrosoft Canada Inc21010 Credit Card (CIBC Visa)12.1</v>
      </c>
      <c r="G1857" s="15">
        <f t="shared" si="113"/>
        <v>45761</v>
      </c>
      <c r="H1857" s="16" t="str">
        <f>IF((IFERROR((VLOOKUP(D1857,'Automation (QBO)'!A:B,2,FALSE)),"0"))=0,"Suspense",(IFERROR((VLOOKUP(D1857,'Automation (QBO)'!A:B,2,FALSE)),"Suspense")))</f>
        <v>Credit Card (CIBC Visa)</v>
      </c>
      <c r="I1857" s="17">
        <f t="shared" si="114"/>
        <v>12.1</v>
      </c>
      <c r="J1857" s="12" t="str">
        <f t="shared" si="115"/>
        <v>Credit Card (CIBC Visa)</v>
      </c>
    </row>
    <row r="1858" spans="1:10" ht="16" hidden="1">
      <c r="A1858" s="13" t="s">
        <v>787</v>
      </c>
      <c r="B1858" s="12" t="s">
        <v>78</v>
      </c>
      <c r="C1858" s="12" t="s">
        <v>711</v>
      </c>
      <c r="D1858" s="12" t="s">
        <v>201</v>
      </c>
      <c r="E1858" s="12">
        <v>-1567</v>
      </c>
      <c r="F1858" s="14" t="str">
        <f t="shared" ref="F1858:F1921" si="116">A1858&amp;B1858&amp;C1858&amp;D1858&amp;E1858</f>
        <v>2025-04-14ExpenseJosh Sathiananthan LTD.11005 Chequing (CIBC)-1567</v>
      </c>
      <c r="G1858" s="15">
        <f t="shared" ref="G1858:G1921" si="117">IFERROR((DATEVALUE(A1858)),A1858)</f>
        <v>45761</v>
      </c>
      <c r="H1858" s="16" t="str">
        <f>IF((IFERROR((VLOOKUP(D1858,'Automation (QBO)'!A:B,2,FALSE)),"0"))=0,"Suspense",(IFERROR((VLOOKUP(D1858,'Automation (QBO)'!A:B,2,FALSE)),"Suspense")))</f>
        <v>Chequing (CIBC)</v>
      </c>
      <c r="I1858" s="17">
        <f t="shared" ref="I1858:I1921" si="118">E1858</f>
        <v>-1567</v>
      </c>
      <c r="J1858" s="12" t="str">
        <f t="shared" ref="J1858:J1921" si="119">H1858</f>
        <v>Chequing (CIBC)</v>
      </c>
    </row>
    <row r="1859" spans="1:10" ht="16" hidden="1">
      <c r="A1859" s="13" t="s">
        <v>787</v>
      </c>
      <c r="B1859" s="12" t="s">
        <v>78</v>
      </c>
      <c r="C1859" s="12" t="s">
        <v>100</v>
      </c>
      <c r="D1859" s="12" t="s">
        <v>505</v>
      </c>
      <c r="E1859" s="12">
        <v>22.85</v>
      </c>
      <c r="F1859" s="14" t="str">
        <f t="shared" si="116"/>
        <v>2025-04-14ExpenseMicrosoft Canada Inc21010 Credit Card (CIBC Visa)22.85</v>
      </c>
      <c r="G1859" s="15">
        <f t="shared" si="117"/>
        <v>45761</v>
      </c>
      <c r="H1859" s="16" t="str">
        <f>IF((IFERROR((VLOOKUP(D1859,'Automation (QBO)'!A:B,2,FALSE)),"0"))=0,"Suspense",(IFERROR((VLOOKUP(D1859,'Automation (QBO)'!A:B,2,FALSE)),"Suspense")))</f>
        <v>Credit Card (CIBC Visa)</v>
      </c>
      <c r="I1859" s="17">
        <f t="shared" si="118"/>
        <v>22.85</v>
      </c>
      <c r="J1859" s="12" t="str">
        <f t="shared" si="119"/>
        <v>Credit Card (CIBC Visa)</v>
      </c>
    </row>
    <row r="1860" spans="1:10" ht="16" hidden="1">
      <c r="A1860" s="13" t="s">
        <v>787</v>
      </c>
      <c r="B1860" s="12" t="s">
        <v>78</v>
      </c>
      <c r="C1860" s="12" t="s">
        <v>100</v>
      </c>
      <c r="D1860" s="12" t="s">
        <v>505</v>
      </c>
      <c r="E1860" s="12">
        <v>10.98</v>
      </c>
      <c r="F1860" s="14" t="str">
        <f t="shared" si="116"/>
        <v>2025-04-14ExpenseMicrosoft Canada Inc21010 Credit Card (CIBC Visa)10.98</v>
      </c>
      <c r="G1860" s="15">
        <f t="shared" si="117"/>
        <v>45761</v>
      </c>
      <c r="H1860" s="16" t="str">
        <f>IF((IFERROR((VLOOKUP(D1860,'Automation (QBO)'!A:B,2,FALSE)),"0"))=0,"Suspense",(IFERROR((VLOOKUP(D1860,'Automation (QBO)'!A:B,2,FALSE)),"Suspense")))</f>
        <v>Credit Card (CIBC Visa)</v>
      </c>
      <c r="I1860" s="17">
        <f t="shared" si="118"/>
        <v>10.98</v>
      </c>
      <c r="J1860" s="12" t="str">
        <f t="shared" si="119"/>
        <v>Credit Card (CIBC Visa)</v>
      </c>
    </row>
    <row r="1861" spans="1:10" ht="16" hidden="1">
      <c r="A1861" s="13" t="s">
        <v>787</v>
      </c>
      <c r="B1861" s="12" t="s">
        <v>78</v>
      </c>
      <c r="C1861" s="12" t="s">
        <v>790</v>
      </c>
      <c r="D1861" s="12" t="s">
        <v>505</v>
      </c>
      <c r="E1861" s="12">
        <v>5.6</v>
      </c>
      <c r="F1861" s="14" t="str">
        <f t="shared" si="116"/>
        <v>2025-04-14ExpenseHeritage Home &amp; Gifts Port Moody21010 Credit Card (CIBC Visa)5.6</v>
      </c>
      <c r="G1861" s="15">
        <f t="shared" si="117"/>
        <v>45761</v>
      </c>
      <c r="H1861" s="16" t="str">
        <f>IF((IFERROR((VLOOKUP(D1861,'Automation (QBO)'!A:B,2,FALSE)),"0"))=0,"Suspense",(IFERROR((VLOOKUP(D1861,'Automation (QBO)'!A:B,2,FALSE)),"Suspense")))</f>
        <v>Credit Card (CIBC Visa)</v>
      </c>
      <c r="I1861" s="17">
        <f t="shared" si="118"/>
        <v>5.6</v>
      </c>
      <c r="J1861" s="12" t="str">
        <f t="shared" si="119"/>
        <v>Credit Card (CIBC Visa)</v>
      </c>
    </row>
    <row r="1862" spans="1:10" ht="16" hidden="1">
      <c r="A1862" s="13" t="s">
        <v>787</v>
      </c>
      <c r="B1862" s="12" t="s">
        <v>84</v>
      </c>
      <c r="C1862" s="12" t="s">
        <v>114</v>
      </c>
      <c r="D1862" s="12" t="s">
        <v>665</v>
      </c>
      <c r="E1862" s="12">
        <v>0</v>
      </c>
      <c r="F1862" s="14" t="str">
        <f t="shared" si="116"/>
        <v>2025-04-14InvoiceGarden of Granite Winery:Garden of Granite Project12000 [Accounts Receivable]0</v>
      </c>
      <c r="G1862" s="15">
        <f t="shared" si="117"/>
        <v>45761</v>
      </c>
      <c r="H1862" s="16" t="str">
        <f>IF((IFERROR((VLOOKUP(D1862,'Automation (QBO)'!A:B,2,FALSE)),"0"))=0,"Suspense",(IFERROR((VLOOKUP(D1862,'Automation (QBO)'!A:B,2,FALSE)),"Suspense")))</f>
        <v>Accounts Recievable - Suspense</v>
      </c>
      <c r="I1862" s="17">
        <f t="shared" si="118"/>
        <v>0</v>
      </c>
      <c r="J1862" s="12" t="str">
        <f t="shared" si="119"/>
        <v>Accounts Recievable - Suspense</v>
      </c>
    </row>
    <row r="1863" spans="1:10" ht="16" hidden="1">
      <c r="A1863" s="13" t="s">
        <v>787</v>
      </c>
      <c r="B1863" s="12" t="s">
        <v>84</v>
      </c>
      <c r="C1863" s="12" t="s">
        <v>114</v>
      </c>
      <c r="D1863" s="12" t="s">
        <v>218</v>
      </c>
      <c r="E1863" s="12">
        <v>-19999.740000000002</v>
      </c>
      <c r="F1863" s="14" t="str">
        <f t="shared" si="116"/>
        <v>2025-04-14InvoiceGarden of Granite Winery:Garden of Granite Project21045 Deposit Received-19999.74</v>
      </c>
      <c r="G1863" s="15">
        <f t="shared" si="117"/>
        <v>45761</v>
      </c>
      <c r="H1863" s="16" t="str">
        <f>IF((IFERROR((VLOOKUP(D1863,'Automation (QBO)'!A:B,2,FALSE)),"0"))=0,"Suspense",(IFERROR((VLOOKUP(D1863,'Automation (QBO)'!A:B,2,FALSE)),"Suspense")))</f>
        <v>Liability - Depostis Received</v>
      </c>
      <c r="I1863" s="17">
        <f t="shared" si="118"/>
        <v>-19999.740000000002</v>
      </c>
      <c r="J1863" s="12" t="str">
        <f t="shared" si="119"/>
        <v>Liability - Depostis Received</v>
      </c>
    </row>
    <row r="1864" spans="1:10" ht="16" hidden="1">
      <c r="A1864" s="13" t="s">
        <v>787</v>
      </c>
      <c r="B1864" s="12" t="s">
        <v>84</v>
      </c>
      <c r="C1864" s="12" t="s">
        <v>114</v>
      </c>
      <c r="D1864" s="12" t="s">
        <v>199</v>
      </c>
      <c r="E1864" s="12">
        <v>952.37</v>
      </c>
      <c r="F1864" s="14" t="str">
        <f t="shared" si="116"/>
        <v>2025-04-14InvoiceGarden of Granite Winery:Garden of Granite Project21020 GST/HST Payable952.37</v>
      </c>
      <c r="G1864" s="15">
        <f t="shared" si="117"/>
        <v>45761</v>
      </c>
      <c r="H1864" s="16" t="str">
        <f>IF((IFERROR((VLOOKUP(D1864,'Automation (QBO)'!A:B,2,FALSE)),"0"))=0,"Suspense",(IFERROR((VLOOKUP(D1864,'Automation (QBO)'!A:B,2,FALSE)),"Suspense")))</f>
        <v>GST/HST Payable</v>
      </c>
      <c r="I1864" s="17">
        <f t="shared" si="118"/>
        <v>952.37</v>
      </c>
      <c r="J1864" s="12" t="str">
        <f t="shared" si="119"/>
        <v>GST/HST Payable</v>
      </c>
    </row>
    <row r="1865" spans="1:10" ht="16" hidden="1">
      <c r="A1865" s="13" t="s">
        <v>787</v>
      </c>
      <c r="B1865" s="12" t="s">
        <v>84</v>
      </c>
      <c r="C1865" s="12" t="s">
        <v>114</v>
      </c>
      <c r="D1865" s="12" t="s">
        <v>199</v>
      </c>
      <c r="E1865" s="12">
        <v>0</v>
      </c>
      <c r="F1865" s="14" t="str">
        <f t="shared" si="116"/>
        <v>2025-04-14InvoiceGarden of Granite Winery:Garden of Granite Project21020 GST/HST Payable0</v>
      </c>
      <c r="G1865" s="15">
        <f t="shared" si="117"/>
        <v>45761</v>
      </c>
      <c r="H1865" s="16" t="str">
        <f>IF((IFERROR((VLOOKUP(D1865,'Automation (QBO)'!A:B,2,FALSE)),"0"))=0,"Suspense",(IFERROR((VLOOKUP(D1865,'Automation (QBO)'!A:B,2,FALSE)),"Suspense")))</f>
        <v>GST/HST Payable</v>
      </c>
      <c r="I1865" s="17">
        <f t="shared" si="118"/>
        <v>0</v>
      </c>
      <c r="J1865" s="12" t="str">
        <f t="shared" si="119"/>
        <v>GST/HST Payable</v>
      </c>
    </row>
    <row r="1866" spans="1:10" ht="16" hidden="1">
      <c r="A1866" s="13" t="s">
        <v>791</v>
      </c>
      <c r="B1866" s="12" t="s">
        <v>78</v>
      </c>
      <c r="C1866" s="12" t="s">
        <v>713</v>
      </c>
      <c r="D1866" s="12" t="s">
        <v>281</v>
      </c>
      <c r="E1866" s="12">
        <v>522.26</v>
      </c>
      <c r="F1866" s="14" t="str">
        <f t="shared" si="116"/>
        <v>2025-04-15ExpenseSquirrell LLC52145 Marketing522.26</v>
      </c>
      <c r="G1866" s="15">
        <f t="shared" si="117"/>
        <v>45762</v>
      </c>
      <c r="H1866" s="16" t="str">
        <f>IF((IFERROR((VLOOKUP(D1866,'Automation (QBO)'!A:B,2,FALSE)),"0"))=0,"Suspense",(IFERROR((VLOOKUP(D1866,'Automation (QBO)'!A:B,2,FALSE)),"Suspense")))</f>
        <v>Marketing</v>
      </c>
      <c r="I1866" s="17">
        <f t="shared" si="118"/>
        <v>522.26</v>
      </c>
      <c r="J1866" s="12" t="str">
        <f t="shared" si="119"/>
        <v>Marketing</v>
      </c>
    </row>
    <row r="1867" spans="1:10" ht="16" hidden="1">
      <c r="A1867" s="13" t="s">
        <v>791</v>
      </c>
      <c r="B1867" s="12" t="s">
        <v>78</v>
      </c>
      <c r="C1867" s="12" t="s">
        <v>713</v>
      </c>
      <c r="D1867" s="12" t="s">
        <v>199</v>
      </c>
      <c r="E1867" s="12">
        <v>0</v>
      </c>
      <c r="F1867" s="14" t="str">
        <f t="shared" si="116"/>
        <v>2025-04-15ExpenseSquirrell LLC21020 GST/HST Payable0</v>
      </c>
      <c r="G1867" s="15">
        <f t="shared" si="117"/>
        <v>45762</v>
      </c>
      <c r="H1867" s="16" t="str">
        <f>IF((IFERROR((VLOOKUP(D1867,'Automation (QBO)'!A:B,2,FALSE)),"0"))=0,"Suspense",(IFERROR((VLOOKUP(D1867,'Automation (QBO)'!A:B,2,FALSE)),"Suspense")))</f>
        <v>GST/HST Payable</v>
      </c>
      <c r="I1867" s="17">
        <f t="shared" si="118"/>
        <v>0</v>
      </c>
      <c r="J1867" s="12" t="str">
        <f t="shared" si="119"/>
        <v>GST/HST Payable</v>
      </c>
    </row>
    <row r="1868" spans="1:10" ht="16" hidden="1">
      <c r="A1868" s="13" t="s">
        <v>791</v>
      </c>
      <c r="B1868" s="12" t="s">
        <v>78</v>
      </c>
      <c r="C1868" s="12" t="s">
        <v>307</v>
      </c>
      <c r="D1868" s="12" t="s">
        <v>300</v>
      </c>
      <c r="E1868" s="12">
        <v>239.75</v>
      </c>
      <c r="F1868" s="14" t="str">
        <f t="shared" si="116"/>
        <v>2025-04-15ExpenseWorksafe51310 COGS - Labour239.75</v>
      </c>
      <c r="G1868" s="15">
        <f t="shared" si="117"/>
        <v>45762</v>
      </c>
      <c r="H1868" s="16" t="str">
        <f>IF((IFERROR((VLOOKUP(D1868,'Automation (QBO)'!A:B,2,FALSE)),"0"))=0,"Suspense",(IFERROR((VLOOKUP(D1868,'Automation (QBO)'!A:B,2,FALSE)),"Suspense")))</f>
        <v>COGS - Labour</v>
      </c>
      <c r="I1868" s="17">
        <f t="shared" si="118"/>
        <v>239.75</v>
      </c>
      <c r="J1868" s="12" t="str">
        <f t="shared" si="119"/>
        <v>COGS - Labour</v>
      </c>
    </row>
    <row r="1869" spans="1:10" ht="16" hidden="1">
      <c r="A1869" s="13" t="s">
        <v>791</v>
      </c>
      <c r="B1869" s="12" t="s">
        <v>78</v>
      </c>
      <c r="C1869" s="12" t="s">
        <v>307</v>
      </c>
      <c r="D1869" s="12" t="s">
        <v>199</v>
      </c>
      <c r="E1869" s="12">
        <v>0</v>
      </c>
      <c r="F1869" s="14" t="str">
        <f t="shared" si="116"/>
        <v>2025-04-15ExpenseWorksafe21020 GST/HST Payable0</v>
      </c>
      <c r="G1869" s="15">
        <f t="shared" si="117"/>
        <v>45762</v>
      </c>
      <c r="H1869" s="16" t="str">
        <f>IF((IFERROR((VLOOKUP(D1869,'Automation (QBO)'!A:B,2,FALSE)),"0"))=0,"Suspense",(IFERROR((VLOOKUP(D1869,'Automation (QBO)'!A:B,2,FALSE)),"Suspense")))</f>
        <v>GST/HST Payable</v>
      </c>
      <c r="I1869" s="17">
        <f t="shared" si="118"/>
        <v>0</v>
      </c>
      <c r="J1869" s="12" t="str">
        <f t="shared" si="119"/>
        <v>GST/HST Payable</v>
      </c>
    </row>
    <row r="1870" spans="1:10" ht="16" hidden="1">
      <c r="A1870" s="13" t="s">
        <v>791</v>
      </c>
      <c r="B1870" s="12" t="s">
        <v>78</v>
      </c>
      <c r="C1870" s="12" t="s">
        <v>713</v>
      </c>
      <c r="D1870" s="12" t="s">
        <v>505</v>
      </c>
      <c r="E1870" s="12">
        <v>522.26</v>
      </c>
      <c r="F1870" s="14" t="str">
        <f t="shared" si="116"/>
        <v>2025-04-15ExpenseSquirrell LLC21010 Credit Card (CIBC Visa)522.26</v>
      </c>
      <c r="G1870" s="15">
        <f t="shared" si="117"/>
        <v>45762</v>
      </c>
      <c r="H1870" s="16" t="str">
        <f>IF((IFERROR((VLOOKUP(D1870,'Automation (QBO)'!A:B,2,FALSE)),"0"))=0,"Suspense",(IFERROR((VLOOKUP(D1870,'Automation (QBO)'!A:B,2,FALSE)),"Suspense")))</f>
        <v>Credit Card (CIBC Visa)</v>
      </c>
      <c r="I1870" s="17">
        <f t="shared" si="118"/>
        <v>522.26</v>
      </c>
      <c r="J1870" s="12" t="str">
        <f t="shared" si="119"/>
        <v>Credit Card (CIBC Visa)</v>
      </c>
    </row>
    <row r="1871" spans="1:10" ht="16" hidden="1">
      <c r="A1871" s="13" t="s">
        <v>791</v>
      </c>
      <c r="B1871" s="12" t="s">
        <v>78</v>
      </c>
      <c r="C1871" s="12" t="s">
        <v>307</v>
      </c>
      <c r="D1871" s="12" t="s">
        <v>505</v>
      </c>
      <c r="E1871" s="12">
        <v>239.75</v>
      </c>
      <c r="F1871" s="14" t="str">
        <f t="shared" si="116"/>
        <v>2025-04-15ExpenseWorksafe21010 Credit Card (CIBC Visa)239.75</v>
      </c>
      <c r="G1871" s="15">
        <f t="shared" si="117"/>
        <v>45762</v>
      </c>
      <c r="H1871" s="16" t="str">
        <f>IF((IFERROR((VLOOKUP(D1871,'Automation (QBO)'!A:B,2,FALSE)),"0"))=0,"Suspense",(IFERROR((VLOOKUP(D1871,'Automation (QBO)'!A:B,2,FALSE)),"Suspense")))</f>
        <v>Credit Card (CIBC Visa)</v>
      </c>
      <c r="I1871" s="17">
        <f t="shared" si="118"/>
        <v>239.75</v>
      </c>
      <c r="J1871" s="12" t="str">
        <f t="shared" si="119"/>
        <v>Credit Card (CIBC Visa)</v>
      </c>
    </row>
    <row r="1872" spans="1:10" ht="16" hidden="1">
      <c r="A1872" s="13" t="s">
        <v>792</v>
      </c>
      <c r="B1872" s="12" t="s">
        <v>78</v>
      </c>
      <c r="C1872" s="12" t="s">
        <v>165</v>
      </c>
      <c r="D1872" s="12" t="s">
        <v>660</v>
      </c>
      <c r="E1872" s="12">
        <v>73.88</v>
      </c>
      <c r="F1872" s="14" t="str">
        <f t="shared" si="116"/>
        <v>2025-04-16ExpenseShoppers Drug Mart51335 Project Expense - Materials73.88</v>
      </c>
      <c r="G1872" s="15">
        <f t="shared" si="117"/>
        <v>45763</v>
      </c>
      <c r="H1872" s="16" t="str">
        <f>IF((IFERROR((VLOOKUP(D1872,'Automation (QBO)'!A:B,2,FALSE)),"0"))=0,"Suspense",(IFERROR((VLOOKUP(D1872,'Automation (QBO)'!A:B,2,FALSE)),"Suspense")))</f>
        <v>Project Expense - Materials</v>
      </c>
      <c r="I1872" s="17">
        <f t="shared" si="118"/>
        <v>73.88</v>
      </c>
      <c r="J1872" s="12" t="str">
        <f t="shared" si="119"/>
        <v>Project Expense - Materials</v>
      </c>
    </row>
    <row r="1873" spans="1:10" ht="16" hidden="1">
      <c r="A1873" s="13" t="s">
        <v>792</v>
      </c>
      <c r="B1873" s="12" t="s">
        <v>78</v>
      </c>
      <c r="C1873" s="12" t="s">
        <v>165</v>
      </c>
      <c r="D1873" s="12" t="s">
        <v>199</v>
      </c>
      <c r="E1873" s="12">
        <v>0</v>
      </c>
      <c r="F1873" s="14" t="str">
        <f t="shared" si="116"/>
        <v>2025-04-16ExpenseShoppers Drug Mart21020 GST/HST Payable0</v>
      </c>
      <c r="G1873" s="15">
        <f t="shared" si="117"/>
        <v>45763</v>
      </c>
      <c r="H1873" s="16" t="str">
        <f>IF((IFERROR((VLOOKUP(D1873,'Automation (QBO)'!A:B,2,FALSE)),"0"))=0,"Suspense",(IFERROR((VLOOKUP(D1873,'Automation (QBO)'!A:B,2,FALSE)),"Suspense")))</f>
        <v>GST/HST Payable</v>
      </c>
      <c r="I1873" s="17">
        <f t="shared" si="118"/>
        <v>0</v>
      </c>
      <c r="J1873" s="12" t="str">
        <f t="shared" si="119"/>
        <v>GST/HST Payable</v>
      </c>
    </row>
    <row r="1874" spans="1:10" ht="16" hidden="1">
      <c r="A1874" s="13" t="s">
        <v>792</v>
      </c>
      <c r="B1874" s="12" t="s">
        <v>78</v>
      </c>
      <c r="C1874" s="12" t="s">
        <v>119</v>
      </c>
      <c r="D1874" s="12" t="s">
        <v>202</v>
      </c>
      <c r="E1874" s="12">
        <v>855</v>
      </c>
      <c r="F1874" s="14" t="str">
        <f t="shared" si="116"/>
        <v>2025-04-16ExpenseCrowe MacKay LLP52110 Accounting855</v>
      </c>
      <c r="G1874" s="15">
        <f t="shared" si="117"/>
        <v>45763</v>
      </c>
      <c r="H1874" s="16" t="str">
        <f>IF((IFERROR((VLOOKUP(D1874,'Automation (QBO)'!A:B,2,FALSE)),"0"))=0,"Suspense",(IFERROR((VLOOKUP(D1874,'Automation (QBO)'!A:B,2,FALSE)),"Suspense")))</f>
        <v>Accounting</v>
      </c>
      <c r="I1874" s="17">
        <f t="shared" si="118"/>
        <v>855</v>
      </c>
      <c r="J1874" s="12" t="str">
        <f t="shared" si="119"/>
        <v>Accounting</v>
      </c>
    </row>
    <row r="1875" spans="1:10" ht="16" hidden="1">
      <c r="A1875" s="13" t="s">
        <v>792</v>
      </c>
      <c r="B1875" s="12" t="s">
        <v>78</v>
      </c>
      <c r="C1875" s="12" t="s">
        <v>119</v>
      </c>
      <c r="D1875" s="12" t="s">
        <v>199</v>
      </c>
      <c r="E1875" s="12">
        <v>-42.75</v>
      </c>
      <c r="F1875" s="14" t="str">
        <f t="shared" si="116"/>
        <v>2025-04-16ExpenseCrowe MacKay LLP21020 GST/HST Payable-42.75</v>
      </c>
      <c r="G1875" s="15">
        <f t="shared" si="117"/>
        <v>45763</v>
      </c>
      <c r="H1875" s="16" t="str">
        <f>IF((IFERROR((VLOOKUP(D1875,'Automation (QBO)'!A:B,2,FALSE)),"0"))=0,"Suspense",(IFERROR((VLOOKUP(D1875,'Automation (QBO)'!A:B,2,FALSE)),"Suspense")))</f>
        <v>GST/HST Payable</v>
      </c>
      <c r="I1875" s="17">
        <f t="shared" si="118"/>
        <v>-42.75</v>
      </c>
      <c r="J1875" s="12" t="str">
        <f t="shared" si="119"/>
        <v>GST/HST Payable</v>
      </c>
    </row>
    <row r="1876" spans="1:10" ht="16" hidden="1">
      <c r="A1876" s="13" t="s">
        <v>792</v>
      </c>
      <c r="B1876" s="12" t="s">
        <v>78</v>
      </c>
      <c r="C1876" s="12" t="s">
        <v>119</v>
      </c>
      <c r="D1876" s="12" t="s">
        <v>202</v>
      </c>
      <c r="E1876" s="12">
        <v>4482.8</v>
      </c>
      <c r="F1876" s="14" t="str">
        <f t="shared" si="116"/>
        <v>2025-04-16ExpenseCrowe MacKay LLP52110 Accounting4482.8</v>
      </c>
      <c r="G1876" s="15">
        <f t="shared" si="117"/>
        <v>45763</v>
      </c>
      <c r="H1876" s="16" t="str">
        <f>IF((IFERROR((VLOOKUP(D1876,'Automation (QBO)'!A:B,2,FALSE)),"0"))=0,"Suspense",(IFERROR((VLOOKUP(D1876,'Automation (QBO)'!A:B,2,FALSE)),"Suspense")))</f>
        <v>Accounting</v>
      </c>
      <c r="I1876" s="17">
        <f t="shared" si="118"/>
        <v>4482.8</v>
      </c>
      <c r="J1876" s="12" t="str">
        <f t="shared" si="119"/>
        <v>Accounting</v>
      </c>
    </row>
    <row r="1877" spans="1:10" ht="16" hidden="1">
      <c r="A1877" s="13" t="s">
        <v>792</v>
      </c>
      <c r="B1877" s="12" t="s">
        <v>78</v>
      </c>
      <c r="C1877" s="12" t="s">
        <v>119</v>
      </c>
      <c r="D1877" s="12" t="s">
        <v>199</v>
      </c>
      <c r="E1877" s="12">
        <v>-224.14</v>
      </c>
      <c r="F1877" s="14" t="str">
        <f t="shared" si="116"/>
        <v>2025-04-16ExpenseCrowe MacKay LLP21020 GST/HST Payable-224.14</v>
      </c>
      <c r="G1877" s="15">
        <f t="shared" si="117"/>
        <v>45763</v>
      </c>
      <c r="H1877" s="16" t="str">
        <f>IF((IFERROR((VLOOKUP(D1877,'Automation (QBO)'!A:B,2,FALSE)),"0"))=0,"Suspense",(IFERROR((VLOOKUP(D1877,'Automation (QBO)'!A:B,2,FALSE)),"Suspense")))</f>
        <v>GST/HST Payable</v>
      </c>
      <c r="I1877" s="17">
        <f t="shared" si="118"/>
        <v>-224.14</v>
      </c>
      <c r="J1877" s="12" t="str">
        <f t="shared" si="119"/>
        <v>GST/HST Payable</v>
      </c>
    </row>
    <row r="1878" spans="1:10" ht="16" hidden="1">
      <c r="A1878" s="13" t="s">
        <v>792</v>
      </c>
      <c r="B1878" s="12" t="s">
        <v>78</v>
      </c>
      <c r="C1878" s="12" t="s">
        <v>119</v>
      </c>
      <c r="D1878" s="12" t="s">
        <v>505</v>
      </c>
      <c r="E1878" s="12">
        <v>897.75</v>
      </c>
      <c r="F1878" s="14" t="str">
        <f t="shared" si="116"/>
        <v>2025-04-16ExpenseCrowe MacKay LLP21010 Credit Card (CIBC Visa)897.75</v>
      </c>
      <c r="G1878" s="15">
        <f t="shared" si="117"/>
        <v>45763</v>
      </c>
      <c r="H1878" s="16" t="str">
        <f>IF((IFERROR((VLOOKUP(D1878,'Automation (QBO)'!A:B,2,FALSE)),"0"))=0,"Suspense",(IFERROR((VLOOKUP(D1878,'Automation (QBO)'!A:B,2,FALSE)),"Suspense")))</f>
        <v>Credit Card (CIBC Visa)</v>
      </c>
      <c r="I1878" s="17">
        <f t="shared" si="118"/>
        <v>897.75</v>
      </c>
      <c r="J1878" s="12" t="str">
        <f t="shared" si="119"/>
        <v>Credit Card (CIBC Visa)</v>
      </c>
    </row>
    <row r="1879" spans="1:10" ht="16" hidden="1">
      <c r="A1879" s="13" t="s">
        <v>792</v>
      </c>
      <c r="B1879" s="12" t="s">
        <v>78</v>
      </c>
      <c r="C1879" s="12" t="s">
        <v>119</v>
      </c>
      <c r="D1879" s="12" t="s">
        <v>505</v>
      </c>
      <c r="E1879" s="12">
        <v>4706.9399999999996</v>
      </c>
      <c r="F1879" s="14" t="str">
        <f t="shared" si="116"/>
        <v>2025-04-16ExpenseCrowe MacKay LLP21010 Credit Card (CIBC Visa)4706.94</v>
      </c>
      <c r="G1879" s="15">
        <f t="shared" si="117"/>
        <v>45763</v>
      </c>
      <c r="H1879" s="16" t="str">
        <f>IF((IFERROR((VLOOKUP(D1879,'Automation (QBO)'!A:B,2,FALSE)),"0"))=0,"Suspense",(IFERROR((VLOOKUP(D1879,'Automation (QBO)'!A:B,2,FALSE)),"Suspense")))</f>
        <v>Credit Card (CIBC Visa)</v>
      </c>
      <c r="I1879" s="17">
        <f t="shared" si="118"/>
        <v>4706.9399999999996</v>
      </c>
      <c r="J1879" s="12" t="str">
        <f t="shared" si="119"/>
        <v>Credit Card (CIBC Visa)</v>
      </c>
    </row>
    <row r="1880" spans="1:10" ht="16" hidden="1">
      <c r="A1880" s="13" t="s">
        <v>792</v>
      </c>
      <c r="B1880" s="12" t="s">
        <v>78</v>
      </c>
      <c r="C1880" s="12" t="s">
        <v>165</v>
      </c>
      <c r="D1880" s="12" t="s">
        <v>505</v>
      </c>
      <c r="E1880" s="12">
        <v>73.88</v>
      </c>
      <c r="F1880" s="14" t="str">
        <f t="shared" si="116"/>
        <v>2025-04-16ExpenseShoppers Drug Mart21010 Credit Card (CIBC Visa)73.88</v>
      </c>
      <c r="G1880" s="15">
        <f t="shared" si="117"/>
        <v>45763</v>
      </c>
      <c r="H1880" s="16" t="str">
        <f>IF((IFERROR((VLOOKUP(D1880,'Automation (QBO)'!A:B,2,FALSE)),"0"))=0,"Suspense",(IFERROR((VLOOKUP(D1880,'Automation (QBO)'!A:B,2,FALSE)),"Suspense")))</f>
        <v>Credit Card (CIBC Visa)</v>
      </c>
      <c r="I1880" s="17">
        <f t="shared" si="118"/>
        <v>73.88</v>
      </c>
      <c r="J1880" s="12" t="str">
        <f t="shared" si="119"/>
        <v>Credit Card (CIBC Visa)</v>
      </c>
    </row>
    <row r="1881" spans="1:10" ht="16" hidden="1">
      <c r="A1881" s="13" t="s">
        <v>793</v>
      </c>
      <c r="B1881" s="12" t="s">
        <v>78</v>
      </c>
      <c r="C1881" s="12" t="s">
        <v>312</v>
      </c>
      <c r="D1881" s="12" t="s">
        <v>276</v>
      </c>
      <c r="E1881" s="12">
        <v>4190</v>
      </c>
      <c r="F1881" s="14" t="str">
        <f t="shared" si="116"/>
        <v>2025-04-17ExpenseVillage of Anmore52140 Licenses &amp; Permits4190</v>
      </c>
      <c r="G1881" s="15">
        <f t="shared" si="117"/>
        <v>45764</v>
      </c>
      <c r="H1881" s="16" t="str">
        <f>IF((IFERROR((VLOOKUP(D1881,'Automation (QBO)'!A:B,2,FALSE)),"0"))=0,"Suspense",(IFERROR((VLOOKUP(D1881,'Automation (QBO)'!A:B,2,FALSE)),"Suspense")))</f>
        <v>Licenses &amp; Permits</v>
      </c>
      <c r="I1881" s="17">
        <f t="shared" si="118"/>
        <v>4190</v>
      </c>
      <c r="J1881" s="12" t="str">
        <f t="shared" si="119"/>
        <v>Licenses &amp; Permits</v>
      </c>
    </row>
    <row r="1882" spans="1:10" ht="16" hidden="1">
      <c r="A1882" s="13" t="s">
        <v>793</v>
      </c>
      <c r="B1882" s="12" t="s">
        <v>78</v>
      </c>
      <c r="C1882" s="12" t="s">
        <v>312</v>
      </c>
      <c r="D1882" s="12" t="s">
        <v>199</v>
      </c>
      <c r="E1882" s="12">
        <v>0</v>
      </c>
      <c r="F1882" s="14" t="str">
        <f t="shared" si="116"/>
        <v>2025-04-17ExpenseVillage of Anmore21020 GST/HST Payable0</v>
      </c>
      <c r="G1882" s="15">
        <f t="shared" si="117"/>
        <v>45764</v>
      </c>
      <c r="H1882" s="16" t="str">
        <f>IF((IFERROR((VLOOKUP(D1882,'Automation (QBO)'!A:B,2,FALSE)),"0"))=0,"Suspense",(IFERROR((VLOOKUP(D1882,'Automation (QBO)'!A:B,2,FALSE)),"Suspense")))</f>
        <v>GST/HST Payable</v>
      </c>
      <c r="I1882" s="17">
        <f t="shared" si="118"/>
        <v>0</v>
      </c>
      <c r="J1882" s="12" t="str">
        <f t="shared" si="119"/>
        <v>GST/HST Payable</v>
      </c>
    </row>
    <row r="1883" spans="1:10" ht="16" hidden="1">
      <c r="A1883" s="13" t="s">
        <v>793</v>
      </c>
      <c r="B1883" s="12" t="s">
        <v>78</v>
      </c>
      <c r="C1883" s="12" t="s">
        <v>93</v>
      </c>
      <c r="D1883" s="12" t="s">
        <v>383</v>
      </c>
      <c r="E1883" s="12">
        <v>24.92</v>
      </c>
      <c r="F1883" s="14" t="str">
        <f t="shared" si="116"/>
        <v>2025-04-17ExpenseFullHost52165 Subscriptions (Annual)24.92</v>
      </c>
      <c r="G1883" s="15">
        <f t="shared" si="117"/>
        <v>45764</v>
      </c>
      <c r="H1883" s="16" t="str">
        <f>IF((IFERROR((VLOOKUP(D1883,'Automation (QBO)'!A:B,2,FALSE)),"0"))=0,"Suspense",(IFERROR((VLOOKUP(D1883,'Automation (QBO)'!A:B,2,FALSE)),"Suspense")))</f>
        <v>Subscriptions (Annual)</v>
      </c>
      <c r="I1883" s="17">
        <f t="shared" si="118"/>
        <v>24.92</v>
      </c>
      <c r="J1883" s="12" t="str">
        <f t="shared" si="119"/>
        <v>Subscriptions (Annual)</v>
      </c>
    </row>
    <row r="1884" spans="1:10" ht="16" hidden="1">
      <c r="A1884" s="13" t="s">
        <v>793</v>
      </c>
      <c r="B1884" s="12" t="s">
        <v>78</v>
      </c>
      <c r="C1884" s="12" t="s">
        <v>93</v>
      </c>
      <c r="D1884" s="12" t="s">
        <v>199</v>
      </c>
      <c r="E1884" s="12">
        <v>0</v>
      </c>
      <c r="F1884" s="14" t="str">
        <f t="shared" si="116"/>
        <v>2025-04-17ExpenseFullHost21020 GST/HST Payable0</v>
      </c>
      <c r="G1884" s="15">
        <f t="shared" si="117"/>
        <v>45764</v>
      </c>
      <c r="H1884" s="16" t="str">
        <f>IF((IFERROR((VLOOKUP(D1884,'Automation (QBO)'!A:B,2,FALSE)),"0"))=0,"Suspense",(IFERROR((VLOOKUP(D1884,'Automation (QBO)'!A:B,2,FALSE)),"Suspense")))</f>
        <v>GST/HST Payable</v>
      </c>
      <c r="I1884" s="17">
        <f t="shared" si="118"/>
        <v>0</v>
      </c>
      <c r="J1884" s="12" t="str">
        <f t="shared" si="119"/>
        <v>GST/HST Payable</v>
      </c>
    </row>
    <row r="1885" spans="1:10" ht="16" hidden="1">
      <c r="A1885" s="13" t="s">
        <v>793</v>
      </c>
      <c r="B1885" s="12" t="s">
        <v>78</v>
      </c>
      <c r="C1885" s="12" t="s">
        <v>794</v>
      </c>
      <c r="D1885" s="12" t="s">
        <v>660</v>
      </c>
      <c r="E1885" s="12">
        <v>3028</v>
      </c>
      <c r="F1885" s="14" t="str">
        <f t="shared" si="116"/>
        <v>2025-04-17ExpenseObject Outdoors51335 Project Expense - Materials3028</v>
      </c>
      <c r="G1885" s="15">
        <f t="shared" si="117"/>
        <v>45764</v>
      </c>
      <c r="H1885" s="16" t="str">
        <f>IF((IFERROR((VLOOKUP(D1885,'Automation (QBO)'!A:B,2,FALSE)),"0"))=0,"Suspense",(IFERROR((VLOOKUP(D1885,'Automation (QBO)'!A:B,2,FALSE)),"Suspense")))</f>
        <v>Project Expense - Materials</v>
      </c>
      <c r="I1885" s="17">
        <f t="shared" si="118"/>
        <v>3028</v>
      </c>
      <c r="J1885" s="12" t="str">
        <f t="shared" si="119"/>
        <v>Project Expense - Materials</v>
      </c>
    </row>
    <row r="1886" spans="1:10" ht="16" hidden="1">
      <c r="A1886" s="13" t="s">
        <v>793</v>
      </c>
      <c r="B1886" s="12" t="s">
        <v>78</v>
      </c>
      <c r="C1886" s="12" t="s">
        <v>794</v>
      </c>
      <c r="D1886" s="12" t="s">
        <v>199</v>
      </c>
      <c r="E1886" s="12">
        <v>0</v>
      </c>
      <c r="F1886" s="14" t="str">
        <f t="shared" si="116"/>
        <v>2025-04-17ExpenseObject Outdoors21020 GST/HST Payable0</v>
      </c>
      <c r="G1886" s="15">
        <f t="shared" si="117"/>
        <v>45764</v>
      </c>
      <c r="H1886" s="16" t="str">
        <f>IF((IFERROR((VLOOKUP(D1886,'Automation (QBO)'!A:B,2,FALSE)),"0"))=0,"Suspense",(IFERROR((VLOOKUP(D1886,'Automation (QBO)'!A:B,2,FALSE)),"Suspense")))</f>
        <v>GST/HST Payable</v>
      </c>
      <c r="I1886" s="17">
        <f t="shared" si="118"/>
        <v>0</v>
      </c>
      <c r="J1886" s="12" t="str">
        <f t="shared" si="119"/>
        <v>GST/HST Payable</v>
      </c>
    </row>
    <row r="1887" spans="1:10" ht="16" hidden="1">
      <c r="A1887" s="13" t="s">
        <v>793</v>
      </c>
      <c r="B1887" s="12" t="s">
        <v>78</v>
      </c>
      <c r="C1887" s="12" t="s">
        <v>128</v>
      </c>
      <c r="D1887" s="12" t="s">
        <v>203</v>
      </c>
      <c r="E1887" s="12">
        <v>30.39</v>
      </c>
      <c r="F1887" s="14" t="str">
        <f t="shared" si="116"/>
        <v>2025-04-17ExpenseThe Coquitlam Grill52190 Meals &amp; Entertainment30.39</v>
      </c>
      <c r="G1887" s="15">
        <f t="shared" si="117"/>
        <v>45764</v>
      </c>
      <c r="H1887" s="16" t="str">
        <f>IF((IFERROR((VLOOKUP(D1887,'Automation (QBO)'!A:B,2,FALSE)),"0"))=0,"Suspense",(IFERROR((VLOOKUP(D1887,'Automation (QBO)'!A:B,2,FALSE)),"Suspense")))</f>
        <v>Meals &amp; Entertainment</v>
      </c>
      <c r="I1887" s="17">
        <f t="shared" si="118"/>
        <v>30.39</v>
      </c>
      <c r="J1887" s="12" t="str">
        <f t="shared" si="119"/>
        <v>Meals &amp; Entertainment</v>
      </c>
    </row>
    <row r="1888" spans="1:10" ht="16" hidden="1">
      <c r="A1888" s="13" t="s">
        <v>793</v>
      </c>
      <c r="B1888" s="12" t="s">
        <v>78</v>
      </c>
      <c r="C1888" s="12" t="s">
        <v>128</v>
      </c>
      <c r="D1888" s="12" t="s">
        <v>199</v>
      </c>
      <c r="E1888" s="12">
        <v>-1.1000000000000001</v>
      </c>
      <c r="F1888" s="14" t="str">
        <f t="shared" si="116"/>
        <v>2025-04-17ExpenseThe Coquitlam Grill21020 GST/HST Payable-1.1</v>
      </c>
      <c r="G1888" s="15">
        <f t="shared" si="117"/>
        <v>45764</v>
      </c>
      <c r="H1888" s="16" t="str">
        <f>IF((IFERROR((VLOOKUP(D1888,'Automation (QBO)'!A:B,2,FALSE)),"0"))=0,"Suspense",(IFERROR((VLOOKUP(D1888,'Automation (QBO)'!A:B,2,FALSE)),"Suspense")))</f>
        <v>GST/HST Payable</v>
      </c>
      <c r="I1888" s="17">
        <f t="shared" si="118"/>
        <v>-1.1000000000000001</v>
      </c>
      <c r="J1888" s="12" t="str">
        <f t="shared" si="119"/>
        <v>GST/HST Payable</v>
      </c>
    </row>
    <row r="1889" spans="1:10" ht="16" hidden="1">
      <c r="A1889" s="13" t="s">
        <v>793</v>
      </c>
      <c r="B1889" s="12" t="s">
        <v>78</v>
      </c>
      <c r="C1889" s="12" t="s">
        <v>794</v>
      </c>
      <c r="D1889" s="12" t="s">
        <v>505</v>
      </c>
      <c r="E1889" s="12">
        <v>3028</v>
      </c>
      <c r="F1889" s="14" t="str">
        <f t="shared" si="116"/>
        <v>2025-04-17ExpenseObject Outdoors21010 Credit Card (CIBC Visa)3028</v>
      </c>
      <c r="G1889" s="15">
        <f t="shared" si="117"/>
        <v>45764</v>
      </c>
      <c r="H1889" s="16" t="str">
        <f>IF((IFERROR((VLOOKUP(D1889,'Automation (QBO)'!A:B,2,FALSE)),"0"))=0,"Suspense",(IFERROR((VLOOKUP(D1889,'Automation (QBO)'!A:B,2,FALSE)),"Suspense")))</f>
        <v>Credit Card (CIBC Visa)</v>
      </c>
      <c r="I1889" s="17">
        <f t="shared" si="118"/>
        <v>3028</v>
      </c>
      <c r="J1889" s="12" t="str">
        <f t="shared" si="119"/>
        <v>Credit Card (CIBC Visa)</v>
      </c>
    </row>
    <row r="1890" spans="1:10" ht="16" hidden="1">
      <c r="A1890" s="13" t="s">
        <v>793</v>
      </c>
      <c r="B1890" s="12" t="s">
        <v>78</v>
      </c>
      <c r="C1890" s="12" t="s">
        <v>128</v>
      </c>
      <c r="D1890" s="12" t="s">
        <v>505</v>
      </c>
      <c r="E1890" s="12">
        <v>31.49</v>
      </c>
      <c r="F1890" s="14" t="str">
        <f t="shared" si="116"/>
        <v>2025-04-17ExpenseThe Coquitlam Grill21010 Credit Card (CIBC Visa)31.49</v>
      </c>
      <c r="G1890" s="15">
        <f t="shared" si="117"/>
        <v>45764</v>
      </c>
      <c r="H1890" s="16" t="str">
        <f>IF((IFERROR((VLOOKUP(D1890,'Automation (QBO)'!A:B,2,FALSE)),"0"))=0,"Suspense",(IFERROR((VLOOKUP(D1890,'Automation (QBO)'!A:B,2,FALSE)),"Suspense")))</f>
        <v>Credit Card (CIBC Visa)</v>
      </c>
      <c r="I1890" s="17">
        <f t="shared" si="118"/>
        <v>31.49</v>
      </c>
      <c r="J1890" s="12" t="str">
        <f t="shared" si="119"/>
        <v>Credit Card (CIBC Visa)</v>
      </c>
    </row>
    <row r="1891" spans="1:10" ht="16" hidden="1">
      <c r="A1891" s="13" t="s">
        <v>793</v>
      </c>
      <c r="B1891" s="12" t="s">
        <v>78</v>
      </c>
      <c r="C1891" s="12" t="s">
        <v>93</v>
      </c>
      <c r="D1891" s="12" t="s">
        <v>505</v>
      </c>
      <c r="E1891" s="12">
        <v>24.92</v>
      </c>
      <c r="F1891" s="14" t="str">
        <f t="shared" si="116"/>
        <v>2025-04-17ExpenseFullHost21010 Credit Card (CIBC Visa)24.92</v>
      </c>
      <c r="G1891" s="15">
        <f t="shared" si="117"/>
        <v>45764</v>
      </c>
      <c r="H1891" s="16" t="str">
        <f>IF((IFERROR((VLOOKUP(D1891,'Automation (QBO)'!A:B,2,FALSE)),"0"))=0,"Suspense",(IFERROR((VLOOKUP(D1891,'Automation (QBO)'!A:B,2,FALSE)),"Suspense")))</f>
        <v>Credit Card (CIBC Visa)</v>
      </c>
      <c r="I1891" s="17">
        <f t="shared" si="118"/>
        <v>24.92</v>
      </c>
      <c r="J1891" s="12" t="str">
        <f t="shared" si="119"/>
        <v>Credit Card (CIBC Visa)</v>
      </c>
    </row>
    <row r="1892" spans="1:10" ht="16" hidden="1">
      <c r="A1892" s="13" t="s">
        <v>793</v>
      </c>
      <c r="B1892" s="12" t="s">
        <v>78</v>
      </c>
      <c r="C1892" s="12" t="s">
        <v>312</v>
      </c>
      <c r="D1892" s="12" t="s">
        <v>201</v>
      </c>
      <c r="E1892" s="12">
        <v>-4190</v>
      </c>
      <c r="F1892" s="14" t="str">
        <f t="shared" si="116"/>
        <v>2025-04-17ExpenseVillage of Anmore11005 Chequing (CIBC)-4190</v>
      </c>
      <c r="G1892" s="15">
        <f t="shared" si="117"/>
        <v>45764</v>
      </c>
      <c r="H1892" s="16" t="str">
        <f>IF((IFERROR((VLOOKUP(D1892,'Automation (QBO)'!A:B,2,FALSE)),"0"))=0,"Suspense",(IFERROR((VLOOKUP(D1892,'Automation (QBO)'!A:B,2,FALSE)),"Suspense")))</f>
        <v>Chequing (CIBC)</v>
      </c>
      <c r="I1892" s="17">
        <f t="shared" si="118"/>
        <v>-4190</v>
      </c>
      <c r="J1892" s="12" t="str">
        <f t="shared" si="119"/>
        <v>Chequing (CIBC)</v>
      </c>
    </row>
    <row r="1893" spans="1:10" ht="16" hidden="1">
      <c r="A1893" s="13" t="s">
        <v>788</v>
      </c>
      <c r="B1893" s="12" t="s">
        <v>78</v>
      </c>
      <c r="C1893" s="12" t="s">
        <v>92</v>
      </c>
      <c r="D1893" s="12" t="s">
        <v>199</v>
      </c>
      <c r="E1893" s="12">
        <v>0</v>
      </c>
      <c r="F1893" s="14" t="str">
        <f t="shared" si="116"/>
        <v>2025-04-21ExpenseBDC21020 GST/HST Payable0</v>
      </c>
      <c r="G1893" s="15">
        <f t="shared" si="117"/>
        <v>45768</v>
      </c>
      <c r="H1893" s="16" t="str">
        <f>IF((IFERROR((VLOOKUP(D1893,'Automation (QBO)'!A:B,2,FALSE)),"0"))=0,"Suspense",(IFERROR((VLOOKUP(D1893,'Automation (QBO)'!A:B,2,FALSE)),"Suspense")))</f>
        <v>GST/HST Payable</v>
      </c>
      <c r="I1893" s="17">
        <f t="shared" si="118"/>
        <v>0</v>
      </c>
      <c r="J1893" s="12" t="str">
        <f t="shared" si="119"/>
        <v>GST/HST Payable</v>
      </c>
    </row>
    <row r="1894" spans="1:10" ht="16" hidden="1">
      <c r="A1894" s="13" t="s">
        <v>788</v>
      </c>
      <c r="B1894" s="12" t="s">
        <v>78</v>
      </c>
      <c r="C1894" s="12" t="s">
        <v>102</v>
      </c>
      <c r="D1894" s="12" t="s">
        <v>212</v>
      </c>
      <c r="E1894" s="12">
        <v>79.16</v>
      </c>
      <c r="F1894" s="14" t="str">
        <f t="shared" si="116"/>
        <v>2025-04-21ExpenseInsurance Corporation of British Columbia52185 Insurance - Vehicles79.16</v>
      </c>
      <c r="G1894" s="15">
        <f t="shared" si="117"/>
        <v>45768</v>
      </c>
      <c r="H1894" s="16" t="str">
        <f>IF((IFERROR((VLOOKUP(D1894,'Automation (QBO)'!A:B,2,FALSE)),"0"))=0,"Suspense",(IFERROR((VLOOKUP(D1894,'Automation (QBO)'!A:B,2,FALSE)),"Suspense")))</f>
        <v>Insurance - Vehicles</v>
      </c>
      <c r="I1894" s="17">
        <f t="shared" si="118"/>
        <v>79.16</v>
      </c>
      <c r="J1894" s="12" t="str">
        <f t="shared" si="119"/>
        <v>Insurance - Vehicles</v>
      </c>
    </row>
    <row r="1895" spans="1:10" ht="16" hidden="1">
      <c r="A1895" s="13" t="s">
        <v>788</v>
      </c>
      <c r="B1895" s="12" t="s">
        <v>78</v>
      </c>
      <c r="C1895" s="12" t="s">
        <v>102</v>
      </c>
      <c r="D1895" s="12" t="s">
        <v>199</v>
      </c>
      <c r="E1895" s="12">
        <v>0</v>
      </c>
      <c r="F1895" s="14" t="str">
        <f t="shared" si="116"/>
        <v>2025-04-21ExpenseInsurance Corporation of British Columbia21020 GST/HST Payable0</v>
      </c>
      <c r="G1895" s="15">
        <f t="shared" si="117"/>
        <v>45768</v>
      </c>
      <c r="H1895" s="16" t="str">
        <f>IF((IFERROR((VLOOKUP(D1895,'Automation (QBO)'!A:B,2,FALSE)),"0"))=0,"Suspense",(IFERROR((VLOOKUP(D1895,'Automation (QBO)'!A:B,2,FALSE)),"Suspense")))</f>
        <v>GST/HST Payable</v>
      </c>
      <c r="I1895" s="17">
        <f t="shared" si="118"/>
        <v>0</v>
      </c>
      <c r="J1895" s="12" t="str">
        <f t="shared" si="119"/>
        <v>GST/HST Payable</v>
      </c>
    </row>
    <row r="1896" spans="1:10" ht="16" hidden="1">
      <c r="A1896" s="13" t="s">
        <v>788</v>
      </c>
      <c r="B1896" s="12" t="s">
        <v>78</v>
      </c>
      <c r="C1896" s="12" t="s">
        <v>711</v>
      </c>
      <c r="D1896" s="12" t="s">
        <v>654</v>
      </c>
      <c r="E1896" s="12">
        <v>1966</v>
      </c>
      <c r="F1896" s="14" t="str">
        <f t="shared" si="116"/>
        <v>2025-04-21ExpenseJosh Sathiananthan LTD.51320 Project Expense - Subcontractors1966</v>
      </c>
      <c r="G1896" s="15">
        <f t="shared" si="117"/>
        <v>45768</v>
      </c>
      <c r="H1896" s="16" t="str">
        <f>IF((IFERROR((VLOOKUP(D1896,'Automation (QBO)'!A:B,2,FALSE)),"0"))=0,"Suspense",(IFERROR((VLOOKUP(D1896,'Automation (QBO)'!A:B,2,FALSE)),"Suspense")))</f>
        <v>Project Expense - Subcontractors</v>
      </c>
      <c r="I1896" s="17">
        <f t="shared" si="118"/>
        <v>1966</v>
      </c>
      <c r="J1896" s="12" t="str">
        <f t="shared" si="119"/>
        <v>Project Expense - Subcontractors</v>
      </c>
    </row>
    <row r="1897" spans="1:10" ht="16" hidden="1">
      <c r="A1897" s="13" t="s">
        <v>788</v>
      </c>
      <c r="B1897" s="12" t="s">
        <v>78</v>
      </c>
      <c r="C1897" s="12" t="s">
        <v>711</v>
      </c>
      <c r="D1897" s="12" t="s">
        <v>199</v>
      </c>
      <c r="E1897" s="12">
        <v>0</v>
      </c>
      <c r="F1897" s="14" t="str">
        <f t="shared" si="116"/>
        <v>2025-04-21ExpenseJosh Sathiananthan LTD.21020 GST/HST Payable0</v>
      </c>
      <c r="G1897" s="15">
        <f t="shared" si="117"/>
        <v>45768</v>
      </c>
      <c r="H1897" s="16" t="str">
        <f>IF((IFERROR((VLOOKUP(D1897,'Automation (QBO)'!A:B,2,FALSE)),"0"))=0,"Suspense",(IFERROR((VLOOKUP(D1897,'Automation (QBO)'!A:B,2,FALSE)),"Suspense")))</f>
        <v>GST/HST Payable</v>
      </c>
      <c r="I1897" s="17">
        <f t="shared" si="118"/>
        <v>0</v>
      </c>
      <c r="J1897" s="12" t="str">
        <f t="shared" si="119"/>
        <v>GST/HST Payable</v>
      </c>
    </row>
    <row r="1898" spans="1:10" ht="16" hidden="1">
      <c r="A1898" s="13" t="s">
        <v>788</v>
      </c>
      <c r="B1898" s="12" t="s">
        <v>84</v>
      </c>
      <c r="C1898" s="12" t="s">
        <v>114</v>
      </c>
      <c r="D1898" s="12" t="s">
        <v>666</v>
      </c>
      <c r="E1898" s="12">
        <v>2343.62</v>
      </c>
      <c r="F1898" s="14" t="str">
        <f t="shared" si="116"/>
        <v>2025-04-21InvoiceGarden of Granite Winery:Garden of Granite Project41005 Labour - Project Managment2343.62</v>
      </c>
      <c r="G1898" s="15">
        <f t="shared" si="117"/>
        <v>45768</v>
      </c>
      <c r="H1898" s="16" t="str">
        <f>IF((IFERROR((VLOOKUP(D1898,'Automation (QBO)'!A:B,2,FALSE)),"0"))=0,"Suspense",(IFERROR((VLOOKUP(D1898,'Automation (QBO)'!A:B,2,FALSE)),"Suspense")))</f>
        <v>Labour - Project Managment</v>
      </c>
      <c r="I1898" s="17">
        <f t="shared" si="118"/>
        <v>2343.62</v>
      </c>
      <c r="J1898" s="12" t="str">
        <f t="shared" si="119"/>
        <v>Labour - Project Managment</v>
      </c>
    </row>
    <row r="1899" spans="1:10" ht="16" hidden="1">
      <c r="A1899" s="13" t="s">
        <v>788</v>
      </c>
      <c r="B1899" s="12" t="s">
        <v>84</v>
      </c>
      <c r="C1899" s="12" t="s">
        <v>114</v>
      </c>
      <c r="D1899" s="12" t="s">
        <v>760</v>
      </c>
      <c r="E1899" s="12">
        <v>468.72</v>
      </c>
      <c r="F1899" s="14" t="str">
        <f t="shared" si="116"/>
        <v>2025-04-21InvoiceGarden of Granite Winery:Garden of Granite Project42020 Margin - Subcontractor468.72</v>
      </c>
      <c r="G1899" s="15">
        <f t="shared" si="117"/>
        <v>45768</v>
      </c>
      <c r="H1899" s="16" t="str">
        <f>IF((IFERROR((VLOOKUP(D1899,'Automation (QBO)'!A:B,2,FALSE)),"0"))=0,"Suspense",(IFERROR((VLOOKUP(D1899,'Automation (QBO)'!A:B,2,FALSE)),"Suspense")))</f>
        <v>Margin - Subcontractor</v>
      </c>
      <c r="I1899" s="17">
        <f t="shared" si="118"/>
        <v>468.72</v>
      </c>
      <c r="J1899" s="12" t="str">
        <f t="shared" si="119"/>
        <v>Margin - Subcontractor</v>
      </c>
    </row>
    <row r="1900" spans="1:10" ht="16" hidden="1">
      <c r="A1900" s="13" t="s">
        <v>788</v>
      </c>
      <c r="B1900" s="12" t="s">
        <v>84</v>
      </c>
      <c r="C1900" s="12" t="s">
        <v>114</v>
      </c>
      <c r="D1900" s="12" t="s">
        <v>758</v>
      </c>
      <c r="E1900" s="12">
        <v>390</v>
      </c>
      <c r="F1900" s="14" t="str">
        <f t="shared" si="116"/>
        <v>2025-04-21InvoiceGarden of Granite Winery:Garden of Granite Project41006 Labour - General390</v>
      </c>
      <c r="G1900" s="15">
        <f t="shared" si="117"/>
        <v>45768</v>
      </c>
      <c r="H1900" s="16" t="str">
        <f>IF((IFERROR((VLOOKUP(D1900,'Automation (QBO)'!A:B,2,FALSE)),"0"))=0,"Suspense",(IFERROR((VLOOKUP(D1900,'Automation (QBO)'!A:B,2,FALSE)),"Suspense")))</f>
        <v>Labour - General</v>
      </c>
      <c r="I1900" s="17">
        <f t="shared" si="118"/>
        <v>390</v>
      </c>
      <c r="J1900" s="12" t="str">
        <f t="shared" si="119"/>
        <v>Labour - General</v>
      </c>
    </row>
    <row r="1901" spans="1:10" ht="16" hidden="1">
      <c r="A1901" s="13" t="s">
        <v>788</v>
      </c>
      <c r="B1901" s="12" t="s">
        <v>84</v>
      </c>
      <c r="C1901" s="12" t="s">
        <v>114</v>
      </c>
      <c r="D1901" s="12" t="s">
        <v>761</v>
      </c>
      <c r="E1901" s="12">
        <v>78</v>
      </c>
      <c r="F1901" s="14" t="str">
        <f t="shared" si="116"/>
        <v>2025-04-21InvoiceGarden of Granite Winery:Garden of Granite Project42025 Margin - Labour78</v>
      </c>
      <c r="G1901" s="15">
        <f t="shared" si="117"/>
        <v>45768</v>
      </c>
      <c r="H1901" s="16" t="str">
        <f>IF((IFERROR((VLOOKUP(D1901,'Automation (QBO)'!A:B,2,FALSE)),"0"))=0,"Suspense",(IFERROR((VLOOKUP(D1901,'Automation (QBO)'!A:B,2,FALSE)),"Suspense")))</f>
        <v>Margin - Labour</v>
      </c>
      <c r="I1901" s="17">
        <f t="shared" si="118"/>
        <v>78</v>
      </c>
      <c r="J1901" s="12" t="str">
        <f t="shared" si="119"/>
        <v>Margin - Labour</v>
      </c>
    </row>
    <row r="1902" spans="1:10" ht="16" hidden="1">
      <c r="A1902" s="13" t="s">
        <v>788</v>
      </c>
      <c r="B1902" s="12" t="s">
        <v>84</v>
      </c>
      <c r="C1902" s="12" t="s">
        <v>753</v>
      </c>
      <c r="D1902" s="12" t="s">
        <v>218</v>
      </c>
      <c r="E1902" s="12">
        <v>100000</v>
      </c>
      <c r="F1902" s="14" t="str">
        <f t="shared" si="116"/>
        <v>2025-04-21InvoiceBrowns Newport Village:BSH NewPort Patio Project21045 Deposit Received100000</v>
      </c>
      <c r="G1902" s="15">
        <f t="shared" si="117"/>
        <v>45768</v>
      </c>
      <c r="H1902" s="16" t="str">
        <f>IF((IFERROR((VLOOKUP(D1902,'Automation (QBO)'!A:B,2,FALSE)),"0"))=0,"Suspense",(IFERROR((VLOOKUP(D1902,'Automation (QBO)'!A:B,2,FALSE)),"Suspense")))</f>
        <v>Liability - Depostis Received</v>
      </c>
      <c r="I1902" s="17">
        <f t="shared" si="118"/>
        <v>100000</v>
      </c>
      <c r="J1902" s="12" t="str">
        <f t="shared" si="119"/>
        <v>Liability - Depostis Received</v>
      </c>
    </row>
    <row r="1903" spans="1:10" ht="16" hidden="1">
      <c r="A1903" s="13" t="s">
        <v>788</v>
      </c>
      <c r="B1903" s="12" t="s">
        <v>84</v>
      </c>
      <c r="C1903" s="12" t="s">
        <v>753</v>
      </c>
      <c r="D1903" s="12" t="s">
        <v>199</v>
      </c>
      <c r="E1903" s="12">
        <v>0</v>
      </c>
      <c r="F1903" s="14" t="str">
        <f t="shared" si="116"/>
        <v>2025-04-21InvoiceBrowns Newport Village:BSH NewPort Patio Project21020 GST/HST Payable0</v>
      </c>
      <c r="G1903" s="15">
        <f t="shared" si="117"/>
        <v>45768</v>
      </c>
      <c r="H1903" s="16" t="str">
        <f>IF((IFERROR((VLOOKUP(D1903,'Automation (QBO)'!A:B,2,FALSE)),"0"))=0,"Suspense",(IFERROR((VLOOKUP(D1903,'Automation (QBO)'!A:B,2,FALSE)),"Suspense")))</f>
        <v>GST/HST Payable</v>
      </c>
      <c r="I1903" s="17">
        <f t="shared" si="118"/>
        <v>0</v>
      </c>
      <c r="J1903" s="12" t="str">
        <f t="shared" si="119"/>
        <v>GST/HST Payable</v>
      </c>
    </row>
    <row r="1904" spans="1:10" ht="16" hidden="1">
      <c r="A1904" s="13" t="s">
        <v>788</v>
      </c>
      <c r="B1904" s="12" t="s">
        <v>84</v>
      </c>
      <c r="C1904" s="12" t="s">
        <v>753</v>
      </c>
      <c r="D1904" s="12" t="s">
        <v>665</v>
      </c>
      <c r="E1904" s="12">
        <v>100000</v>
      </c>
      <c r="F1904" s="14" t="str">
        <f t="shared" si="116"/>
        <v>2025-04-21InvoiceBrowns Newport Village:BSH NewPort Patio Project12000 [Accounts Receivable]100000</v>
      </c>
      <c r="G1904" s="15">
        <f t="shared" si="117"/>
        <v>45768</v>
      </c>
      <c r="H1904" s="16" t="str">
        <f>IF((IFERROR((VLOOKUP(D1904,'Automation (QBO)'!A:B,2,FALSE)),"0"))=0,"Suspense",(IFERROR((VLOOKUP(D1904,'Automation (QBO)'!A:B,2,FALSE)),"Suspense")))</f>
        <v>Accounts Recievable - Suspense</v>
      </c>
      <c r="I1904" s="17">
        <f t="shared" si="118"/>
        <v>100000</v>
      </c>
      <c r="J1904" s="12" t="str">
        <f t="shared" si="119"/>
        <v>Accounts Recievable - Suspense</v>
      </c>
    </row>
    <row r="1905" spans="1:10" ht="16" hidden="1">
      <c r="A1905" s="13" t="s">
        <v>788</v>
      </c>
      <c r="B1905" s="12" t="s">
        <v>84</v>
      </c>
      <c r="C1905" s="12" t="s">
        <v>753</v>
      </c>
      <c r="D1905" s="12" t="s">
        <v>844</v>
      </c>
      <c r="E1905" s="12">
        <v>7396.52</v>
      </c>
      <c r="F1905" s="14" t="str">
        <f t="shared" si="116"/>
        <v>2025-04-21InvoiceBrowns Newport Village:BSH NewPort Patio Project42035 Billable Expense Income7396.52</v>
      </c>
      <c r="G1905" s="15">
        <f t="shared" si="117"/>
        <v>45768</v>
      </c>
      <c r="H1905" s="16" t="str">
        <f>IF((IFERROR((VLOOKUP(D1905,'Automation (QBO)'!A:B,2,FALSE)),"0"))=0,"Suspense",(IFERROR((VLOOKUP(D1905,'Automation (QBO)'!A:B,2,FALSE)),"Suspense")))</f>
        <v>Suspense</v>
      </c>
      <c r="I1905" s="17">
        <f t="shared" si="118"/>
        <v>7396.52</v>
      </c>
      <c r="J1905" s="12" t="str">
        <f t="shared" si="119"/>
        <v>Suspense</v>
      </c>
    </row>
    <row r="1906" spans="1:10" ht="16" hidden="1">
      <c r="A1906" s="13" t="s">
        <v>788</v>
      </c>
      <c r="B1906" s="12" t="s">
        <v>84</v>
      </c>
      <c r="C1906" s="12" t="s">
        <v>753</v>
      </c>
      <c r="D1906" s="12" t="s">
        <v>759</v>
      </c>
      <c r="E1906" s="12">
        <v>1479.3</v>
      </c>
      <c r="F1906" s="14" t="str">
        <f t="shared" si="116"/>
        <v>2025-04-21InvoiceBrowns Newport Village:BSH NewPort Patio Project42015 Margin - Materials1479.3</v>
      </c>
      <c r="G1906" s="15">
        <f t="shared" si="117"/>
        <v>45768</v>
      </c>
      <c r="H1906" s="16" t="str">
        <f>IF((IFERROR((VLOOKUP(D1906,'Automation (QBO)'!A:B,2,FALSE)),"0"))=0,"Suspense",(IFERROR((VLOOKUP(D1906,'Automation (QBO)'!A:B,2,FALSE)),"Suspense")))</f>
        <v>Margin - Materials</v>
      </c>
      <c r="I1906" s="17">
        <f t="shared" si="118"/>
        <v>1479.3</v>
      </c>
      <c r="J1906" s="12" t="str">
        <f t="shared" si="119"/>
        <v>Margin - Materials</v>
      </c>
    </row>
    <row r="1907" spans="1:10" ht="16" hidden="1">
      <c r="A1907" s="13" t="s">
        <v>788</v>
      </c>
      <c r="B1907" s="12" t="s">
        <v>84</v>
      </c>
      <c r="C1907" s="12" t="s">
        <v>753</v>
      </c>
      <c r="D1907" s="12" t="s">
        <v>758</v>
      </c>
      <c r="E1907" s="12">
        <v>5325</v>
      </c>
      <c r="F1907" s="14" t="str">
        <f t="shared" si="116"/>
        <v>2025-04-21InvoiceBrowns Newport Village:BSH NewPort Patio Project41006 Labour - General5325</v>
      </c>
      <c r="G1907" s="15">
        <f t="shared" si="117"/>
        <v>45768</v>
      </c>
      <c r="H1907" s="16" t="str">
        <f>IF((IFERROR((VLOOKUP(D1907,'Automation (QBO)'!A:B,2,FALSE)),"0"))=0,"Suspense",(IFERROR((VLOOKUP(D1907,'Automation (QBO)'!A:B,2,FALSE)),"Suspense")))</f>
        <v>Labour - General</v>
      </c>
      <c r="I1907" s="17">
        <f t="shared" si="118"/>
        <v>5325</v>
      </c>
      <c r="J1907" s="12" t="str">
        <f t="shared" si="119"/>
        <v>Labour - General</v>
      </c>
    </row>
    <row r="1908" spans="1:10" ht="16" hidden="1">
      <c r="A1908" s="13" t="s">
        <v>788</v>
      </c>
      <c r="B1908" s="12" t="s">
        <v>84</v>
      </c>
      <c r="C1908" s="12" t="s">
        <v>753</v>
      </c>
      <c r="D1908" s="12" t="s">
        <v>761</v>
      </c>
      <c r="E1908" s="12">
        <v>1065</v>
      </c>
      <c r="F1908" s="14" t="str">
        <f t="shared" si="116"/>
        <v>2025-04-21InvoiceBrowns Newport Village:BSH NewPort Patio Project42025 Margin - Labour1065</v>
      </c>
      <c r="G1908" s="15">
        <f t="shared" si="117"/>
        <v>45768</v>
      </c>
      <c r="H1908" s="16" t="str">
        <f>IF((IFERROR((VLOOKUP(D1908,'Automation (QBO)'!A:B,2,FALSE)),"0"))=0,"Suspense",(IFERROR((VLOOKUP(D1908,'Automation (QBO)'!A:B,2,FALSE)),"Suspense")))</f>
        <v>Margin - Labour</v>
      </c>
      <c r="I1908" s="17">
        <f t="shared" si="118"/>
        <v>1065</v>
      </c>
      <c r="J1908" s="12" t="str">
        <f t="shared" si="119"/>
        <v>Margin - Labour</v>
      </c>
    </row>
    <row r="1909" spans="1:10" ht="16" hidden="1">
      <c r="A1909" s="13" t="s">
        <v>788</v>
      </c>
      <c r="B1909" s="12" t="s">
        <v>84</v>
      </c>
      <c r="C1909" s="12" t="s">
        <v>753</v>
      </c>
      <c r="D1909" s="12" t="s">
        <v>665</v>
      </c>
      <c r="E1909" s="12">
        <v>0</v>
      </c>
      <c r="F1909" s="14" t="str">
        <f t="shared" si="116"/>
        <v>2025-04-21InvoiceBrowns Newport Village:BSH NewPort Patio Project12000 [Accounts Receivable]0</v>
      </c>
      <c r="G1909" s="15">
        <f t="shared" si="117"/>
        <v>45768</v>
      </c>
      <c r="H1909" s="16" t="str">
        <f>IF((IFERROR((VLOOKUP(D1909,'Automation (QBO)'!A:B,2,FALSE)),"0"))=0,"Suspense",(IFERROR((VLOOKUP(D1909,'Automation (QBO)'!A:B,2,FALSE)),"Suspense")))</f>
        <v>Accounts Recievable - Suspense</v>
      </c>
      <c r="I1909" s="17">
        <f t="shared" si="118"/>
        <v>0</v>
      </c>
      <c r="J1909" s="12" t="str">
        <f t="shared" si="119"/>
        <v>Accounts Recievable - Suspense</v>
      </c>
    </row>
    <row r="1910" spans="1:10" ht="16" hidden="1">
      <c r="A1910" s="13" t="s">
        <v>788</v>
      </c>
      <c r="B1910" s="12" t="s">
        <v>84</v>
      </c>
      <c r="C1910" s="12" t="s">
        <v>753</v>
      </c>
      <c r="D1910" s="12" t="s">
        <v>199</v>
      </c>
      <c r="E1910" s="12">
        <v>763.3</v>
      </c>
      <c r="F1910" s="14" t="str">
        <f t="shared" si="116"/>
        <v>2025-04-21InvoiceBrowns Newport Village:BSH NewPort Patio Project21020 GST/HST Payable763.3</v>
      </c>
      <c r="G1910" s="15">
        <f t="shared" si="117"/>
        <v>45768</v>
      </c>
      <c r="H1910" s="16" t="str">
        <f>IF((IFERROR((VLOOKUP(D1910,'Automation (QBO)'!A:B,2,FALSE)),"0"))=0,"Suspense",(IFERROR((VLOOKUP(D1910,'Automation (QBO)'!A:B,2,FALSE)),"Suspense")))</f>
        <v>GST/HST Payable</v>
      </c>
      <c r="I1910" s="17">
        <f t="shared" si="118"/>
        <v>763.3</v>
      </c>
      <c r="J1910" s="12" t="str">
        <f t="shared" si="119"/>
        <v>GST/HST Payable</v>
      </c>
    </row>
    <row r="1911" spans="1:10" ht="16" hidden="1">
      <c r="A1911" s="13" t="s">
        <v>788</v>
      </c>
      <c r="B1911" s="12" t="s">
        <v>84</v>
      </c>
      <c r="C1911" s="12" t="s">
        <v>753</v>
      </c>
      <c r="D1911" s="12" t="s">
        <v>218</v>
      </c>
      <c r="E1911" s="12">
        <v>-16029.12</v>
      </c>
      <c r="F1911" s="14" t="str">
        <f t="shared" si="116"/>
        <v>2025-04-21InvoiceBrowns Newport Village:BSH NewPort Patio Project21045 Deposit Received-16029.12</v>
      </c>
      <c r="G1911" s="15">
        <f t="shared" si="117"/>
        <v>45768</v>
      </c>
      <c r="H1911" s="16" t="str">
        <f>IF((IFERROR((VLOOKUP(D1911,'Automation (QBO)'!A:B,2,FALSE)),"0"))=0,"Suspense",(IFERROR((VLOOKUP(D1911,'Automation (QBO)'!A:B,2,FALSE)),"Suspense")))</f>
        <v>Liability - Depostis Received</v>
      </c>
      <c r="I1911" s="17">
        <f t="shared" si="118"/>
        <v>-16029.12</v>
      </c>
      <c r="J1911" s="12" t="str">
        <f t="shared" si="119"/>
        <v>Liability - Depostis Received</v>
      </c>
    </row>
    <row r="1912" spans="1:10" ht="16" hidden="1">
      <c r="A1912" s="13" t="s">
        <v>788</v>
      </c>
      <c r="B1912" s="12" t="s">
        <v>84</v>
      </c>
      <c r="C1912" s="12" t="s">
        <v>753</v>
      </c>
      <c r="D1912" s="12" t="s">
        <v>199</v>
      </c>
      <c r="E1912" s="12">
        <v>0</v>
      </c>
      <c r="F1912" s="14" t="str">
        <f t="shared" si="116"/>
        <v>2025-04-21InvoiceBrowns Newport Village:BSH NewPort Patio Project21020 GST/HST Payable0</v>
      </c>
      <c r="G1912" s="15">
        <f t="shared" si="117"/>
        <v>45768</v>
      </c>
      <c r="H1912" s="16" t="str">
        <f>IF((IFERROR((VLOOKUP(D1912,'Automation (QBO)'!A:B,2,FALSE)),"0"))=0,"Suspense",(IFERROR((VLOOKUP(D1912,'Automation (QBO)'!A:B,2,FALSE)),"Suspense")))</f>
        <v>GST/HST Payable</v>
      </c>
      <c r="I1912" s="17">
        <f t="shared" si="118"/>
        <v>0</v>
      </c>
      <c r="J1912" s="12" t="str">
        <f t="shared" si="119"/>
        <v>GST/HST Payable</v>
      </c>
    </row>
    <row r="1913" spans="1:10" ht="16" hidden="1">
      <c r="A1913" s="13" t="s">
        <v>788</v>
      </c>
      <c r="B1913" s="12" t="s">
        <v>84</v>
      </c>
      <c r="C1913" s="12" t="s">
        <v>754</v>
      </c>
      <c r="D1913" s="12" t="s">
        <v>666</v>
      </c>
      <c r="E1913" s="12">
        <v>3695</v>
      </c>
      <c r="F1913" s="14" t="str">
        <f t="shared" si="116"/>
        <v>2025-04-21InvoiceGranville Island Brewing.41005 Labour - Project Managment3695</v>
      </c>
      <c r="G1913" s="15">
        <f t="shared" si="117"/>
        <v>45768</v>
      </c>
      <c r="H1913" s="16" t="str">
        <f>IF((IFERROR((VLOOKUP(D1913,'Automation (QBO)'!A:B,2,FALSE)),"0"))=0,"Suspense",(IFERROR((VLOOKUP(D1913,'Automation (QBO)'!A:B,2,FALSE)),"Suspense")))</f>
        <v>Labour - Project Managment</v>
      </c>
      <c r="I1913" s="17">
        <f t="shared" si="118"/>
        <v>3695</v>
      </c>
      <c r="J1913" s="12" t="str">
        <f t="shared" si="119"/>
        <v>Labour - Project Managment</v>
      </c>
    </row>
    <row r="1914" spans="1:10" ht="16" hidden="1">
      <c r="A1914" s="13" t="s">
        <v>788</v>
      </c>
      <c r="B1914" s="12" t="s">
        <v>84</v>
      </c>
      <c r="C1914" s="12" t="s">
        <v>754</v>
      </c>
      <c r="D1914" s="12" t="s">
        <v>666</v>
      </c>
      <c r="E1914" s="12">
        <v>739</v>
      </c>
      <c r="F1914" s="14" t="str">
        <f t="shared" si="116"/>
        <v>2025-04-21InvoiceGranville Island Brewing.41005 Labour - Project Managment739</v>
      </c>
      <c r="G1914" s="15">
        <f t="shared" si="117"/>
        <v>45768</v>
      </c>
      <c r="H1914" s="16" t="str">
        <f>IF((IFERROR((VLOOKUP(D1914,'Automation (QBO)'!A:B,2,FALSE)),"0"))=0,"Suspense",(IFERROR((VLOOKUP(D1914,'Automation (QBO)'!A:B,2,FALSE)),"Suspense")))</f>
        <v>Labour - Project Managment</v>
      </c>
      <c r="I1914" s="17">
        <f t="shared" si="118"/>
        <v>739</v>
      </c>
      <c r="J1914" s="12" t="str">
        <f t="shared" si="119"/>
        <v>Labour - Project Managment</v>
      </c>
    </row>
    <row r="1915" spans="1:10" ht="16" hidden="1">
      <c r="A1915" s="13" t="s">
        <v>788</v>
      </c>
      <c r="B1915" s="12" t="s">
        <v>84</v>
      </c>
      <c r="C1915" s="12" t="s">
        <v>754</v>
      </c>
      <c r="D1915" s="12" t="s">
        <v>666</v>
      </c>
      <c r="E1915" s="12">
        <v>1965</v>
      </c>
      <c r="F1915" s="14" t="str">
        <f t="shared" si="116"/>
        <v>2025-04-21InvoiceGranville Island Brewing.41005 Labour - Project Managment1965</v>
      </c>
      <c r="G1915" s="15">
        <f t="shared" si="117"/>
        <v>45768</v>
      </c>
      <c r="H1915" s="16" t="str">
        <f>IF((IFERROR((VLOOKUP(D1915,'Automation (QBO)'!A:B,2,FALSE)),"0"))=0,"Suspense",(IFERROR((VLOOKUP(D1915,'Automation (QBO)'!A:B,2,FALSE)),"Suspense")))</f>
        <v>Labour - Project Managment</v>
      </c>
      <c r="I1915" s="17">
        <f t="shared" si="118"/>
        <v>1965</v>
      </c>
      <c r="J1915" s="12" t="str">
        <f t="shared" si="119"/>
        <v>Labour - Project Managment</v>
      </c>
    </row>
    <row r="1916" spans="1:10" ht="16" hidden="1">
      <c r="A1916" s="13" t="s">
        <v>788</v>
      </c>
      <c r="B1916" s="12" t="s">
        <v>84</v>
      </c>
      <c r="C1916" s="12" t="s">
        <v>754</v>
      </c>
      <c r="D1916" s="12" t="s">
        <v>666</v>
      </c>
      <c r="E1916" s="12">
        <v>393</v>
      </c>
      <c r="F1916" s="14" t="str">
        <f t="shared" si="116"/>
        <v>2025-04-21InvoiceGranville Island Brewing.41005 Labour - Project Managment393</v>
      </c>
      <c r="G1916" s="15">
        <f t="shared" si="117"/>
        <v>45768</v>
      </c>
      <c r="H1916" s="16" t="str">
        <f>IF((IFERROR((VLOOKUP(D1916,'Automation (QBO)'!A:B,2,FALSE)),"0"))=0,"Suspense",(IFERROR((VLOOKUP(D1916,'Automation (QBO)'!A:B,2,FALSE)),"Suspense")))</f>
        <v>Labour - Project Managment</v>
      </c>
      <c r="I1916" s="17">
        <f t="shared" si="118"/>
        <v>393</v>
      </c>
      <c r="J1916" s="12" t="str">
        <f t="shared" si="119"/>
        <v>Labour - Project Managment</v>
      </c>
    </row>
    <row r="1917" spans="1:10" ht="16" hidden="1">
      <c r="A1917" s="13" t="s">
        <v>788</v>
      </c>
      <c r="B1917" s="12" t="s">
        <v>84</v>
      </c>
      <c r="C1917" s="12" t="s">
        <v>754</v>
      </c>
      <c r="D1917" s="12" t="s">
        <v>199</v>
      </c>
      <c r="E1917" s="12">
        <v>339.6</v>
      </c>
      <c r="F1917" s="14" t="str">
        <f t="shared" si="116"/>
        <v>2025-04-21InvoiceGranville Island Brewing.21020 GST/HST Payable339.6</v>
      </c>
      <c r="G1917" s="15">
        <f t="shared" si="117"/>
        <v>45768</v>
      </c>
      <c r="H1917" s="16" t="str">
        <f>IF((IFERROR((VLOOKUP(D1917,'Automation (QBO)'!A:B,2,FALSE)),"0"))=0,"Suspense",(IFERROR((VLOOKUP(D1917,'Automation (QBO)'!A:B,2,FALSE)),"Suspense")))</f>
        <v>GST/HST Payable</v>
      </c>
      <c r="I1917" s="17">
        <f t="shared" si="118"/>
        <v>339.6</v>
      </c>
      <c r="J1917" s="12" t="str">
        <f t="shared" si="119"/>
        <v>GST/HST Payable</v>
      </c>
    </row>
    <row r="1918" spans="1:10" ht="16" hidden="1">
      <c r="A1918" s="13" t="s">
        <v>788</v>
      </c>
      <c r="B1918" s="12" t="s">
        <v>78</v>
      </c>
      <c r="C1918" s="12" t="s">
        <v>90</v>
      </c>
      <c r="D1918" s="12" t="s">
        <v>204</v>
      </c>
      <c r="E1918" s="12">
        <v>162.22</v>
      </c>
      <c r="F1918" s="14" t="str">
        <f t="shared" si="116"/>
        <v>2025-04-21ExpensePetro Canada52225 Fuel162.22</v>
      </c>
      <c r="G1918" s="15">
        <f t="shared" si="117"/>
        <v>45768</v>
      </c>
      <c r="H1918" s="16" t="str">
        <f>IF((IFERROR((VLOOKUP(D1918,'Automation (QBO)'!A:B,2,FALSE)),"0"))=0,"Suspense",(IFERROR((VLOOKUP(D1918,'Automation (QBO)'!A:B,2,FALSE)),"Suspense")))</f>
        <v>Fuel</v>
      </c>
      <c r="I1918" s="17">
        <f t="shared" si="118"/>
        <v>162.22</v>
      </c>
      <c r="J1918" s="12" t="str">
        <f t="shared" si="119"/>
        <v>Fuel</v>
      </c>
    </row>
    <row r="1919" spans="1:10" ht="16" hidden="1">
      <c r="A1919" s="13" t="s">
        <v>788</v>
      </c>
      <c r="B1919" s="12" t="s">
        <v>78</v>
      </c>
      <c r="C1919" s="12" t="s">
        <v>90</v>
      </c>
      <c r="D1919" s="12" t="s">
        <v>199</v>
      </c>
      <c r="E1919" s="12">
        <v>-8.11</v>
      </c>
      <c r="F1919" s="14" t="str">
        <f t="shared" si="116"/>
        <v>2025-04-21ExpensePetro Canada21020 GST/HST Payable-8.11</v>
      </c>
      <c r="G1919" s="15">
        <f t="shared" si="117"/>
        <v>45768</v>
      </c>
      <c r="H1919" s="16" t="str">
        <f>IF((IFERROR((VLOOKUP(D1919,'Automation (QBO)'!A:B,2,FALSE)),"0"))=0,"Suspense",(IFERROR((VLOOKUP(D1919,'Automation (QBO)'!A:B,2,FALSE)),"Suspense")))</f>
        <v>GST/HST Payable</v>
      </c>
      <c r="I1919" s="17">
        <f t="shared" si="118"/>
        <v>-8.11</v>
      </c>
      <c r="J1919" s="12" t="str">
        <f t="shared" si="119"/>
        <v>GST/HST Payable</v>
      </c>
    </row>
    <row r="1920" spans="1:10" ht="16" hidden="1">
      <c r="A1920" s="13" t="s">
        <v>788</v>
      </c>
      <c r="B1920" s="12" t="s">
        <v>84</v>
      </c>
      <c r="C1920" s="12" t="s">
        <v>754</v>
      </c>
      <c r="D1920" s="12" t="s">
        <v>665</v>
      </c>
      <c r="E1920" s="12">
        <v>7131.6</v>
      </c>
      <c r="F1920" s="14" t="str">
        <f t="shared" si="116"/>
        <v>2025-04-21InvoiceGranville Island Brewing.12000 [Accounts Receivable]7131.6</v>
      </c>
      <c r="G1920" s="15">
        <f t="shared" si="117"/>
        <v>45768</v>
      </c>
      <c r="H1920" s="16" t="str">
        <f>IF((IFERROR((VLOOKUP(D1920,'Automation (QBO)'!A:B,2,FALSE)),"0"))=0,"Suspense",(IFERROR((VLOOKUP(D1920,'Automation (QBO)'!A:B,2,FALSE)),"Suspense")))</f>
        <v>Accounts Recievable - Suspense</v>
      </c>
      <c r="I1920" s="17">
        <f t="shared" si="118"/>
        <v>7131.6</v>
      </c>
      <c r="J1920" s="12" t="str">
        <f t="shared" si="119"/>
        <v>Accounts Recievable - Suspense</v>
      </c>
    </row>
    <row r="1921" spans="1:10" ht="16" hidden="1">
      <c r="A1921" s="13" t="s">
        <v>788</v>
      </c>
      <c r="B1921" s="12" t="s">
        <v>124</v>
      </c>
      <c r="C1921" s="12" t="s">
        <v>85</v>
      </c>
      <c r="D1921" s="12" t="s">
        <v>348</v>
      </c>
      <c r="E1921" s="12">
        <v>-1108.3</v>
      </c>
      <c r="F1921" s="14" t="str">
        <f t="shared" si="116"/>
        <v>2025-04-21DepositChambers of Commerce Group Insurance Plan52545 Payroll - Employee Benefits (Paid)-1108.3</v>
      </c>
      <c r="G1921" s="15">
        <f t="shared" si="117"/>
        <v>45768</v>
      </c>
      <c r="H1921" s="16" t="str">
        <f>IF((IFERROR((VLOOKUP(D1921,'Automation (QBO)'!A:B,2,FALSE)),"0"))=0,"Suspense",(IFERROR((VLOOKUP(D1921,'Automation (QBO)'!A:B,2,FALSE)),"Suspense")))</f>
        <v>Payroll - Employee Benefits (Paid)</v>
      </c>
      <c r="I1921" s="17">
        <f t="shared" si="118"/>
        <v>-1108.3</v>
      </c>
      <c r="J1921" s="12" t="str">
        <f t="shared" si="119"/>
        <v>Payroll - Employee Benefits (Paid)</v>
      </c>
    </row>
    <row r="1922" spans="1:10" ht="16" hidden="1">
      <c r="A1922" s="13" t="s">
        <v>788</v>
      </c>
      <c r="B1922" s="12" t="s">
        <v>78</v>
      </c>
      <c r="C1922" s="12" t="s">
        <v>90</v>
      </c>
      <c r="D1922" s="12" t="s">
        <v>505</v>
      </c>
      <c r="E1922" s="12">
        <v>170.33</v>
      </c>
      <c r="F1922" s="14" t="str">
        <f t="shared" ref="F1922:F1985" si="120">A1922&amp;B1922&amp;C1922&amp;D1922&amp;E1922</f>
        <v>2025-04-21ExpensePetro Canada21010 Credit Card (CIBC Visa)170.33</v>
      </c>
      <c r="G1922" s="15">
        <f t="shared" ref="G1922:G1985" si="121">IFERROR((DATEVALUE(A1922)),A1922)</f>
        <v>45768</v>
      </c>
      <c r="H1922" s="16" t="str">
        <f>IF((IFERROR((VLOOKUP(D1922,'Automation (QBO)'!A:B,2,FALSE)),"0"))=0,"Suspense",(IFERROR((VLOOKUP(D1922,'Automation (QBO)'!A:B,2,FALSE)),"Suspense")))</f>
        <v>Credit Card (CIBC Visa)</v>
      </c>
      <c r="I1922" s="17">
        <f t="shared" ref="I1922:I1985" si="122">E1922</f>
        <v>170.33</v>
      </c>
      <c r="J1922" s="12" t="str">
        <f t="shared" ref="J1922:J1985" si="123">H1922</f>
        <v>Credit Card (CIBC Visa)</v>
      </c>
    </row>
    <row r="1923" spans="1:10" ht="16" hidden="1">
      <c r="A1923" s="13" t="s">
        <v>788</v>
      </c>
      <c r="B1923" s="12" t="s">
        <v>124</v>
      </c>
      <c r="C1923" s="12" t="s">
        <v>85</v>
      </c>
      <c r="D1923" s="12" t="s">
        <v>201</v>
      </c>
      <c r="E1923" s="12">
        <v>1108.3</v>
      </c>
      <c r="F1923" s="14" t="str">
        <f t="shared" si="120"/>
        <v>2025-04-21DepositChambers of Commerce Group Insurance Plan11005 Chequing (CIBC)1108.3</v>
      </c>
      <c r="G1923" s="15">
        <f t="shared" si="121"/>
        <v>45768</v>
      </c>
      <c r="H1923" s="16" t="str">
        <f>IF((IFERROR((VLOOKUP(D1923,'Automation (QBO)'!A:B,2,FALSE)),"0"))=0,"Suspense",(IFERROR((VLOOKUP(D1923,'Automation (QBO)'!A:B,2,FALSE)),"Suspense")))</f>
        <v>Chequing (CIBC)</v>
      </c>
      <c r="I1923" s="17">
        <f t="shared" si="122"/>
        <v>1108.3</v>
      </c>
      <c r="J1923" s="12" t="str">
        <f t="shared" si="123"/>
        <v>Chequing (CIBC)</v>
      </c>
    </row>
    <row r="1924" spans="1:10" ht="16" hidden="1">
      <c r="A1924" s="13" t="s">
        <v>788</v>
      </c>
      <c r="B1924" s="12" t="s">
        <v>78</v>
      </c>
      <c r="C1924" s="12" t="s">
        <v>711</v>
      </c>
      <c r="D1924" s="12" t="s">
        <v>201</v>
      </c>
      <c r="E1924" s="12">
        <v>-1966</v>
      </c>
      <c r="F1924" s="14" t="str">
        <f t="shared" si="120"/>
        <v>2025-04-21ExpenseJosh Sathiananthan LTD.11005 Chequing (CIBC)-1966</v>
      </c>
      <c r="G1924" s="15">
        <f t="shared" si="121"/>
        <v>45768</v>
      </c>
      <c r="H1924" s="16" t="str">
        <f>IF((IFERROR((VLOOKUP(D1924,'Automation (QBO)'!A:B,2,FALSE)),"0"))=0,"Suspense",(IFERROR((VLOOKUP(D1924,'Automation (QBO)'!A:B,2,FALSE)),"Suspense")))</f>
        <v>Chequing (CIBC)</v>
      </c>
      <c r="I1924" s="17">
        <f t="shared" si="122"/>
        <v>-1966</v>
      </c>
      <c r="J1924" s="12" t="str">
        <f t="shared" si="123"/>
        <v>Chequing (CIBC)</v>
      </c>
    </row>
    <row r="1925" spans="1:10" ht="16" hidden="1">
      <c r="A1925" s="13" t="s">
        <v>788</v>
      </c>
      <c r="B1925" s="12" t="s">
        <v>78</v>
      </c>
      <c r="C1925" s="12" t="s">
        <v>102</v>
      </c>
      <c r="D1925" s="12" t="s">
        <v>201</v>
      </c>
      <c r="E1925" s="12">
        <v>-79.16</v>
      </c>
      <c r="F1925" s="14" t="str">
        <f t="shared" si="120"/>
        <v>2025-04-21ExpenseInsurance Corporation of British Columbia11005 Chequing (CIBC)-79.16</v>
      </c>
      <c r="G1925" s="15">
        <f t="shared" si="121"/>
        <v>45768</v>
      </c>
      <c r="H1925" s="16" t="str">
        <f>IF((IFERROR((VLOOKUP(D1925,'Automation (QBO)'!A:B,2,FALSE)),"0"))=0,"Suspense",(IFERROR((VLOOKUP(D1925,'Automation (QBO)'!A:B,2,FALSE)),"Suspense")))</f>
        <v>Chequing (CIBC)</v>
      </c>
      <c r="I1925" s="17">
        <f t="shared" si="122"/>
        <v>-79.16</v>
      </c>
      <c r="J1925" s="12" t="str">
        <f t="shared" si="123"/>
        <v>Chequing (CIBC)</v>
      </c>
    </row>
    <row r="1926" spans="1:10" ht="16" hidden="1">
      <c r="A1926" s="13" t="s">
        <v>788</v>
      </c>
      <c r="B1926" s="12" t="s">
        <v>84</v>
      </c>
      <c r="C1926" s="12" t="s">
        <v>114</v>
      </c>
      <c r="D1926" s="12" t="s">
        <v>665</v>
      </c>
      <c r="E1926" s="12">
        <v>0</v>
      </c>
      <c r="F1926" s="14" t="str">
        <f t="shared" si="120"/>
        <v>2025-04-21InvoiceGarden of Granite Winery:Garden of Granite Project12000 [Accounts Receivable]0</v>
      </c>
      <c r="G1926" s="15">
        <f t="shared" si="121"/>
        <v>45768</v>
      </c>
      <c r="H1926" s="16" t="str">
        <f>IF((IFERROR((VLOOKUP(D1926,'Automation (QBO)'!A:B,2,FALSE)),"0"))=0,"Suspense",(IFERROR((VLOOKUP(D1926,'Automation (QBO)'!A:B,2,FALSE)),"Suspense")))</f>
        <v>Accounts Recievable - Suspense</v>
      </c>
      <c r="I1926" s="17">
        <f t="shared" si="122"/>
        <v>0</v>
      </c>
      <c r="J1926" s="12" t="str">
        <f t="shared" si="123"/>
        <v>Accounts Recievable - Suspense</v>
      </c>
    </row>
    <row r="1927" spans="1:10" ht="16" hidden="1">
      <c r="A1927" s="13" t="s">
        <v>788</v>
      </c>
      <c r="B1927" s="12" t="s">
        <v>84</v>
      </c>
      <c r="C1927" s="12" t="s">
        <v>114</v>
      </c>
      <c r="D1927" s="12" t="s">
        <v>218</v>
      </c>
      <c r="E1927" s="12">
        <v>-3444.36</v>
      </c>
      <c r="F1927" s="14" t="str">
        <f t="shared" si="120"/>
        <v>2025-04-21InvoiceGarden of Granite Winery:Garden of Granite Project21045 Deposit Received-3444.36</v>
      </c>
      <c r="G1927" s="15">
        <f t="shared" si="121"/>
        <v>45768</v>
      </c>
      <c r="H1927" s="16" t="str">
        <f>IF((IFERROR((VLOOKUP(D1927,'Automation (QBO)'!A:B,2,FALSE)),"0"))=0,"Suspense",(IFERROR((VLOOKUP(D1927,'Automation (QBO)'!A:B,2,FALSE)),"Suspense")))</f>
        <v>Liability - Depostis Received</v>
      </c>
      <c r="I1927" s="17">
        <f t="shared" si="122"/>
        <v>-3444.36</v>
      </c>
      <c r="J1927" s="12" t="str">
        <f t="shared" si="123"/>
        <v>Liability - Depostis Received</v>
      </c>
    </row>
    <row r="1928" spans="1:10" ht="16" hidden="1">
      <c r="A1928" s="13" t="s">
        <v>788</v>
      </c>
      <c r="B1928" s="12" t="s">
        <v>84</v>
      </c>
      <c r="C1928" s="12" t="s">
        <v>114</v>
      </c>
      <c r="D1928" s="12" t="s">
        <v>199</v>
      </c>
      <c r="E1928" s="12">
        <v>164.02</v>
      </c>
      <c r="F1928" s="14" t="str">
        <f t="shared" si="120"/>
        <v>2025-04-21InvoiceGarden of Granite Winery:Garden of Granite Project21020 GST/HST Payable164.02</v>
      </c>
      <c r="G1928" s="15">
        <f t="shared" si="121"/>
        <v>45768</v>
      </c>
      <c r="H1928" s="16" t="str">
        <f>IF((IFERROR((VLOOKUP(D1928,'Automation (QBO)'!A:B,2,FALSE)),"0"))=0,"Suspense",(IFERROR((VLOOKUP(D1928,'Automation (QBO)'!A:B,2,FALSE)),"Suspense")))</f>
        <v>GST/HST Payable</v>
      </c>
      <c r="I1928" s="17">
        <f t="shared" si="122"/>
        <v>164.02</v>
      </c>
      <c r="J1928" s="12" t="str">
        <f t="shared" si="123"/>
        <v>GST/HST Payable</v>
      </c>
    </row>
    <row r="1929" spans="1:10" ht="16" hidden="1">
      <c r="A1929" s="13" t="s">
        <v>788</v>
      </c>
      <c r="B1929" s="12" t="s">
        <v>84</v>
      </c>
      <c r="C1929" s="12" t="s">
        <v>114</v>
      </c>
      <c r="D1929" s="12" t="s">
        <v>199</v>
      </c>
      <c r="E1929" s="12">
        <v>0</v>
      </c>
      <c r="F1929" s="14" t="str">
        <f t="shared" si="120"/>
        <v>2025-04-21InvoiceGarden of Granite Winery:Garden of Granite Project21020 GST/HST Payable0</v>
      </c>
      <c r="G1929" s="15">
        <f t="shared" si="121"/>
        <v>45768</v>
      </c>
      <c r="H1929" s="16" t="str">
        <f>IF((IFERROR((VLOOKUP(D1929,'Automation (QBO)'!A:B,2,FALSE)),"0"))=0,"Suspense",(IFERROR((VLOOKUP(D1929,'Automation (QBO)'!A:B,2,FALSE)),"Suspense")))</f>
        <v>GST/HST Payable</v>
      </c>
      <c r="I1929" s="17">
        <f t="shared" si="122"/>
        <v>0</v>
      </c>
      <c r="J1929" s="12" t="str">
        <f t="shared" si="123"/>
        <v>GST/HST Payable</v>
      </c>
    </row>
    <row r="1930" spans="1:10" ht="16" hidden="1">
      <c r="A1930" s="13" t="s">
        <v>788</v>
      </c>
      <c r="B1930" s="12" t="s">
        <v>78</v>
      </c>
      <c r="C1930" s="12" t="s">
        <v>92</v>
      </c>
      <c r="D1930" s="12" t="s">
        <v>201</v>
      </c>
      <c r="E1930" s="12">
        <v>-1076.53</v>
      </c>
      <c r="F1930" s="14" t="str">
        <f t="shared" si="120"/>
        <v>2025-04-21ExpenseBDC11005 Chequing (CIBC)-1076.53</v>
      </c>
      <c r="G1930" s="15">
        <f t="shared" si="121"/>
        <v>45768</v>
      </c>
      <c r="H1930" s="16" t="str">
        <f>IF((IFERROR((VLOOKUP(D1930,'Automation (QBO)'!A:B,2,FALSE)),"0"))=0,"Suspense",(IFERROR((VLOOKUP(D1930,'Automation (QBO)'!A:B,2,FALSE)),"Suspense")))</f>
        <v>Chequing (CIBC)</v>
      </c>
      <c r="I1930" s="17">
        <f t="shared" si="122"/>
        <v>-1076.53</v>
      </c>
      <c r="J1930" s="12" t="str">
        <f t="shared" si="123"/>
        <v>Chequing (CIBC)</v>
      </c>
    </row>
    <row r="1931" spans="1:10" ht="16" hidden="1">
      <c r="A1931" s="13" t="s">
        <v>788</v>
      </c>
      <c r="B1931" s="12" t="s">
        <v>78</v>
      </c>
      <c r="C1931" s="12" t="s">
        <v>92</v>
      </c>
      <c r="D1931" s="12" t="s">
        <v>922</v>
      </c>
      <c r="E1931" s="12">
        <v>-1076.53</v>
      </c>
      <c r="F1931" s="14" t="str">
        <f t="shared" si="120"/>
        <v>2025-04-21ExpenseBDC22005 Bank Loan - BDC (001)-1076.53</v>
      </c>
      <c r="G1931" s="15">
        <f t="shared" si="121"/>
        <v>45768</v>
      </c>
      <c r="H1931" s="16" t="str">
        <f>IF((IFERROR((VLOOKUP(D1931,'Automation (QBO)'!A:B,2,FALSE)),"0"))=0,"Suspense",(IFERROR((VLOOKUP(D1931,'Automation (QBO)'!A:B,2,FALSE)),"Suspense")))</f>
        <v>Bank Loan 1 (BDC)</v>
      </c>
      <c r="I1931" s="17">
        <f t="shared" si="122"/>
        <v>-1076.53</v>
      </c>
      <c r="J1931" s="12" t="str">
        <f t="shared" si="123"/>
        <v>Bank Loan 1 (BDC)</v>
      </c>
    </row>
    <row r="1932" spans="1:10" ht="16" hidden="1">
      <c r="A1932" s="13" t="s">
        <v>795</v>
      </c>
      <c r="B1932" s="12" t="s">
        <v>78</v>
      </c>
      <c r="C1932" s="12" t="s">
        <v>318</v>
      </c>
      <c r="D1932" s="12" t="s">
        <v>654</v>
      </c>
      <c r="E1932" s="12">
        <v>8500</v>
      </c>
      <c r="F1932" s="14" t="str">
        <f t="shared" si="120"/>
        <v>2025-04-22ExpenseSeasons Mechanical LTD51320 Project Expense - Subcontractors8500</v>
      </c>
      <c r="G1932" s="15">
        <f t="shared" si="121"/>
        <v>45769</v>
      </c>
      <c r="H1932" s="16" t="str">
        <f>IF((IFERROR((VLOOKUP(D1932,'Automation (QBO)'!A:B,2,FALSE)),"0"))=0,"Suspense",(IFERROR((VLOOKUP(D1932,'Automation (QBO)'!A:B,2,FALSE)),"Suspense")))</f>
        <v>Project Expense - Subcontractors</v>
      </c>
      <c r="I1932" s="17">
        <f t="shared" si="122"/>
        <v>8500</v>
      </c>
      <c r="J1932" s="12" t="str">
        <f t="shared" si="123"/>
        <v>Project Expense - Subcontractors</v>
      </c>
    </row>
    <row r="1933" spans="1:10" ht="16" hidden="1">
      <c r="A1933" s="13" t="s">
        <v>795</v>
      </c>
      <c r="B1933" s="12" t="s">
        <v>78</v>
      </c>
      <c r="C1933" s="12" t="s">
        <v>318</v>
      </c>
      <c r="D1933" s="12" t="s">
        <v>199</v>
      </c>
      <c r="E1933" s="12">
        <v>-425</v>
      </c>
      <c r="F1933" s="14" t="str">
        <f t="shared" si="120"/>
        <v>2025-04-22ExpenseSeasons Mechanical LTD21020 GST/HST Payable-425</v>
      </c>
      <c r="G1933" s="15">
        <f t="shared" si="121"/>
        <v>45769</v>
      </c>
      <c r="H1933" s="16" t="str">
        <f>IF((IFERROR((VLOOKUP(D1933,'Automation (QBO)'!A:B,2,FALSE)),"0"))=0,"Suspense",(IFERROR((VLOOKUP(D1933,'Automation (QBO)'!A:B,2,FALSE)),"Suspense")))</f>
        <v>GST/HST Payable</v>
      </c>
      <c r="I1933" s="17">
        <f t="shared" si="122"/>
        <v>-425</v>
      </c>
      <c r="J1933" s="12" t="str">
        <f t="shared" si="123"/>
        <v>GST/HST Payable</v>
      </c>
    </row>
    <row r="1934" spans="1:10" ht="16" hidden="1">
      <c r="A1934" s="13" t="s">
        <v>795</v>
      </c>
      <c r="B1934" s="12" t="s">
        <v>78</v>
      </c>
      <c r="D1934" s="12" t="s">
        <v>656</v>
      </c>
      <c r="E1934" s="12">
        <v>2000</v>
      </c>
      <c r="F1934" s="14" t="str">
        <f t="shared" si="120"/>
        <v>2025-04-22Expense13007 Due to/from Saltire Rentals2000</v>
      </c>
      <c r="G1934" s="15">
        <f t="shared" si="121"/>
        <v>45769</v>
      </c>
      <c r="H1934" s="16" t="str">
        <f>IF((IFERROR((VLOOKUP(D1934,'Automation (QBO)'!A:B,2,FALSE)),"0"))=0,"Suspense",(IFERROR((VLOOKUP(D1934,'Automation (QBO)'!A:B,2,FALSE)),"Suspense")))</f>
        <v>Due to/from Saltire Rentals</v>
      </c>
      <c r="I1934" s="17">
        <f t="shared" si="122"/>
        <v>2000</v>
      </c>
      <c r="J1934" s="12" t="str">
        <f t="shared" si="123"/>
        <v>Due to/from Saltire Rentals</v>
      </c>
    </row>
    <row r="1935" spans="1:10" ht="16" hidden="1">
      <c r="A1935" s="13" t="s">
        <v>795</v>
      </c>
      <c r="B1935" s="12" t="s">
        <v>78</v>
      </c>
      <c r="D1935" s="12" t="s">
        <v>199</v>
      </c>
      <c r="E1935" s="12">
        <v>0</v>
      </c>
      <c r="F1935" s="14" t="str">
        <f t="shared" si="120"/>
        <v>2025-04-22Expense21020 GST/HST Payable0</v>
      </c>
      <c r="G1935" s="15">
        <f t="shared" si="121"/>
        <v>45769</v>
      </c>
      <c r="H1935" s="16" t="str">
        <f>IF((IFERROR((VLOOKUP(D1935,'Automation (QBO)'!A:B,2,FALSE)),"0"))=0,"Suspense",(IFERROR((VLOOKUP(D1935,'Automation (QBO)'!A:B,2,FALSE)),"Suspense")))</f>
        <v>GST/HST Payable</v>
      </c>
      <c r="I1935" s="17">
        <f t="shared" si="122"/>
        <v>0</v>
      </c>
      <c r="J1935" s="12" t="str">
        <f t="shared" si="123"/>
        <v>GST/HST Payable</v>
      </c>
    </row>
    <row r="1936" spans="1:10" ht="16" hidden="1">
      <c r="A1936" s="13" t="s">
        <v>795</v>
      </c>
      <c r="B1936" s="12" t="s">
        <v>78</v>
      </c>
      <c r="C1936" s="12" t="s">
        <v>790</v>
      </c>
      <c r="D1936" s="12" t="s">
        <v>660</v>
      </c>
      <c r="E1936" s="12">
        <v>7.26</v>
      </c>
      <c r="F1936" s="14" t="str">
        <f t="shared" si="120"/>
        <v>2025-04-22ExpenseHeritage Home &amp; Gifts Port Moody51335 Project Expense - Materials7.26</v>
      </c>
      <c r="G1936" s="15">
        <f t="shared" si="121"/>
        <v>45769</v>
      </c>
      <c r="H1936" s="16" t="str">
        <f>IF((IFERROR((VLOOKUP(D1936,'Automation (QBO)'!A:B,2,FALSE)),"0"))=0,"Suspense",(IFERROR((VLOOKUP(D1936,'Automation (QBO)'!A:B,2,FALSE)),"Suspense")))</f>
        <v>Project Expense - Materials</v>
      </c>
      <c r="I1936" s="17">
        <f t="shared" si="122"/>
        <v>7.26</v>
      </c>
      <c r="J1936" s="12" t="str">
        <f t="shared" si="123"/>
        <v>Project Expense - Materials</v>
      </c>
    </row>
    <row r="1937" spans="1:10" ht="16" hidden="1">
      <c r="A1937" s="13" t="s">
        <v>795</v>
      </c>
      <c r="B1937" s="12" t="s">
        <v>78</v>
      </c>
      <c r="C1937" s="12" t="s">
        <v>790</v>
      </c>
      <c r="D1937" s="12" t="s">
        <v>199</v>
      </c>
      <c r="E1937" s="12">
        <v>-0.34</v>
      </c>
      <c r="F1937" s="14" t="str">
        <f t="shared" si="120"/>
        <v>2025-04-22ExpenseHeritage Home &amp; Gifts Port Moody21020 GST/HST Payable-0.34</v>
      </c>
      <c r="G1937" s="15">
        <f t="shared" si="121"/>
        <v>45769</v>
      </c>
      <c r="H1937" s="16" t="str">
        <f>IF((IFERROR((VLOOKUP(D1937,'Automation (QBO)'!A:B,2,FALSE)),"0"))=0,"Suspense",(IFERROR((VLOOKUP(D1937,'Automation (QBO)'!A:B,2,FALSE)),"Suspense")))</f>
        <v>GST/HST Payable</v>
      </c>
      <c r="I1937" s="17">
        <f t="shared" si="122"/>
        <v>-0.34</v>
      </c>
      <c r="J1937" s="12" t="str">
        <f t="shared" si="123"/>
        <v>GST/HST Payable</v>
      </c>
    </row>
    <row r="1938" spans="1:10" ht="16" hidden="1">
      <c r="A1938" s="13" t="s">
        <v>795</v>
      </c>
      <c r="B1938" s="12" t="s">
        <v>78</v>
      </c>
      <c r="C1938" s="12" t="s">
        <v>287</v>
      </c>
      <c r="D1938" s="12" t="s">
        <v>660</v>
      </c>
      <c r="E1938" s="12">
        <v>17.07</v>
      </c>
      <c r="F1938" s="14" t="str">
        <f t="shared" si="120"/>
        <v>2025-04-22ExpenseSummit Tools51335 Project Expense - Materials17.07</v>
      </c>
      <c r="G1938" s="15">
        <f t="shared" si="121"/>
        <v>45769</v>
      </c>
      <c r="H1938" s="16" t="str">
        <f>IF((IFERROR((VLOOKUP(D1938,'Automation (QBO)'!A:B,2,FALSE)),"0"))=0,"Suspense",(IFERROR((VLOOKUP(D1938,'Automation (QBO)'!A:B,2,FALSE)),"Suspense")))</f>
        <v>Project Expense - Materials</v>
      </c>
      <c r="I1938" s="17">
        <f t="shared" si="122"/>
        <v>17.07</v>
      </c>
      <c r="J1938" s="12" t="str">
        <f t="shared" si="123"/>
        <v>Project Expense - Materials</v>
      </c>
    </row>
    <row r="1939" spans="1:10" ht="16" hidden="1">
      <c r="A1939" s="13" t="s">
        <v>795</v>
      </c>
      <c r="B1939" s="12" t="s">
        <v>78</v>
      </c>
      <c r="C1939" s="12" t="s">
        <v>287</v>
      </c>
      <c r="D1939" s="12" t="s">
        <v>199</v>
      </c>
      <c r="E1939" s="12">
        <v>-0.8</v>
      </c>
      <c r="F1939" s="14" t="str">
        <f t="shared" si="120"/>
        <v>2025-04-22ExpenseSummit Tools21020 GST/HST Payable-0.8</v>
      </c>
      <c r="G1939" s="15">
        <f t="shared" si="121"/>
        <v>45769</v>
      </c>
      <c r="H1939" s="16" t="str">
        <f>IF((IFERROR((VLOOKUP(D1939,'Automation (QBO)'!A:B,2,FALSE)),"0"))=0,"Suspense",(IFERROR((VLOOKUP(D1939,'Automation (QBO)'!A:B,2,FALSE)),"Suspense")))</f>
        <v>GST/HST Payable</v>
      </c>
      <c r="I1939" s="17">
        <f t="shared" si="122"/>
        <v>-0.8</v>
      </c>
      <c r="J1939" s="12" t="str">
        <f t="shared" si="123"/>
        <v>GST/HST Payable</v>
      </c>
    </row>
    <row r="1940" spans="1:10" ht="16" hidden="1">
      <c r="A1940" s="13" t="s">
        <v>795</v>
      </c>
      <c r="B1940" s="12" t="s">
        <v>78</v>
      </c>
      <c r="C1940" s="12" t="s">
        <v>143</v>
      </c>
      <c r="D1940" s="12" t="s">
        <v>315</v>
      </c>
      <c r="E1940" s="12">
        <v>37.32</v>
      </c>
      <c r="F1940" s="14" t="str">
        <f t="shared" si="120"/>
        <v>2025-04-22ExpenseMeadows Landscape Supply ltd17015 Tools &amp; Equipment37.32</v>
      </c>
      <c r="G1940" s="15">
        <f t="shared" si="121"/>
        <v>45769</v>
      </c>
      <c r="H1940" s="16" t="str">
        <f>IF((IFERROR((VLOOKUP(D1940,'Automation (QBO)'!A:B,2,FALSE)),"0"))=0,"Suspense",(IFERROR((VLOOKUP(D1940,'Automation (QBO)'!A:B,2,FALSE)),"Suspense")))</f>
        <v>Tools &amp; Equipment</v>
      </c>
      <c r="I1940" s="17">
        <f t="shared" si="122"/>
        <v>37.32</v>
      </c>
      <c r="J1940" s="12" t="str">
        <f t="shared" si="123"/>
        <v>Tools &amp; Equipment</v>
      </c>
    </row>
    <row r="1941" spans="1:10" ht="16" hidden="1">
      <c r="A1941" s="13" t="s">
        <v>795</v>
      </c>
      <c r="B1941" s="12" t="s">
        <v>78</v>
      </c>
      <c r="C1941" s="12" t="s">
        <v>143</v>
      </c>
      <c r="D1941" s="12" t="s">
        <v>199</v>
      </c>
      <c r="E1941" s="12">
        <v>-1.75</v>
      </c>
      <c r="F1941" s="14" t="str">
        <f t="shared" si="120"/>
        <v>2025-04-22ExpenseMeadows Landscape Supply ltd21020 GST/HST Payable-1.75</v>
      </c>
      <c r="G1941" s="15">
        <f t="shared" si="121"/>
        <v>45769</v>
      </c>
      <c r="H1941" s="16" t="str">
        <f>IF((IFERROR((VLOOKUP(D1941,'Automation (QBO)'!A:B,2,FALSE)),"0"))=0,"Suspense",(IFERROR((VLOOKUP(D1941,'Automation (QBO)'!A:B,2,FALSE)),"Suspense")))</f>
        <v>GST/HST Payable</v>
      </c>
      <c r="I1941" s="17">
        <f t="shared" si="122"/>
        <v>-1.75</v>
      </c>
      <c r="J1941" s="12" t="str">
        <f t="shared" si="123"/>
        <v>GST/HST Payable</v>
      </c>
    </row>
    <row r="1942" spans="1:10" ht="16" hidden="1">
      <c r="A1942" s="13" t="s">
        <v>795</v>
      </c>
      <c r="B1942" s="12" t="s">
        <v>78</v>
      </c>
      <c r="C1942" s="12" t="s">
        <v>89</v>
      </c>
      <c r="D1942" s="12" t="s">
        <v>660</v>
      </c>
      <c r="E1942" s="12">
        <v>31.37</v>
      </c>
      <c r="F1942" s="14" t="str">
        <f t="shared" si="120"/>
        <v>2025-04-22ExpenseShell Canada51335 Project Expense - Materials31.37</v>
      </c>
      <c r="G1942" s="15">
        <f t="shared" si="121"/>
        <v>45769</v>
      </c>
      <c r="H1942" s="16" t="str">
        <f>IF((IFERROR((VLOOKUP(D1942,'Automation (QBO)'!A:B,2,FALSE)),"0"))=0,"Suspense",(IFERROR((VLOOKUP(D1942,'Automation (QBO)'!A:B,2,FALSE)),"Suspense")))</f>
        <v>Project Expense - Materials</v>
      </c>
      <c r="I1942" s="17">
        <f t="shared" si="122"/>
        <v>31.37</v>
      </c>
      <c r="J1942" s="12" t="str">
        <f t="shared" si="123"/>
        <v>Project Expense - Materials</v>
      </c>
    </row>
    <row r="1943" spans="1:10" ht="16" hidden="1">
      <c r="A1943" s="13" t="s">
        <v>795</v>
      </c>
      <c r="B1943" s="12" t="s">
        <v>78</v>
      </c>
      <c r="C1943" s="12" t="s">
        <v>89</v>
      </c>
      <c r="D1943" s="12" t="s">
        <v>199</v>
      </c>
      <c r="E1943" s="12">
        <v>-1.57</v>
      </c>
      <c r="F1943" s="14" t="str">
        <f t="shared" si="120"/>
        <v>2025-04-22ExpenseShell Canada21020 GST/HST Payable-1.57</v>
      </c>
      <c r="G1943" s="15">
        <f t="shared" si="121"/>
        <v>45769</v>
      </c>
      <c r="H1943" s="16" t="str">
        <f>IF((IFERROR((VLOOKUP(D1943,'Automation (QBO)'!A:B,2,FALSE)),"0"))=0,"Suspense",(IFERROR((VLOOKUP(D1943,'Automation (QBO)'!A:B,2,FALSE)),"Suspense")))</f>
        <v>GST/HST Payable</v>
      </c>
      <c r="I1943" s="17">
        <f t="shared" si="122"/>
        <v>-1.57</v>
      </c>
      <c r="J1943" s="12" t="str">
        <f t="shared" si="123"/>
        <v>GST/HST Payable</v>
      </c>
    </row>
    <row r="1944" spans="1:10" ht="16" hidden="1">
      <c r="A1944" s="13" t="s">
        <v>795</v>
      </c>
      <c r="B1944" s="12" t="s">
        <v>78</v>
      </c>
      <c r="C1944" s="12" t="s">
        <v>125</v>
      </c>
      <c r="D1944" s="12" t="s">
        <v>199</v>
      </c>
      <c r="E1944" s="12">
        <v>-4.2699999999999996</v>
      </c>
      <c r="F1944" s="14" t="str">
        <f t="shared" si="120"/>
        <v>2025-04-22ExpenseInuit Quickbooks21020 GST/HST Payable-4.27</v>
      </c>
      <c r="G1944" s="15">
        <f t="shared" si="121"/>
        <v>45769</v>
      </c>
      <c r="H1944" s="16" t="str">
        <f>IF((IFERROR((VLOOKUP(D1944,'Automation (QBO)'!A:B,2,FALSE)),"0"))=0,"Suspense",(IFERROR((VLOOKUP(D1944,'Automation (QBO)'!A:B,2,FALSE)),"Suspense")))</f>
        <v>GST/HST Payable</v>
      </c>
      <c r="I1944" s="17">
        <f t="shared" si="122"/>
        <v>-4.2699999999999996</v>
      </c>
      <c r="J1944" s="12" t="str">
        <f t="shared" si="123"/>
        <v>GST/HST Payable</v>
      </c>
    </row>
    <row r="1945" spans="1:10" ht="16" hidden="1">
      <c r="A1945" s="13" t="s">
        <v>795</v>
      </c>
      <c r="B1945" s="12" t="s">
        <v>78</v>
      </c>
      <c r="C1945" s="12" t="s">
        <v>89</v>
      </c>
      <c r="D1945" s="12" t="s">
        <v>505</v>
      </c>
      <c r="E1945" s="12">
        <v>32.94</v>
      </c>
      <c r="F1945" s="14" t="str">
        <f t="shared" si="120"/>
        <v>2025-04-22ExpenseShell Canada21010 Credit Card (CIBC Visa)32.94</v>
      </c>
      <c r="G1945" s="15">
        <f t="shared" si="121"/>
        <v>45769</v>
      </c>
      <c r="H1945" s="16" t="str">
        <f>IF((IFERROR((VLOOKUP(D1945,'Automation (QBO)'!A:B,2,FALSE)),"0"))=0,"Suspense",(IFERROR((VLOOKUP(D1945,'Automation (QBO)'!A:B,2,FALSE)),"Suspense")))</f>
        <v>Credit Card (CIBC Visa)</v>
      </c>
      <c r="I1945" s="17">
        <f t="shared" si="122"/>
        <v>32.94</v>
      </c>
      <c r="J1945" s="12" t="str">
        <f t="shared" si="123"/>
        <v>Credit Card (CIBC Visa)</v>
      </c>
    </row>
    <row r="1946" spans="1:10" ht="16" hidden="1">
      <c r="A1946" s="13" t="s">
        <v>795</v>
      </c>
      <c r="B1946" s="12" t="s">
        <v>78</v>
      </c>
      <c r="C1946" s="12" t="s">
        <v>287</v>
      </c>
      <c r="D1946" s="12" t="s">
        <v>505</v>
      </c>
      <c r="E1946" s="12">
        <v>17.87</v>
      </c>
      <c r="F1946" s="14" t="str">
        <f t="shared" si="120"/>
        <v>2025-04-22ExpenseSummit Tools21010 Credit Card (CIBC Visa)17.87</v>
      </c>
      <c r="G1946" s="15">
        <f t="shared" si="121"/>
        <v>45769</v>
      </c>
      <c r="H1946" s="16" t="str">
        <f>IF((IFERROR((VLOOKUP(D1946,'Automation (QBO)'!A:B,2,FALSE)),"0"))=0,"Suspense",(IFERROR((VLOOKUP(D1946,'Automation (QBO)'!A:B,2,FALSE)),"Suspense")))</f>
        <v>Credit Card (CIBC Visa)</v>
      </c>
      <c r="I1946" s="17">
        <f t="shared" si="122"/>
        <v>17.87</v>
      </c>
      <c r="J1946" s="12" t="str">
        <f t="shared" si="123"/>
        <v>Credit Card (CIBC Visa)</v>
      </c>
    </row>
    <row r="1947" spans="1:10" ht="16" hidden="1">
      <c r="A1947" s="13" t="s">
        <v>795</v>
      </c>
      <c r="B1947" s="12" t="s">
        <v>78</v>
      </c>
      <c r="C1947" s="12" t="s">
        <v>318</v>
      </c>
      <c r="D1947" s="12" t="s">
        <v>201</v>
      </c>
      <c r="E1947" s="12">
        <v>-8925</v>
      </c>
      <c r="F1947" s="14" t="str">
        <f t="shared" si="120"/>
        <v>2025-04-22ExpenseSeasons Mechanical LTD11005 Chequing (CIBC)-8925</v>
      </c>
      <c r="G1947" s="15">
        <f t="shared" si="121"/>
        <v>45769</v>
      </c>
      <c r="H1947" s="16" t="str">
        <f>IF((IFERROR((VLOOKUP(D1947,'Automation (QBO)'!A:B,2,FALSE)),"0"))=0,"Suspense",(IFERROR((VLOOKUP(D1947,'Automation (QBO)'!A:B,2,FALSE)),"Suspense")))</f>
        <v>Chequing (CIBC)</v>
      </c>
      <c r="I1947" s="17">
        <f t="shared" si="122"/>
        <v>-8925</v>
      </c>
      <c r="J1947" s="12" t="str">
        <f t="shared" si="123"/>
        <v>Chequing (CIBC)</v>
      </c>
    </row>
    <row r="1948" spans="1:10" ht="16" hidden="1">
      <c r="A1948" s="13" t="s">
        <v>795</v>
      </c>
      <c r="B1948" s="12" t="s">
        <v>78</v>
      </c>
      <c r="D1948" s="12" t="s">
        <v>201</v>
      </c>
      <c r="E1948" s="12">
        <v>-2000</v>
      </c>
      <c r="F1948" s="14" t="str">
        <f t="shared" si="120"/>
        <v>2025-04-22Expense11005 Chequing (CIBC)-2000</v>
      </c>
      <c r="G1948" s="15">
        <f t="shared" si="121"/>
        <v>45769</v>
      </c>
      <c r="H1948" s="16" t="str">
        <f>IF((IFERROR((VLOOKUP(D1948,'Automation (QBO)'!A:B,2,FALSE)),"0"))=0,"Suspense",(IFERROR((VLOOKUP(D1948,'Automation (QBO)'!A:B,2,FALSE)),"Suspense")))</f>
        <v>Chequing (CIBC)</v>
      </c>
      <c r="I1948" s="17">
        <f t="shared" si="122"/>
        <v>-2000</v>
      </c>
      <c r="J1948" s="12" t="str">
        <f t="shared" si="123"/>
        <v>Chequing (CIBC)</v>
      </c>
    </row>
    <row r="1949" spans="1:10" ht="16" hidden="1">
      <c r="A1949" s="13" t="s">
        <v>795</v>
      </c>
      <c r="B1949" s="12" t="s">
        <v>78</v>
      </c>
      <c r="C1949" s="12" t="s">
        <v>143</v>
      </c>
      <c r="D1949" s="12" t="s">
        <v>505</v>
      </c>
      <c r="E1949" s="12">
        <v>39.07</v>
      </c>
      <c r="F1949" s="14" t="str">
        <f t="shared" si="120"/>
        <v>2025-04-22ExpenseMeadows Landscape Supply ltd21010 Credit Card (CIBC Visa)39.07</v>
      </c>
      <c r="G1949" s="15">
        <f t="shared" si="121"/>
        <v>45769</v>
      </c>
      <c r="H1949" s="16" t="str">
        <f>IF((IFERROR((VLOOKUP(D1949,'Automation (QBO)'!A:B,2,FALSE)),"0"))=0,"Suspense",(IFERROR((VLOOKUP(D1949,'Automation (QBO)'!A:B,2,FALSE)),"Suspense")))</f>
        <v>Credit Card (CIBC Visa)</v>
      </c>
      <c r="I1949" s="17">
        <f t="shared" si="122"/>
        <v>39.07</v>
      </c>
      <c r="J1949" s="12" t="str">
        <f t="shared" si="123"/>
        <v>Credit Card (CIBC Visa)</v>
      </c>
    </row>
    <row r="1950" spans="1:10" ht="16" hidden="1">
      <c r="A1950" s="13" t="s">
        <v>795</v>
      </c>
      <c r="B1950" s="12" t="s">
        <v>78</v>
      </c>
      <c r="C1950" s="12" t="s">
        <v>790</v>
      </c>
      <c r="D1950" s="12" t="s">
        <v>505</v>
      </c>
      <c r="E1950" s="12">
        <v>7.6</v>
      </c>
      <c r="F1950" s="14" t="str">
        <f t="shared" si="120"/>
        <v>2025-04-22ExpenseHeritage Home &amp; Gifts Port Moody21010 Credit Card (CIBC Visa)7.6</v>
      </c>
      <c r="G1950" s="15">
        <f t="shared" si="121"/>
        <v>45769</v>
      </c>
      <c r="H1950" s="16" t="str">
        <f>IF((IFERROR((VLOOKUP(D1950,'Automation (QBO)'!A:B,2,FALSE)),"0"))=0,"Suspense",(IFERROR((VLOOKUP(D1950,'Automation (QBO)'!A:B,2,FALSE)),"Suspense")))</f>
        <v>Credit Card (CIBC Visa)</v>
      </c>
      <c r="I1950" s="17">
        <f t="shared" si="122"/>
        <v>7.6</v>
      </c>
      <c r="J1950" s="12" t="str">
        <f t="shared" si="123"/>
        <v>Credit Card (CIBC Visa)</v>
      </c>
    </row>
    <row r="1951" spans="1:10" ht="16" hidden="1">
      <c r="A1951" s="13" t="s">
        <v>795</v>
      </c>
      <c r="B1951" s="12" t="s">
        <v>78</v>
      </c>
      <c r="C1951" s="12" t="s">
        <v>125</v>
      </c>
      <c r="D1951" s="12" t="s">
        <v>505</v>
      </c>
      <c r="E1951" s="12">
        <v>89.6</v>
      </c>
      <c r="F1951" s="14" t="str">
        <f t="shared" si="120"/>
        <v>2025-04-22ExpenseInuit Quickbooks21010 Credit Card (CIBC Visa)89.6</v>
      </c>
      <c r="G1951" s="15">
        <f t="shared" si="121"/>
        <v>45769</v>
      </c>
      <c r="H1951" s="16" t="str">
        <f>IF((IFERROR((VLOOKUP(D1951,'Automation (QBO)'!A:B,2,FALSE)),"0"))=0,"Suspense",(IFERROR((VLOOKUP(D1951,'Automation (QBO)'!A:B,2,FALSE)),"Suspense")))</f>
        <v>Credit Card (CIBC Visa)</v>
      </c>
      <c r="I1951" s="17">
        <f t="shared" si="122"/>
        <v>89.6</v>
      </c>
      <c r="J1951" s="12" t="str">
        <f t="shared" si="123"/>
        <v>Credit Card (CIBC Visa)</v>
      </c>
    </row>
    <row r="1952" spans="1:10" ht="16" hidden="1">
      <c r="A1952" s="13" t="s">
        <v>795</v>
      </c>
      <c r="B1952" s="12" t="s">
        <v>78</v>
      </c>
      <c r="C1952" s="12" t="s">
        <v>125</v>
      </c>
      <c r="D1952" s="12" t="s">
        <v>202</v>
      </c>
      <c r="E1952" s="12">
        <v>85.33</v>
      </c>
      <c r="F1952" s="14" t="str">
        <f t="shared" si="120"/>
        <v>2025-04-22ExpenseInuit Quickbooks52110 Accounting85.33</v>
      </c>
      <c r="G1952" s="15">
        <f t="shared" si="121"/>
        <v>45769</v>
      </c>
      <c r="H1952" s="16" t="str">
        <f>IF((IFERROR((VLOOKUP(D1952,'Automation (QBO)'!A:B,2,FALSE)),"0"))=0,"Suspense",(IFERROR((VLOOKUP(D1952,'Automation (QBO)'!A:B,2,FALSE)),"Suspense")))</f>
        <v>Accounting</v>
      </c>
      <c r="I1952" s="17">
        <f t="shared" si="122"/>
        <v>85.33</v>
      </c>
      <c r="J1952" s="12" t="str">
        <f t="shared" si="123"/>
        <v>Accounting</v>
      </c>
    </row>
    <row r="1953" spans="1:10" ht="16" hidden="1">
      <c r="A1953" s="13" t="s">
        <v>789</v>
      </c>
      <c r="B1953" s="12" t="s">
        <v>105</v>
      </c>
      <c r="D1953" s="12" t="s">
        <v>225</v>
      </c>
      <c r="E1953" s="12">
        <v>10950.48</v>
      </c>
      <c r="F1953" s="14" t="str">
        <f t="shared" si="120"/>
        <v>2025-04-23Journal Entry52510 Payroll - Salary10950.48</v>
      </c>
      <c r="G1953" s="15">
        <f t="shared" si="121"/>
        <v>45770</v>
      </c>
      <c r="H1953" s="16" t="str">
        <f>IF((IFERROR((VLOOKUP(D1953,'Automation (QBO)'!A:B,2,FALSE)),"0"))=0,"Suspense",(IFERROR((VLOOKUP(D1953,'Automation (QBO)'!A:B,2,FALSE)),"Suspense")))</f>
        <v>Payroll - Salary</v>
      </c>
      <c r="I1953" s="17">
        <f t="shared" si="122"/>
        <v>10950.48</v>
      </c>
      <c r="J1953" s="12" t="str">
        <f t="shared" si="123"/>
        <v>Payroll - Salary</v>
      </c>
    </row>
    <row r="1954" spans="1:10" ht="16" hidden="1">
      <c r="A1954" s="13" t="s">
        <v>789</v>
      </c>
      <c r="B1954" s="12" t="s">
        <v>78</v>
      </c>
      <c r="C1954" s="12" t="s">
        <v>87</v>
      </c>
      <c r="D1954" s="12" t="s">
        <v>660</v>
      </c>
      <c r="E1954" s="12">
        <v>88.6</v>
      </c>
      <c r="F1954" s="14" t="str">
        <f t="shared" si="120"/>
        <v>2025-04-23ExpenseVector Repro Graphics51335 Project Expense - Materials88.6</v>
      </c>
      <c r="G1954" s="15">
        <f t="shared" si="121"/>
        <v>45770</v>
      </c>
      <c r="H1954" s="16" t="str">
        <f>IF((IFERROR((VLOOKUP(D1954,'Automation (QBO)'!A:B,2,FALSE)),"0"))=0,"Suspense",(IFERROR((VLOOKUP(D1954,'Automation (QBO)'!A:B,2,FALSE)),"Suspense")))</f>
        <v>Project Expense - Materials</v>
      </c>
      <c r="I1954" s="17">
        <f t="shared" si="122"/>
        <v>88.6</v>
      </c>
      <c r="J1954" s="12" t="str">
        <f t="shared" si="123"/>
        <v>Project Expense - Materials</v>
      </c>
    </row>
    <row r="1955" spans="1:10" ht="16" hidden="1">
      <c r="A1955" s="13" t="s">
        <v>789</v>
      </c>
      <c r="B1955" s="12" t="s">
        <v>78</v>
      </c>
      <c r="C1955" s="12" t="s">
        <v>87</v>
      </c>
      <c r="D1955" s="12" t="s">
        <v>199</v>
      </c>
      <c r="E1955" s="12">
        <v>-4.1399999999999997</v>
      </c>
      <c r="F1955" s="14" t="str">
        <f t="shared" si="120"/>
        <v>2025-04-23ExpenseVector Repro Graphics21020 GST/HST Payable-4.14</v>
      </c>
      <c r="G1955" s="15">
        <f t="shared" si="121"/>
        <v>45770</v>
      </c>
      <c r="H1955" s="16" t="str">
        <f>IF((IFERROR((VLOOKUP(D1955,'Automation (QBO)'!A:B,2,FALSE)),"0"))=0,"Suspense",(IFERROR((VLOOKUP(D1955,'Automation (QBO)'!A:B,2,FALSE)),"Suspense")))</f>
        <v>GST/HST Payable</v>
      </c>
      <c r="I1955" s="17">
        <f t="shared" si="122"/>
        <v>-4.1399999999999997</v>
      </c>
      <c r="J1955" s="12" t="str">
        <f t="shared" si="123"/>
        <v>GST/HST Payable</v>
      </c>
    </row>
    <row r="1956" spans="1:10" ht="16" hidden="1">
      <c r="A1956" s="13" t="s">
        <v>789</v>
      </c>
      <c r="B1956" s="12" t="s">
        <v>78</v>
      </c>
      <c r="C1956" s="12" t="s">
        <v>770</v>
      </c>
      <c r="D1956" s="12" t="s">
        <v>660</v>
      </c>
      <c r="E1956" s="12">
        <v>187.14</v>
      </c>
      <c r="F1956" s="14" t="str">
        <f t="shared" si="120"/>
        <v>2025-04-23ExpenseProsource Supply Vancouver51335 Project Expense - Materials187.14</v>
      </c>
      <c r="G1956" s="15">
        <f t="shared" si="121"/>
        <v>45770</v>
      </c>
      <c r="H1956" s="16" t="str">
        <f>IF((IFERROR((VLOOKUP(D1956,'Automation (QBO)'!A:B,2,FALSE)),"0"))=0,"Suspense",(IFERROR((VLOOKUP(D1956,'Automation (QBO)'!A:B,2,FALSE)),"Suspense")))</f>
        <v>Project Expense - Materials</v>
      </c>
      <c r="I1956" s="17">
        <f t="shared" si="122"/>
        <v>187.14</v>
      </c>
      <c r="J1956" s="12" t="str">
        <f t="shared" si="123"/>
        <v>Project Expense - Materials</v>
      </c>
    </row>
    <row r="1957" spans="1:10" ht="16" hidden="1">
      <c r="A1957" s="13" t="s">
        <v>789</v>
      </c>
      <c r="B1957" s="12" t="s">
        <v>78</v>
      </c>
      <c r="C1957" s="12" t="s">
        <v>770</v>
      </c>
      <c r="D1957" s="12" t="s">
        <v>199</v>
      </c>
      <c r="E1957" s="12">
        <v>-8.75</v>
      </c>
      <c r="F1957" s="14" t="str">
        <f t="shared" si="120"/>
        <v>2025-04-23ExpenseProsource Supply Vancouver21020 GST/HST Payable-8.75</v>
      </c>
      <c r="G1957" s="15">
        <f t="shared" si="121"/>
        <v>45770</v>
      </c>
      <c r="H1957" s="16" t="str">
        <f>IF((IFERROR((VLOOKUP(D1957,'Automation (QBO)'!A:B,2,FALSE)),"0"))=0,"Suspense",(IFERROR((VLOOKUP(D1957,'Automation (QBO)'!A:B,2,FALSE)),"Suspense")))</f>
        <v>GST/HST Payable</v>
      </c>
      <c r="I1957" s="17">
        <f t="shared" si="122"/>
        <v>-8.75</v>
      </c>
      <c r="J1957" s="12" t="str">
        <f t="shared" si="123"/>
        <v>GST/HST Payable</v>
      </c>
    </row>
    <row r="1958" spans="1:10" ht="16" hidden="1">
      <c r="A1958" s="13" t="s">
        <v>789</v>
      </c>
      <c r="B1958" s="12" t="s">
        <v>105</v>
      </c>
      <c r="D1958" s="12" t="s">
        <v>657</v>
      </c>
      <c r="E1958" s="12">
        <v>141.1</v>
      </c>
      <c r="F1958" s="14" t="str">
        <f t="shared" si="120"/>
        <v>2025-04-23Journal Entry52535 Payroll - WCB141.1</v>
      </c>
      <c r="G1958" s="15">
        <f t="shared" si="121"/>
        <v>45770</v>
      </c>
      <c r="H1958" s="16" t="str">
        <f>IF((IFERROR((VLOOKUP(D1958,'Automation (QBO)'!A:B,2,FALSE)),"0"))=0,"Suspense",(IFERROR((VLOOKUP(D1958,'Automation (QBO)'!A:B,2,FALSE)),"Suspense")))</f>
        <v>Payroll - WCB</v>
      </c>
      <c r="I1958" s="17">
        <f t="shared" si="122"/>
        <v>141.1</v>
      </c>
      <c r="J1958" s="12" t="str">
        <f t="shared" si="123"/>
        <v>Payroll - WCB</v>
      </c>
    </row>
    <row r="1959" spans="1:10" ht="16" hidden="1">
      <c r="A1959" s="13" t="s">
        <v>789</v>
      </c>
      <c r="B1959" s="12" t="s">
        <v>105</v>
      </c>
      <c r="D1959" s="12" t="s">
        <v>221</v>
      </c>
      <c r="E1959" s="12">
        <v>619.51</v>
      </c>
      <c r="F1959" s="14" t="str">
        <f t="shared" si="120"/>
        <v>2025-04-23Journal Entry52525 Payroll - CPP619.51</v>
      </c>
      <c r="G1959" s="15">
        <f t="shared" si="121"/>
        <v>45770</v>
      </c>
      <c r="H1959" s="16" t="str">
        <f>IF((IFERROR((VLOOKUP(D1959,'Automation (QBO)'!A:B,2,FALSE)),"0"))=0,"Suspense",(IFERROR((VLOOKUP(D1959,'Automation (QBO)'!A:B,2,FALSE)),"Suspense")))</f>
        <v>Payroll - CPP + EI</v>
      </c>
      <c r="I1959" s="17">
        <f t="shared" si="122"/>
        <v>619.51</v>
      </c>
      <c r="J1959" s="12" t="str">
        <f t="shared" si="123"/>
        <v>Payroll - CPP + EI</v>
      </c>
    </row>
    <row r="1960" spans="1:10" ht="16" hidden="1">
      <c r="A1960" s="13" t="s">
        <v>789</v>
      </c>
      <c r="B1960" s="12" t="s">
        <v>105</v>
      </c>
      <c r="D1960" s="12" t="s">
        <v>222</v>
      </c>
      <c r="E1960" s="12">
        <v>110.12</v>
      </c>
      <c r="F1960" s="14" t="str">
        <f t="shared" si="120"/>
        <v>2025-04-23Journal Entry52520 Payroll - EI110.12</v>
      </c>
      <c r="G1960" s="15">
        <f t="shared" si="121"/>
        <v>45770</v>
      </c>
      <c r="H1960" s="16" t="str">
        <f>IF((IFERROR((VLOOKUP(D1960,'Automation (QBO)'!A:B,2,FALSE)),"0"))=0,"Suspense",(IFERROR((VLOOKUP(D1960,'Automation (QBO)'!A:B,2,FALSE)),"Suspense")))</f>
        <v>Payroll - CPP + EI</v>
      </c>
      <c r="I1960" s="17">
        <f t="shared" si="122"/>
        <v>110.12</v>
      </c>
      <c r="J1960" s="12" t="str">
        <f t="shared" si="123"/>
        <v>Payroll - CPP + EI</v>
      </c>
    </row>
    <row r="1961" spans="1:10" ht="16" hidden="1">
      <c r="A1961" s="13" t="s">
        <v>789</v>
      </c>
      <c r="B1961" s="12" t="s">
        <v>105</v>
      </c>
      <c r="D1961" s="12" t="s">
        <v>888</v>
      </c>
      <c r="E1961" s="12">
        <v>104.14</v>
      </c>
      <c r="F1961" s="14" t="str">
        <f t="shared" si="120"/>
        <v>2025-04-23Journal Entry52515 Payroll - Fees104.14</v>
      </c>
      <c r="G1961" s="15">
        <f t="shared" si="121"/>
        <v>45770</v>
      </c>
      <c r="H1961" s="16" t="str">
        <f>IF((IFERROR((VLOOKUP(D1961,'Automation (QBO)'!A:B,2,FALSE)),"0"))=0,"Suspense",(IFERROR((VLOOKUP(D1961,'Automation (QBO)'!A:B,2,FALSE)),"Suspense")))</f>
        <v>Payroll - Fees</v>
      </c>
      <c r="I1961" s="17">
        <f t="shared" si="122"/>
        <v>104.14</v>
      </c>
      <c r="J1961" s="12" t="str">
        <f t="shared" si="123"/>
        <v>Payroll - Fees</v>
      </c>
    </row>
    <row r="1962" spans="1:10" ht="16" hidden="1">
      <c r="A1962" s="13" t="s">
        <v>789</v>
      </c>
      <c r="B1962" s="12" t="s">
        <v>105</v>
      </c>
      <c r="D1962" s="12" t="s">
        <v>223</v>
      </c>
      <c r="E1962" s="12">
        <v>-5.21</v>
      </c>
      <c r="F1962" s="14" t="str">
        <f t="shared" si="120"/>
        <v>2025-04-23Journal Entry21031 GST/HST Suspense-5.21</v>
      </c>
      <c r="G1962" s="15">
        <f t="shared" si="121"/>
        <v>45770</v>
      </c>
      <c r="H1962" s="16" t="str">
        <f>IF((IFERROR((VLOOKUP(D1962,'Automation (QBO)'!A:B,2,FALSE)),"0"))=0,"Suspense",(IFERROR((VLOOKUP(D1962,'Automation (QBO)'!A:B,2,FALSE)),"Suspense")))</f>
        <v>GST/HST Suspense</v>
      </c>
      <c r="I1962" s="17">
        <f t="shared" si="122"/>
        <v>-5.21</v>
      </c>
      <c r="J1962" s="12" t="str">
        <f t="shared" si="123"/>
        <v>GST/HST Suspense</v>
      </c>
    </row>
    <row r="1963" spans="1:10" ht="16" hidden="1">
      <c r="A1963" s="13" t="s">
        <v>789</v>
      </c>
      <c r="B1963" s="12" t="s">
        <v>105</v>
      </c>
      <c r="D1963" s="12" t="s">
        <v>296</v>
      </c>
      <c r="E1963" s="12">
        <v>0</v>
      </c>
      <c r="F1963" s="14" t="str">
        <f t="shared" si="120"/>
        <v>2025-04-23Journal Entry13001 Due to/from Saltire Holdings0</v>
      </c>
      <c r="G1963" s="15">
        <f t="shared" si="121"/>
        <v>45770</v>
      </c>
      <c r="H1963" s="16" t="str">
        <f>IF((IFERROR((VLOOKUP(D1963,'Automation (QBO)'!A:B,2,FALSE)),"0"))=0,"Suspense",(IFERROR((VLOOKUP(D1963,'Automation (QBO)'!A:B,2,FALSE)),"Suspense")))</f>
        <v>Due to/from Saltire Holdings</v>
      </c>
      <c r="I1963" s="17">
        <f t="shared" si="122"/>
        <v>0</v>
      </c>
      <c r="J1963" s="12" t="str">
        <f t="shared" si="123"/>
        <v>Due to/from Saltire Holdings</v>
      </c>
    </row>
    <row r="1964" spans="1:10" ht="16" hidden="1">
      <c r="A1964" s="13" t="s">
        <v>789</v>
      </c>
      <c r="B1964" s="12" t="s">
        <v>105</v>
      </c>
      <c r="D1964" s="12" t="s">
        <v>296</v>
      </c>
      <c r="E1964" s="12">
        <v>0</v>
      </c>
      <c r="F1964" s="14" t="str">
        <f t="shared" si="120"/>
        <v>2025-04-23Journal Entry13001 Due to/from Saltire Holdings0</v>
      </c>
      <c r="G1964" s="15">
        <f t="shared" si="121"/>
        <v>45770</v>
      </c>
      <c r="H1964" s="16" t="str">
        <f>IF((IFERROR((VLOOKUP(D1964,'Automation (QBO)'!A:B,2,FALSE)),"0"))=0,"Suspense",(IFERROR((VLOOKUP(D1964,'Automation (QBO)'!A:B,2,FALSE)),"Suspense")))</f>
        <v>Due to/from Saltire Holdings</v>
      </c>
      <c r="I1964" s="17">
        <f t="shared" si="122"/>
        <v>0</v>
      </c>
      <c r="J1964" s="12" t="str">
        <f t="shared" si="123"/>
        <v>Due to/from Saltire Holdings</v>
      </c>
    </row>
    <row r="1965" spans="1:10" ht="16" hidden="1">
      <c r="A1965" s="13" t="s">
        <v>789</v>
      </c>
      <c r="B1965" s="12" t="s">
        <v>105</v>
      </c>
      <c r="D1965" s="12" t="s">
        <v>201</v>
      </c>
      <c r="E1965" s="12">
        <v>-11930.56</v>
      </c>
      <c r="F1965" s="14" t="str">
        <f t="shared" si="120"/>
        <v>2025-04-23Journal Entry11005 Chequing (CIBC)-11930.56</v>
      </c>
      <c r="G1965" s="15">
        <f t="shared" si="121"/>
        <v>45770</v>
      </c>
      <c r="H1965" s="16" t="str">
        <f>IF((IFERROR((VLOOKUP(D1965,'Automation (QBO)'!A:B,2,FALSE)),"0"))=0,"Suspense",(IFERROR((VLOOKUP(D1965,'Automation (QBO)'!A:B,2,FALSE)),"Suspense")))</f>
        <v>Chequing (CIBC)</v>
      </c>
      <c r="I1965" s="17">
        <f t="shared" si="122"/>
        <v>-11930.56</v>
      </c>
      <c r="J1965" s="12" t="str">
        <f t="shared" si="123"/>
        <v>Chequing (CIBC)</v>
      </c>
    </row>
    <row r="1966" spans="1:10" ht="16" hidden="1">
      <c r="A1966" s="13" t="s">
        <v>789</v>
      </c>
      <c r="B1966" s="12" t="s">
        <v>78</v>
      </c>
      <c r="C1966" s="12" t="s">
        <v>770</v>
      </c>
      <c r="D1966" s="12" t="s">
        <v>505</v>
      </c>
      <c r="E1966" s="12">
        <v>195.89</v>
      </c>
      <c r="F1966" s="14" t="str">
        <f t="shared" si="120"/>
        <v>2025-04-23ExpenseProsource Supply Vancouver21010 Credit Card (CIBC Visa)195.89</v>
      </c>
      <c r="G1966" s="15">
        <f t="shared" si="121"/>
        <v>45770</v>
      </c>
      <c r="H1966" s="16" t="str">
        <f>IF((IFERROR((VLOOKUP(D1966,'Automation (QBO)'!A:B,2,FALSE)),"0"))=0,"Suspense",(IFERROR((VLOOKUP(D1966,'Automation (QBO)'!A:B,2,FALSE)),"Suspense")))</f>
        <v>Credit Card (CIBC Visa)</v>
      </c>
      <c r="I1966" s="17">
        <f t="shared" si="122"/>
        <v>195.89</v>
      </c>
      <c r="J1966" s="12" t="str">
        <f t="shared" si="123"/>
        <v>Credit Card (CIBC Visa)</v>
      </c>
    </row>
    <row r="1967" spans="1:10" ht="16" hidden="1">
      <c r="A1967" s="13" t="s">
        <v>789</v>
      </c>
      <c r="B1967" s="12" t="s">
        <v>78</v>
      </c>
      <c r="C1967" s="12" t="s">
        <v>87</v>
      </c>
      <c r="D1967" s="12" t="s">
        <v>505</v>
      </c>
      <c r="E1967" s="12">
        <v>92.74</v>
      </c>
      <c r="F1967" s="14" t="str">
        <f t="shared" si="120"/>
        <v>2025-04-23ExpenseVector Repro Graphics21010 Credit Card (CIBC Visa)92.74</v>
      </c>
      <c r="G1967" s="15">
        <f t="shared" si="121"/>
        <v>45770</v>
      </c>
      <c r="H1967" s="16" t="str">
        <f>IF((IFERROR((VLOOKUP(D1967,'Automation (QBO)'!A:B,2,FALSE)),"0"))=0,"Suspense",(IFERROR((VLOOKUP(D1967,'Automation (QBO)'!A:B,2,FALSE)),"Suspense")))</f>
        <v>Credit Card (CIBC Visa)</v>
      </c>
      <c r="I1967" s="17">
        <f t="shared" si="122"/>
        <v>92.74</v>
      </c>
      <c r="J1967" s="12" t="str">
        <f t="shared" si="123"/>
        <v>Credit Card (CIBC Visa)</v>
      </c>
    </row>
    <row r="1968" spans="1:10" ht="16" hidden="1">
      <c r="A1968" s="13" t="s">
        <v>796</v>
      </c>
      <c r="B1968" s="12" t="s">
        <v>78</v>
      </c>
      <c r="C1968" s="12" t="s">
        <v>92</v>
      </c>
      <c r="D1968" s="12" t="s">
        <v>680</v>
      </c>
      <c r="E1968" s="12">
        <v>-878.32</v>
      </c>
      <c r="F1968" s="14" t="str">
        <f t="shared" si="120"/>
        <v>2025-04-24ExpenseBDC22010 Bank Loan - BDC (002)-878.32</v>
      </c>
      <c r="G1968" s="15">
        <f t="shared" si="121"/>
        <v>45771</v>
      </c>
      <c r="H1968" s="16" t="str">
        <f>IF((IFERROR((VLOOKUP(D1968,'Automation (QBO)'!A:B,2,FALSE)),"0"))=0,"Suspense",(IFERROR((VLOOKUP(D1968,'Automation (QBO)'!A:B,2,FALSE)),"Suspense")))</f>
        <v>Bank Loan 2 (BDC)</v>
      </c>
      <c r="I1968" s="17">
        <f t="shared" si="122"/>
        <v>-878.32</v>
      </c>
      <c r="J1968" s="12" t="str">
        <f t="shared" si="123"/>
        <v>Bank Loan 2 (BDC)</v>
      </c>
    </row>
    <row r="1969" spans="1:10" ht="16" hidden="1">
      <c r="A1969" s="13" t="s">
        <v>796</v>
      </c>
      <c r="B1969" s="12" t="s">
        <v>78</v>
      </c>
      <c r="C1969" s="12" t="s">
        <v>92</v>
      </c>
      <c r="D1969" s="12" t="s">
        <v>199</v>
      </c>
      <c r="E1969" s="12">
        <v>0</v>
      </c>
      <c r="F1969" s="14" t="str">
        <f t="shared" si="120"/>
        <v>2025-04-24ExpenseBDC21020 GST/HST Payable0</v>
      </c>
      <c r="G1969" s="15">
        <f t="shared" si="121"/>
        <v>45771</v>
      </c>
      <c r="H1969" s="16" t="str">
        <f>IF((IFERROR((VLOOKUP(D1969,'Automation (QBO)'!A:B,2,FALSE)),"0"))=0,"Suspense",(IFERROR((VLOOKUP(D1969,'Automation (QBO)'!A:B,2,FALSE)),"Suspense")))</f>
        <v>GST/HST Payable</v>
      </c>
      <c r="I1969" s="17">
        <f t="shared" si="122"/>
        <v>0</v>
      </c>
      <c r="J1969" s="12" t="str">
        <f t="shared" si="123"/>
        <v>GST/HST Payable</v>
      </c>
    </row>
    <row r="1970" spans="1:10" ht="16" hidden="1">
      <c r="A1970" s="13" t="s">
        <v>796</v>
      </c>
      <c r="B1970" s="12" t="s">
        <v>78</v>
      </c>
      <c r="C1970" s="12" t="s">
        <v>361</v>
      </c>
      <c r="D1970" s="12" t="s">
        <v>213</v>
      </c>
      <c r="E1970" s="12">
        <v>588.47</v>
      </c>
      <c r="F1970" s="14" t="str">
        <f t="shared" si="120"/>
        <v>2025-04-24ExpenseMobile 1 Lube Express + Tires51305 COGS - Miscellaneous (Vehicle)588.47</v>
      </c>
      <c r="G1970" s="15">
        <f t="shared" si="121"/>
        <v>45771</v>
      </c>
      <c r="H1970" s="16" t="str">
        <f>IF((IFERROR((VLOOKUP(D1970,'Automation (QBO)'!A:B,2,FALSE)),"0"))=0,"Suspense",(IFERROR((VLOOKUP(D1970,'Automation (QBO)'!A:B,2,FALSE)),"Suspense")))</f>
        <v>COGS - Miscellaneous (Vehicle)</v>
      </c>
      <c r="I1970" s="17">
        <f t="shared" si="122"/>
        <v>588.47</v>
      </c>
      <c r="J1970" s="12" t="str">
        <f t="shared" si="123"/>
        <v>COGS - Miscellaneous (Vehicle)</v>
      </c>
    </row>
    <row r="1971" spans="1:10" ht="16" hidden="1">
      <c r="A1971" s="13" t="s">
        <v>796</v>
      </c>
      <c r="B1971" s="12" t="s">
        <v>78</v>
      </c>
      <c r="C1971" s="12" t="s">
        <v>361</v>
      </c>
      <c r="D1971" s="12" t="s">
        <v>199</v>
      </c>
      <c r="E1971" s="12">
        <v>-27.5</v>
      </c>
      <c r="F1971" s="14" t="str">
        <f t="shared" si="120"/>
        <v>2025-04-24ExpenseMobile 1 Lube Express + Tires21020 GST/HST Payable-27.5</v>
      </c>
      <c r="G1971" s="15">
        <f t="shared" si="121"/>
        <v>45771</v>
      </c>
      <c r="H1971" s="16" t="str">
        <f>IF((IFERROR((VLOOKUP(D1971,'Automation (QBO)'!A:B,2,FALSE)),"0"))=0,"Suspense",(IFERROR((VLOOKUP(D1971,'Automation (QBO)'!A:B,2,FALSE)),"Suspense")))</f>
        <v>GST/HST Payable</v>
      </c>
      <c r="I1971" s="17">
        <f t="shared" si="122"/>
        <v>-27.5</v>
      </c>
      <c r="J1971" s="12" t="str">
        <f t="shared" si="123"/>
        <v>GST/HST Payable</v>
      </c>
    </row>
    <row r="1972" spans="1:10" ht="16" hidden="1">
      <c r="A1972" s="13" t="s">
        <v>796</v>
      </c>
      <c r="B1972" s="12" t="s">
        <v>78</v>
      </c>
      <c r="C1972" s="12" t="s">
        <v>770</v>
      </c>
      <c r="D1972" s="12" t="s">
        <v>660</v>
      </c>
      <c r="E1972" s="12">
        <v>11.81</v>
      </c>
      <c r="F1972" s="14" t="str">
        <f t="shared" si="120"/>
        <v>2025-04-24ExpenseProsource Supply Vancouver51335 Project Expense - Materials11.81</v>
      </c>
      <c r="G1972" s="15">
        <f t="shared" si="121"/>
        <v>45771</v>
      </c>
      <c r="H1972" s="16" t="str">
        <f>IF((IFERROR((VLOOKUP(D1972,'Automation (QBO)'!A:B,2,FALSE)),"0"))=0,"Suspense",(IFERROR((VLOOKUP(D1972,'Automation (QBO)'!A:B,2,FALSE)),"Suspense")))</f>
        <v>Project Expense - Materials</v>
      </c>
      <c r="I1972" s="17">
        <f t="shared" si="122"/>
        <v>11.81</v>
      </c>
      <c r="J1972" s="12" t="str">
        <f t="shared" si="123"/>
        <v>Project Expense - Materials</v>
      </c>
    </row>
    <row r="1973" spans="1:10" ht="16" hidden="1">
      <c r="A1973" s="13" t="s">
        <v>796</v>
      </c>
      <c r="B1973" s="12" t="s">
        <v>78</v>
      </c>
      <c r="C1973" s="12" t="s">
        <v>770</v>
      </c>
      <c r="D1973" s="12" t="s">
        <v>199</v>
      </c>
      <c r="E1973" s="12">
        <v>-0.55000000000000004</v>
      </c>
      <c r="F1973" s="14" t="str">
        <f t="shared" si="120"/>
        <v>2025-04-24ExpenseProsource Supply Vancouver21020 GST/HST Payable-0.55</v>
      </c>
      <c r="G1973" s="15">
        <f t="shared" si="121"/>
        <v>45771</v>
      </c>
      <c r="H1973" s="16" t="str">
        <f>IF((IFERROR((VLOOKUP(D1973,'Automation (QBO)'!A:B,2,FALSE)),"0"))=0,"Suspense",(IFERROR((VLOOKUP(D1973,'Automation (QBO)'!A:B,2,FALSE)),"Suspense")))</f>
        <v>GST/HST Payable</v>
      </c>
      <c r="I1973" s="17">
        <f t="shared" si="122"/>
        <v>-0.55000000000000004</v>
      </c>
      <c r="J1973" s="12" t="str">
        <f t="shared" si="123"/>
        <v>GST/HST Payable</v>
      </c>
    </row>
    <row r="1974" spans="1:10" ht="16" hidden="1">
      <c r="A1974" s="13" t="s">
        <v>796</v>
      </c>
      <c r="B1974" s="12" t="s">
        <v>78</v>
      </c>
      <c r="C1974" s="12" t="s">
        <v>102</v>
      </c>
      <c r="D1974" s="12" t="s">
        <v>212</v>
      </c>
      <c r="E1974" s="12">
        <v>145.25</v>
      </c>
      <c r="F1974" s="14" t="str">
        <f t="shared" si="120"/>
        <v>2025-04-24ExpenseInsurance Corporation of British Columbia52185 Insurance - Vehicles145.25</v>
      </c>
      <c r="G1974" s="15">
        <f t="shared" si="121"/>
        <v>45771</v>
      </c>
      <c r="H1974" s="16" t="str">
        <f>IF((IFERROR((VLOOKUP(D1974,'Automation (QBO)'!A:B,2,FALSE)),"0"))=0,"Suspense",(IFERROR((VLOOKUP(D1974,'Automation (QBO)'!A:B,2,FALSE)),"Suspense")))</f>
        <v>Insurance - Vehicles</v>
      </c>
      <c r="I1974" s="17">
        <f t="shared" si="122"/>
        <v>145.25</v>
      </c>
      <c r="J1974" s="12" t="str">
        <f t="shared" si="123"/>
        <v>Insurance - Vehicles</v>
      </c>
    </row>
    <row r="1975" spans="1:10" ht="16" hidden="1">
      <c r="A1975" s="13" t="s">
        <v>796</v>
      </c>
      <c r="B1975" s="12" t="s">
        <v>78</v>
      </c>
      <c r="C1975" s="12" t="s">
        <v>102</v>
      </c>
      <c r="D1975" s="12" t="s">
        <v>199</v>
      </c>
      <c r="E1975" s="12">
        <v>0</v>
      </c>
      <c r="F1975" s="14" t="str">
        <f t="shared" si="120"/>
        <v>2025-04-24ExpenseInsurance Corporation of British Columbia21020 GST/HST Payable0</v>
      </c>
      <c r="G1975" s="15">
        <f t="shared" si="121"/>
        <v>45771</v>
      </c>
      <c r="H1975" s="16" t="str">
        <f>IF((IFERROR((VLOOKUP(D1975,'Automation (QBO)'!A:B,2,FALSE)),"0"))=0,"Suspense",(IFERROR((VLOOKUP(D1975,'Automation (QBO)'!A:B,2,FALSE)),"Suspense")))</f>
        <v>GST/HST Payable</v>
      </c>
      <c r="I1975" s="17">
        <f t="shared" si="122"/>
        <v>0</v>
      </c>
      <c r="J1975" s="12" t="str">
        <f t="shared" si="123"/>
        <v>GST/HST Payable</v>
      </c>
    </row>
    <row r="1976" spans="1:10" ht="16" hidden="1">
      <c r="A1976" s="13" t="s">
        <v>796</v>
      </c>
      <c r="B1976" s="12" t="s">
        <v>78</v>
      </c>
      <c r="C1976" s="12" t="s">
        <v>361</v>
      </c>
      <c r="D1976" s="12" t="s">
        <v>505</v>
      </c>
      <c r="E1976" s="12">
        <v>615.97</v>
      </c>
      <c r="F1976" s="14" t="str">
        <f t="shared" si="120"/>
        <v>2025-04-24ExpenseMobile 1 Lube Express + Tires21010 Credit Card (CIBC Visa)615.97</v>
      </c>
      <c r="G1976" s="15">
        <f t="shared" si="121"/>
        <v>45771</v>
      </c>
      <c r="H1976" s="16" t="str">
        <f>IF((IFERROR((VLOOKUP(D1976,'Automation (QBO)'!A:B,2,FALSE)),"0"))=0,"Suspense",(IFERROR((VLOOKUP(D1976,'Automation (QBO)'!A:B,2,FALSE)),"Suspense")))</f>
        <v>Credit Card (CIBC Visa)</v>
      </c>
      <c r="I1976" s="17">
        <f t="shared" si="122"/>
        <v>615.97</v>
      </c>
      <c r="J1976" s="12" t="str">
        <f t="shared" si="123"/>
        <v>Credit Card (CIBC Visa)</v>
      </c>
    </row>
    <row r="1977" spans="1:10" ht="16" hidden="1">
      <c r="A1977" s="13" t="s">
        <v>796</v>
      </c>
      <c r="B1977" s="12" t="s">
        <v>78</v>
      </c>
      <c r="C1977" s="12" t="s">
        <v>92</v>
      </c>
      <c r="D1977" s="12" t="s">
        <v>201</v>
      </c>
      <c r="E1977" s="12">
        <v>-878.32</v>
      </c>
      <c r="F1977" s="14" t="str">
        <f t="shared" si="120"/>
        <v>2025-04-24ExpenseBDC11005 Chequing (CIBC)-878.32</v>
      </c>
      <c r="G1977" s="15">
        <f t="shared" si="121"/>
        <v>45771</v>
      </c>
      <c r="H1977" s="16" t="str">
        <f>IF((IFERROR((VLOOKUP(D1977,'Automation (QBO)'!A:B,2,FALSE)),"0"))=0,"Suspense",(IFERROR((VLOOKUP(D1977,'Automation (QBO)'!A:B,2,FALSE)),"Suspense")))</f>
        <v>Chequing (CIBC)</v>
      </c>
      <c r="I1977" s="17">
        <f t="shared" si="122"/>
        <v>-878.32</v>
      </c>
      <c r="J1977" s="12" t="str">
        <f t="shared" si="123"/>
        <v>Chequing (CIBC)</v>
      </c>
    </row>
    <row r="1978" spans="1:10" ht="16" hidden="1">
      <c r="A1978" s="13" t="s">
        <v>796</v>
      </c>
      <c r="B1978" s="12" t="s">
        <v>78</v>
      </c>
      <c r="C1978" s="12" t="s">
        <v>102</v>
      </c>
      <c r="D1978" s="12" t="s">
        <v>505</v>
      </c>
      <c r="E1978" s="12">
        <v>145.25</v>
      </c>
      <c r="F1978" s="14" t="str">
        <f t="shared" si="120"/>
        <v>2025-04-24ExpenseInsurance Corporation of British Columbia21010 Credit Card (CIBC Visa)145.25</v>
      </c>
      <c r="G1978" s="15">
        <f t="shared" si="121"/>
        <v>45771</v>
      </c>
      <c r="H1978" s="16" t="str">
        <f>IF((IFERROR((VLOOKUP(D1978,'Automation (QBO)'!A:B,2,FALSE)),"0"))=0,"Suspense",(IFERROR((VLOOKUP(D1978,'Automation (QBO)'!A:B,2,FALSE)),"Suspense")))</f>
        <v>Credit Card (CIBC Visa)</v>
      </c>
      <c r="I1978" s="17">
        <f t="shared" si="122"/>
        <v>145.25</v>
      </c>
      <c r="J1978" s="12" t="str">
        <f t="shared" si="123"/>
        <v>Credit Card (CIBC Visa)</v>
      </c>
    </row>
    <row r="1979" spans="1:10" ht="16" hidden="1">
      <c r="A1979" s="13" t="s">
        <v>796</v>
      </c>
      <c r="B1979" s="12" t="s">
        <v>78</v>
      </c>
      <c r="C1979" s="12" t="s">
        <v>770</v>
      </c>
      <c r="D1979" s="12" t="s">
        <v>505</v>
      </c>
      <c r="E1979" s="12">
        <v>12.36</v>
      </c>
      <c r="F1979" s="14" t="str">
        <f t="shared" si="120"/>
        <v>2025-04-24ExpenseProsource Supply Vancouver21010 Credit Card (CIBC Visa)12.36</v>
      </c>
      <c r="G1979" s="15">
        <f t="shared" si="121"/>
        <v>45771</v>
      </c>
      <c r="H1979" s="16" t="str">
        <f>IF((IFERROR((VLOOKUP(D1979,'Automation (QBO)'!A:B,2,FALSE)),"0"))=0,"Suspense",(IFERROR((VLOOKUP(D1979,'Automation (QBO)'!A:B,2,FALSE)),"Suspense")))</f>
        <v>Credit Card (CIBC Visa)</v>
      </c>
      <c r="I1979" s="17">
        <f t="shared" si="122"/>
        <v>12.36</v>
      </c>
      <c r="J1979" s="12" t="str">
        <f t="shared" si="123"/>
        <v>Credit Card (CIBC Visa)</v>
      </c>
    </row>
    <row r="1980" spans="1:10" ht="16" hidden="1">
      <c r="A1980" s="13" t="s">
        <v>796</v>
      </c>
      <c r="B1980" s="12" t="s">
        <v>105</v>
      </c>
      <c r="D1980" s="12" t="s">
        <v>199</v>
      </c>
      <c r="E1980" s="12">
        <v>1309.52</v>
      </c>
      <c r="F1980" s="14" t="str">
        <f t="shared" si="120"/>
        <v>2025-04-24Journal Entry21020 GST/HST Payable1309.52</v>
      </c>
      <c r="G1980" s="15">
        <f t="shared" si="121"/>
        <v>45771</v>
      </c>
      <c r="H1980" s="16" t="str">
        <f>IF((IFERROR((VLOOKUP(D1980,'Automation (QBO)'!A:B,2,FALSE)),"0"))=0,"Suspense",(IFERROR((VLOOKUP(D1980,'Automation (QBO)'!A:B,2,FALSE)),"Suspense")))</f>
        <v>GST/HST Payable</v>
      </c>
      <c r="I1980" s="17">
        <f t="shared" si="122"/>
        <v>1309.52</v>
      </c>
      <c r="J1980" s="12" t="str">
        <f t="shared" si="123"/>
        <v>GST/HST Payable</v>
      </c>
    </row>
    <row r="1981" spans="1:10" ht="16" hidden="1">
      <c r="A1981" s="13" t="s">
        <v>796</v>
      </c>
      <c r="B1981" s="12" t="s">
        <v>105</v>
      </c>
      <c r="D1981" s="12" t="s">
        <v>890</v>
      </c>
      <c r="E1981" s="12">
        <v>17333.52</v>
      </c>
      <c r="F1981" s="14" t="str">
        <f t="shared" si="120"/>
        <v>2025-04-24Journal Entry17038 Truck - Ford F150 (AA)17333.52</v>
      </c>
      <c r="G1981" s="15">
        <f t="shared" si="121"/>
        <v>45771</v>
      </c>
      <c r="H1981" s="16" t="str">
        <f>IF((IFERROR((VLOOKUP(D1981,'Automation (QBO)'!A:B,2,FALSE)),"0"))=0,"Suspense",(IFERROR((VLOOKUP(D1981,'Automation (QBO)'!A:B,2,FALSE)),"Suspense")))</f>
        <v>Suspense</v>
      </c>
      <c r="I1981" s="17">
        <f t="shared" si="122"/>
        <v>17333.52</v>
      </c>
      <c r="J1981" s="12" t="str">
        <f t="shared" si="123"/>
        <v>Suspense</v>
      </c>
    </row>
    <row r="1982" spans="1:10" ht="16" hidden="1">
      <c r="A1982" s="13" t="s">
        <v>796</v>
      </c>
      <c r="B1982" s="12" t="s">
        <v>105</v>
      </c>
      <c r="D1982" s="12" t="s">
        <v>891</v>
      </c>
      <c r="E1982" s="12">
        <v>-38518.93</v>
      </c>
      <c r="F1982" s="14" t="str">
        <f t="shared" si="120"/>
        <v>2025-04-24Journal Entry17037 Truck - Ford F150-38518.93</v>
      </c>
      <c r="G1982" s="15">
        <f t="shared" si="121"/>
        <v>45771</v>
      </c>
      <c r="H1982" s="16" t="str">
        <f>IF((IFERROR((VLOOKUP(D1982,'Automation (QBO)'!A:B,2,FALSE)),"0"))=0,"Suspense",(IFERROR((VLOOKUP(D1982,'Automation (QBO)'!A:B,2,FALSE)),"Suspense")))</f>
        <v>Suspense</v>
      </c>
      <c r="I1982" s="17">
        <f t="shared" si="122"/>
        <v>-38518.93</v>
      </c>
      <c r="J1982" s="12" t="str">
        <f t="shared" si="123"/>
        <v>Suspense</v>
      </c>
    </row>
    <row r="1983" spans="1:10" ht="16" hidden="1">
      <c r="A1983" s="13" t="s">
        <v>796</v>
      </c>
      <c r="B1983" s="12" t="s">
        <v>105</v>
      </c>
      <c r="D1983" s="12" t="s">
        <v>892</v>
      </c>
      <c r="E1983" s="12">
        <v>5005.07</v>
      </c>
      <c r="F1983" s="14" t="str">
        <f t="shared" si="120"/>
        <v>2025-04-24Journal Entry49030 Gain/Loss on Sale of Capital Assets5005.07</v>
      </c>
      <c r="G1983" s="15">
        <f t="shared" si="121"/>
        <v>45771</v>
      </c>
      <c r="H1983" s="16" t="str">
        <f>IF((IFERROR((VLOOKUP(D1983,'Automation (QBO)'!A:B,2,FALSE)),"0"))=0,"Suspense",(IFERROR((VLOOKUP(D1983,'Automation (QBO)'!A:B,2,FALSE)),"Suspense")))</f>
        <v>Suspense</v>
      </c>
      <c r="I1983" s="17">
        <f t="shared" si="122"/>
        <v>5005.07</v>
      </c>
      <c r="J1983" s="12" t="str">
        <f t="shared" si="123"/>
        <v>Suspense</v>
      </c>
    </row>
    <row r="1984" spans="1:10" ht="16" hidden="1">
      <c r="A1984" s="13" t="s">
        <v>796</v>
      </c>
      <c r="B1984" s="12" t="s">
        <v>105</v>
      </c>
      <c r="D1984" s="12" t="s">
        <v>201</v>
      </c>
      <c r="E1984" s="12">
        <v>27500</v>
      </c>
      <c r="F1984" s="14" t="str">
        <f t="shared" si="120"/>
        <v>2025-04-24Journal Entry11005 Chequing (CIBC)27500</v>
      </c>
      <c r="G1984" s="15">
        <f t="shared" si="121"/>
        <v>45771</v>
      </c>
      <c r="H1984" s="16" t="str">
        <f>IF((IFERROR((VLOOKUP(D1984,'Automation (QBO)'!A:B,2,FALSE)),"0"))=0,"Suspense",(IFERROR((VLOOKUP(D1984,'Automation (QBO)'!A:B,2,FALSE)),"Suspense")))</f>
        <v>Chequing (CIBC)</v>
      </c>
      <c r="I1984" s="17">
        <f t="shared" si="122"/>
        <v>27500</v>
      </c>
      <c r="J1984" s="12" t="str">
        <f t="shared" si="123"/>
        <v>Chequing (CIBC)</v>
      </c>
    </row>
    <row r="1985" spans="1:10" ht="16" hidden="1">
      <c r="A1985" s="13" t="s">
        <v>797</v>
      </c>
      <c r="B1985" s="12" t="s">
        <v>78</v>
      </c>
      <c r="C1985" s="12" t="s">
        <v>148</v>
      </c>
      <c r="D1985" s="12" t="s">
        <v>654</v>
      </c>
      <c r="E1985" s="12">
        <v>1200</v>
      </c>
      <c r="F1985" s="14" t="str">
        <f t="shared" si="120"/>
        <v>2025-04-25ExpenseZachary Plass51320 Project Expense - Subcontractors1200</v>
      </c>
      <c r="G1985" s="15">
        <f t="shared" si="121"/>
        <v>45772</v>
      </c>
      <c r="H1985" s="16" t="str">
        <f>IF((IFERROR((VLOOKUP(D1985,'Automation (QBO)'!A:B,2,FALSE)),"0"))=0,"Suspense",(IFERROR((VLOOKUP(D1985,'Automation (QBO)'!A:B,2,FALSE)),"Suspense")))</f>
        <v>Project Expense - Subcontractors</v>
      </c>
      <c r="I1985" s="17">
        <f t="shared" si="122"/>
        <v>1200</v>
      </c>
      <c r="J1985" s="12" t="str">
        <f t="shared" si="123"/>
        <v>Project Expense - Subcontractors</v>
      </c>
    </row>
    <row r="1986" spans="1:10" ht="16" hidden="1">
      <c r="A1986" s="13" t="s">
        <v>797</v>
      </c>
      <c r="B1986" s="12" t="s">
        <v>78</v>
      </c>
      <c r="C1986" s="12" t="s">
        <v>148</v>
      </c>
      <c r="D1986" s="12" t="s">
        <v>199</v>
      </c>
      <c r="E1986" s="12">
        <v>0</v>
      </c>
      <c r="F1986" s="14" t="str">
        <f t="shared" ref="F1986:F2049" si="124">A1986&amp;B1986&amp;C1986&amp;D1986&amp;E1986</f>
        <v>2025-04-25ExpenseZachary Plass21020 GST/HST Payable0</v>
      </c>
      <c r="G1986" s="15">
        <f t="shared" ref="G1986:G2049" si="125">IFERROR((DATEVALUE(A1986)),A1986)</f>
        <v>45772</v>
      </c>
      <c r="H1986" s="16" t="str">
        <f>IF((IFERROR((VLOOKUP(D1986,'Automation (QBO)'!A:B,2,FALSE)),"0"))=0,"Suspense",(IFERROR((VLOOKUP(D1986,'Automation (QBO)'!A:B,2,FALSE)),"Suspense")))</f>
        <v>GST/HST Payable</v>
      </c>
      <c r="I1986" s="17">
        <f t="shared" ref="I1986:I2049" si="126">E1986</f>
        <v>0</v>
      </c>
      <c r="J1986" s="12" t="str">
        <f t="shared" ref="J1986:J2049" si="127">H1986</f>
        <v>GST/HST Payable</v>
      </c>
    </row>
    <row r="1987" spans="1:10" ht="16" hidden="1">
      <c r="A1987" s="13" t="s">
        <v>797</v>
      </c>
      <c r="B1987" s="12" t="s">
        <v>78</v>
      </c>
      <c r="C1987" s="12" t="s">
        <v>81</v>
      </c>
      <c r="D1987" s="12" t="s">
        <v>199</v>
      </c>
      <c r="E1987" s="12">
        <v>-0.05</v>
      </c>
      <c r="F1987" s="14" t="str">
        <f t="shared" si="124"/>
        <v>2025-04-25ExpenseHome Depot21020 GST/HST Payable-0.05</v>
      </c>
      <c r="G1987" s="15">
        <f t="shared" si="125"/>
        <v>45772</v>
      </c>
      <c r="H1987" s="16" t="str">
        <f>IF((IFERROR((VLOOKUP(D1987,'Automation (QBO)'!A:B,2,FALSE)),"0"))=0,"Suspense",(IFERROR((VLOOKUP(D1987,'Automation (QBO)'!A:B,2,FALSE)),"Suspense")))</f>
        <v>GST/HST Payable</v>
      </c>
      <c r="I1987" s="17">
        <f t="shared" si="126"/>
        <v>-0.05</v>
      </c>
      <c r="J1987" s="12" t="str">
        <f t="shared" si="127"/>
        <v>GST/HST Payable</v>
      </c>
    </row>
    <row r="1988" spans="1:10" ht="16" hidden="1">
      <c r="A1988" s="13" t="s">
        <v>797</v>
      </c>
      <c r="B1988" s="12" t="s">
        <v>78</v>
      </c>
      <c r="C1988" s="12" t="s">
        <v>798</v>
      </c>
      <c r="D1988" s="12" t="s">
        <v>213</v>
      </c>
      <c r="E1988" s="12">
        <v>120.96</v>
      </c>
      <c r="F1988" s="14" t="str">
        <f t="shared" si="124"/>
        <v>2025-04-25ExpenseOn Point Locksmith &amp; Door51305 COGS - Miscellaneous (Vehicle)120.96</v>
      </c>
      <c r="G1988" s="15">
        <f t="shared" si="125"/>
        <v>45772</v>
      </c>
      <c r="H1988" s="16" t="str">
        <f>IF((IFERROR((VLOOKUP(D1988,'Automation (QBO)'!A:B,2,FALSE)),"0"))=0,"Suspense",(IFERROR((VLOOKUP(D1988,'Automation (QBO)'!A:B,2,FALSE)),"Suspense")))</f>
        <v>COGS - Miscellaneous (Vehicle)</v>
      </c>
      <c r="I1988" s="17">
        <f t="shared" si="126"/>
        <v>120.96</v>
      </c>
      <c r="J1988" s="12" t="str">
        <f t="shared" si="127"/>
        <v>COGS - Miscellaneous (Vehicle)</v>
      </c>
    </row>
    <row r="1989" spans="1:10" ht="16" hidden="1">
      <c r="A1989" s="13" t="s">
        <v>797</v>
      </c>
      <c r="B1989" s="12" t="s">
        <v>78</v>
      </c>
      <c r="C1989" s="12" t="s">
        <v>148</v>
      </c>
      <c r="D1989" s="12" t="s">
        <v>201</v>
      </c>
      <c r="E1989" s="12">
        <v>-1200</v>
      </c>
      <c r="F1989" s="14" t="str">
        <f t="shared" si="124"/>
        <v>2025-04-25ExpenseZachary Plass11005 Chequing (CIBC)-1200</v>
      </c>
      <c r="G1989" s="15">
        <f t="shared" si="125"/>
        <v>45772</v>
      </c>
      <c r="H1989" s="16" t="str">
        <f>IF((IFERROR((VLOOKUP(D1989,'Automation (QBO)'!A:B,2,FALSE)),"0"))=0,"Suspense",(IFERROR((VLOOKUP(D1989,'Automation (QBO)'!A:B,2,FALSE)),"Suspense")))</f>
        <v>Chequing (CIBC)</v>
      </c>
      <c r="I1989" s="17">
        <f t="shared" si="126"/>
        <v>-1200</v>
      </c>
      <c r="J1989" s="12" t="str">
        <f t="shared" si="127"/>
        <v>Chequing (CIBC)</v>
      </c>
    </row>
    <row r="1990" spans="1:10" ht="16" hidden="1">
      <c r="A1990" s="13" t="s">
        <v>797</v>
      </c>
      <c r="B1990" s="12" t="s">
        <v>78</v>
      </c>
      <c r="C1990" s="12" t="s">
        <v>798</v>
      </c>
      <c r="D1990" s="12" t="s">
        <v>505</v>
      </c>
      <c r="E1990" s="12">
        <v>120.96</v>
      </c>
      <c r="F1990" s="14" t="str">
        <f t="shared" si="124"/>
        <v>2025-04-25ExpenseOn Point Locksmith &amp; Door21010 Credit Card (CIBC Visa)120.96</v>
      </c>
      <c r="G1990" s="15">
        <f t="shared" si="125"/>
        <v>45772</v>
      </c>
      <c r="H1990" s="16" t="str">
        <f>IF((IFERROR((VLOOKUP(D1990,'Automation (QBO)'!A:B,2,FALSE)),"0"))=0,"Suspense",(IFERROR((VLOOKUP(D1990,'Automation (QBO)'!A:B,2,FALSE)),"Suspense")))</f>
        <v>Credit Card (CIBC Visa)</v>
      </c>
      <c r="I1990" s="17">
        <f t="shared" si="126"/>
        <v>120.96</v>
      </c>
      <c r="J1990" s="12" t="str">
        <f t="shared" si="127"/>
        <v>Credit Card (CIBC Visa)</v>
      </c>
    </row>
    <row r="1991" spans="1:10" ht="16" hidden="1">
      <c r="A1991" s="13" t="s">
        <v>797</v>
      </c>
      <c r="B1991" s="12" t="s">
        <v>78</v>
      </c>
      <c r="C1991" s="12" t="s">
        <v>81</v>
      </c>
      <c r="D1991" s="12" t="s">
        <v>505</v>
      </c>
      <c r="E1991" s="12">
        <v>1</v>
      </c>
      <c r="F1991" s="14" t="str">
        <f t="shared" si="124"/>
        <v>2025-04-25ExpenseHome Depot21010 Credit Card (CIBC Visa)1</v>
      </c>
      <c r="G1991" s="15">
        <f t="shared" si="125"/>
        <v>45772</v>
      </c>
      <c r="H1991" s="16" t="str">
        <f>IF((IFERROR((VLOOKUP(D1991,'Automation (QBO)'!A:B,2,FALSE)),"0"))=0,"Suspense",(IFERROR((VLOOKUP(D1991,'Automation (QBO)'!A:B,2,FALSE)),"Suspense")))</f>
        <v>Credit Card (CIBC Visa)</v>
      </c>
      <c r="I1991" s="17">
        <f t="shared" si="126"/>
        <v>1</v>
      </c>
      <c r="J1991" s="12" t="str">
        <f t="shared" si="127"/>
        <v>Credit Card (CIBC Visa)</v>
      </c>
    </row>
    <row r="1992" spans="1:10" ht="16" hidden="1">
      <c r="A1992" s="13" t="s">
        <v>797</v>
      </c>
      <c r="B1992" s="12" t="s">
        <v>78</v>
      </c>
      <c r="C1992" s="12" t="s">
        <v>81</v>
      </c>
      <c r="D1992" s="12" t="s">
        <v>982</v>
      </c>
      <c r="E1992" s="12">
        <v>0.95</v>
      </c>
      <c r="F1992" s="14" t="str">
        <f t="shared" si="124"/>
        <v>2025-04-25ExpenseHome Depot51351 Equipment &amp; Rental0.95</v>
      </c>
      <c r="G1992" s="15">
        <f t="shared" si="125"/>
        <v>45772</v>
      </c>
      <c r="H1992" s="16" t="str">
        <f>IF((IFERROR((VLOOKUP(D1992,'Automation (QBO)'!A:B,2,FALSE)),"0"))=0,"Suspense",(IFERROR((VLOOKUP(D1992,'Automation (QBO)'!A:B,2,FALSE)),"Suspense")))</f>
        <v>Suspense</v>
      </c>
      <c r="I1992" s="17">
        <f t="shared" si="126"/>
        <v>0.95</v>
      </c>
      <c r="J1992" s="12" t="str">
        <f t="shared" si="127"/>
        <v>Suspense</v>
      </c>
    </row>
    <row r="1993" spans="1:10" ht="16" hidden="1">
      <c r="A1993" s="13" t="s">
        <v>799</v>
      </c>
      <c r="B1993" s="12" t="s">
        <v>78</v>
      </c>
      <c r="C1993" s="12" t="s">
        <v>103</v>
      </c>
      <c r="D1993" s="12" t="s">
        <v>660</v>
      </c>
      <c r="E1993" s="12">
        <v>167.88</v>
      </c>
      <c r="F1993" s="14" t="str">
        <f t="shared" si="124"/>
        <v>2025-04-26ExpenseRona51335 Project Expense - Materials167.88</v>
      </c>
      <c r="G1993" s="15">
        <f t="shared" si="125"/>
        <v>45773</v>
      </c>
      <c r="H1993" s="16" t="str">
        <f>IF((IFERROR((VLOOKUP(D1993,'Automation (QBO)'!A:B,2,FALSE)),"0"))=0,"Suspense",(IFERROR((VLOOKUP(D1993,'Automation (QBO)'!A:B,2,FALSE)),"Suspense")))</f>
        <v>Project Expense - Materials</v>
      </c>
      <c r="I1993" s="17">
        <f t="shared" si="126"/>
        <v>167.88</v>
      </c>
      <c r="J1993" s="12" t="str">
        <f t="shared" si="127"/>
        <v>Project Expense - Materials</v>
      </c>
    </row>
    <row r="1994" spans="1:10" ht="16" hidden="1">
      <c r="A1994" s="13" t="s">
        <v>799</v>
      </c>
      <c r="B1994" s="12" t="s">
        <v>78</v>
      </c>
      <c r="C1994" s="12" t="s">
        <v>103</v>
      </c>
      <c r="D1994" s="12" t="s">
        <v>199</v>
      </c>
      <c r="E1994" s="12">
        <v>-7.85</v>
      </c>
      <c r="F1994" s="14" t="str">
        <f t="shared" si="124"/>
        <v>2025-04-26ExpenseRona21020 GST/HST Payable-7.85</v>
      </c>
      <c r="G1994" s="15">
        <f t="shared" si="125"/>
        <v>45773</v>
      </c>
      <c r="H1994" s="16" t="str">
        <f>IF((IFERROR((VLOOKUP(D1994,'Automation (QBO)'!A:B,2,FALSE)),"0"))=0,"Suspense",(IFERROR((VLOOKUP(D1994,'Automation (QBO)'!A:B,2,FALSE)),"Suspense")))</f>
        <v>GST/HST Payable</v>
      </c>
      <c r="I1994" s="17">
        <f t="shared" si="126"/>
        <v>-7.85</v>
      </c>
      <c r="J1994" s="12" t="str">
        <f t="shared" si="127"/>
        <v>GST/HST Payable</v>
      </c>
    </row>
    <row r="1995" spans="1:10" ht="16" hidden="1">
      <c r="A1995" s="13" t="s">
        <v>799</v>
      </c>
      <c r="B1995" s="12" t="s">
        <v>78</v>
      </c>
      <c r="C1995" s="12" t="s">
        <v>103</v>
      </c>
      <c r="D1995" s="12" t="s">
        <v>505</v>
      </c>
      <c r="E1995" s="12">
        <v>175.73</v>
      </c>
      <c r="F1995" s="14" t="str">
        <f t="shared" si="124"/>
        <v>2025-04-26ExpenseRona21010 Credit Card (CIBC Visa)175.73</v>
      </c>
      <c r="G1995" s="15">
        <f t="shared" si="125"/>
        <v>45773</v>
      </c>
      <c r="H1995" s="16" t="str">
        <f>IF((IFERROR((VLOOKUP(D1995,'Automation (QBO)'!A:B,2,FALSE)),"0"))=0,"Suspense",(IFERROR((VLOOKUP(D1995,'Automation (QBO)'!A:B,2,FALSE)),"Suspense")))</f>
        <v>Credit Card (CIBC Visa)</v>
      </c>
      <c r="I1995" s="17">
        <f t="shared" si="126"/>
        <v>175.73</v>
      </c>
      <c r="J1995" s="12" t="str">
        <f t="shared" si="127"/>
        <v>Credit Card (CIBC Visa)</v>
      </c>
    </row>
    <row r="1996" spans="1:10" ht="16" hidden="1">
      <c r="A1996" s="13" t="s">
        <v>800</v>
      </c>
      <c r="B1996" s="12" t="s">
        <v>78</v>
      </c>
      <c r="C1996" s="12" t="s">
        <v>101</v>
      </c>
      <c r="D1996" s="12" t="s">
        <v>660</v>
      </c>
      <c r="E1996" s="12">
        <v>192.59</v>
      </c>
      <c r="F1996" s="14" t="str">
        <f t="shared" si="124"/>
        <v>2025-04-27ExpenseAmazon51335 Project Expense - Materials192.59</v>
      </c>
      <c r="G1996" s="15">
        <f t="shared" si="125"/>
        <v>45774</v>
      </c>
      <c r="H1996" s="16" t="str">
        <f>IF((IFERROR((VLOOKUP(D1996,'Automation (QBO)'!A:B,2,FALSE)),"0"))=0,"Suspense",(IFERROR((VLOOKUP(D1996,'Automation (QBO)'!A:B,2,FALSE)),"Suspense")))</f>
        <v>Project Expense - Materials</v>
      </c>
      <c r="I1996" s="17">
        <f t="shared" si="126"/>
        <v>192.59</v>
      </c>
      <c r="J1996" s="12" t="str">
        <f t="shared" si="127"/>
        <v>Project Expense - Materials</v>
      </c>
    </row>
    <row r="1997" spans="1:10" ht="16" hidden="1">
      <c r="A1997" s="13" t="s">
        <v>800</v>
      </c>
      <c r="B1997" s="12" t="s">
        <v>78</v>
      </c>
      <c r="C1997" s="12" t="s">
        <v>101</v>
      </c>
      <c r="D1997" s="12" t="s">
        <v>199</v>
      </c>
      <c r="E1997" s="12">
        <v>-9</v>
      </c>
      <c r="F1997" s="14" t="str">
        <f t="shared" si="124"/>
        <v>2025-04-27ExpenseAmazon21020 GST/HST Payable-9</v>
      </c>
      <c r="G1997" s="15">
        <f t="shared" si="125"/>
        <v>45774</v>
      </c>
      <c r="H1997" s="16" t="str">
        <f>IF((IFERROR((VLOOKUP(D1997,'Automation (QBO)'!A:B,2,FALSE)),"0"))=0,"Suspense",(IFERROR((VLOOKUP(D1997,'Automation (QBO)'!A:B,2,FALSE)),"Suspense")))</f>
        <v>GST/HST Payable</v>
      </c>
      <c r="I1997" s="17">
        <f t="shared" si="126"/>
        <v>-9</v>
      </c>
      <c r="J1997" s="12" t="str">
        <f t="shared" si="127"/>
        <v>GST/HST Payable</v>
      </c>
    </row>
    <row r="1998" spans="1:10" ht="16" hidden="1">
      <c r="A1998" s="13" t="s">
        <v>800</v>
      </c>
      <c r="B1998" s="12" t="s">
        <v>78</v>
      </c>
      <c r="C1998" s="12" t="s">
        <v>101</v>
      </c>
      <c r="D1998" s="12" t="s">
        <v>505</v>
      </c>
      <c r="E1998" s="12">
        <v>201.59</v>
      </c>
      <c r="F1998" s="14" t="str">
        <f t="shared" si="124"/>
        <v>2025-04-27ExpenseAmazon21010 Credit Card (CIBC Visa)201.59</v>
      </c>
      <c r="G1998" s="15">
        <f t="shared" si="125"/>
        <v>45774</v>
      </c>
      <c r="H1998" s="16" t="str">
        <f>IF((IFERROR((VLOOKUP(D1998,'Automation (QBO)'!A:B,2,FALSE)),"0"))=0,"Suspense",(IFERROR((VLOOKUP(D1998,'Automation (QBO)'!A:B,2,FALSE)),"Suspense")))</f>
        <v>Credit Card (CIBC Visa)</v>
      </c>
      <c r="I1998" s="17">
        <f t="shared" si="126"/>
        <v>201.59</v>
      </c>
      <c r="J1998" s="12" t="str">
        <f t="shared" si="127"/>
        <v>Credit Card (CIBC Visa)</v>
      </c>
    </row>
    <row r="1999" spans="1:10" ht="16" hidden="1">
      <c r="A1999" s="13" t="s">
        <v>801</v>
      </c>
      <c r="B1999" s="12" t="s">
        <v>78</v>
      </c>
      <c r="C1999" s="12" t="s">
        <v>92</v>
      </c>
      <c r="D1999" s="12" t="s">
        <v>199</v>
      </c>
      <c r="E1999" s="12">
        <v>0</v>
      </c>
      <c r="F1999" s="14" t="str">
        <f t="shared" si="124"/>
        <v>2025-04-28ExpenseBDC21020 GST/HST Payable0</v>
      </c>
      <c r="G1999" s="15">
        <f t="shared" si="125"/>
        <v>45775</v>
      </c>
      <c r="H1999" s="16" t="str">
        <f>IF((IFERROR((VLOOKUP(D1999,'Automation (QBO)'!A:B,2,FALSE)),"0"))=0,"Suspense",(IFERROR((VLOOKUP(D1999,'Automation (QBO)'!A:B,2,FALSE)),"Suspense")))</f>
        <v>GST/HST Payable</v>
      </c>
      <c r="I1999" s="17">
        <f t="shared" si="126"/>
        <v>0</v>
      </c>
      <c r="J1999" s="12" t="str">
        <f t="shared" si="127"/>
        <v>GST/HST Payable</v>
      </c>
    </row>
    <row r="2000" spans="1:10" ht="16" hidden="1">
      <c r="A2000" s="13" t="s">
        <v>801</v>
      </c>
      <c r="B2000" s="12" t="s">
        <v>84</v>
      </c>
      <c r="C2000" s="12" t="s">
        <v>114</v>
      </c>
      <c r="D2000" s="12" t="s">
        <v>666</v>
      </c>
      <c r="E2000" s="12">
        <v>500</v>
      </c>
      <c r="F2000" s="14" t="str">
        <f t="shared" si="124"/>
        <v>2025-04-28InvoiceGarden of Granite Winery:Garden of Granite Project41005 Labour - Project Managment500</v>
      </c>
      <c r="G2000" s="15">
        <f t="shared" si="125"/>
        <v>45775</v>
      </c>
      <c r="H2000" s="16" t="str">
        <f>IF((IFERROR((VLOOKUP(D2000,'Automation (QBO)'!A:B,2,FALSE)),"0"))=0,"Suspense",(IFERROR((VLOOKUP(D2000,'Automation (QBO)'!A:B,2,FALSE)),"Suspense")))</f>
        <v>Labour - Project Managment</v>
      </c>
      <c r="I2000" s="17">
        <f t="shared" si="126"/>
        <v>500</v>
      </c>
      <c r="J2000" s="12" t="str">
        <f t="shared" si="127"/>
        <v>Labour - Project Managment</v>
      </c>
    </row>
    <row r="2001" spans="1:10" ht="16" hidden="1">
      <c r="A2001" s="13" t="s">
        <v>801</v>
      </c>
      <c r="B2001" s="12" t="s">
        <v>84</v>
      </c>
      <c r="C2001" s="12" t="s">
        <v>114</v>
      </c>
      <c r="D2001" s="12" t="s">
        <v>760</v>
      </c>
      <c r="E2001" s="12">
        <v>100</v>
      </c>
      <c r="F2001" s="14" t="str">
        <f t="shared" si="124"/>
        <v>2025-04-28InvoiceGarden of Granite Winery:Garden of Granite Project42020 Margin - Subcontractor100</v>
      </c>
      <c r="G2001" s="15">
        <f t="shared" si="125"/>
        <v>45775</v>
      </c>
      <c r="H2001" s="16" t="str">
        <f>IF((IFERROR((VLOOKUP(D2001,'Automation (QBO)'!A:B,2,FALSE)),"0"))=0,"Suspense",(IFERROR((VLOOKUP(D2001,'Automation (QBO)'!A:B,2,FALSE)),"Suspense")))</f>
        <v>Margin - Subcontractor</v>
      </c>
      <c r="I2001" s="17">
        <f t="shared" si="126"/>
        <v>100</v>
      </c>
      <c r="J2001" s="12" t="str">
        <f t="shared" si="127"/>
        <v>Margin - Subcontractor</v>
      </c>
    </row>
    <row r="2002" spans="1:10" ht="16" hidden="1">
      <c r="A2002" s="13" t="s">
        <v>801</v>
      </c>
      <c r="B2002" s="12" t="s">
        <v>84</v>
      </c>
      <c r="C2002" s="12" t="s">
        <v>114</v>
      </c>
      <c r="D2002" s="12" t="s">
        <v>758</v>
      </c>
      <c r="E2002" s="12">
        <v>487.5</v>
      </c>
      <c r="F2002" s="14" t="str">
        <f t="shared" si="124"/>
        <v>2025-04-28InvoiceGarden of Granite Winery:Garden of Granite Project41006 Labour - General487.5</v>
      </c>
      <c r="G2002" s="15">
        <f t="shared" si="125"/>
        <v>45775</v>
      </c>
      <c r="H2002" s="16" t="str">
        <f>IF((IFERROR((VLOOKUP(D2002,'Automation (QBO)'!A:B,2,FALSE)),"0"))=0,"Suspense",(IFERROR((VLOOKUP(D2002,'Automation (QBO)'!A:B,2,FALSE)),"Suspense")))</f>
        <v>Labour - General</v>
      </c>
      <c r="I2002" s="17">
        <f t="shared" si="126"/>
        <v>487.5</v>
      </c>
      <c r="J2002" s="12" t="str">
        <f t="shared" si="127"/>
        <v>Labour - General</v>
      </c>
    </row>
    <row r="2003" spans="1:10" ht="16" hidden="1">
      <c r="A2003" s="13" t="s">
        <v>801</v>
      </c>
      <c r="B2003" s="12" t="s">
        <v>84</v>
      </c>
      <c r="C2003" s="12" t="s">
        <v>114</v>
      </c>
      <c r="D2003" s="12" t="s">
        <v>761</v>
      </c>
      <c r="E2003" s="12">
        <v>97.5</v>
      </c>
      <c r="F2003" s="14" t="str">
        <f t="shared" si="124"/>
        <v>2025-04-28InvoiceGarden of Granite Winery:Garden of Granite Project42025 Margin - Labour97.5</v>
      </c>
      <c r="G2003" s="15">
        <f t="shared" si="125"/>
        <v>45775</v>
      </c>
      <c r="H2003" s="16" t="str">
        <f>IF((IFERROR((VLOOKUP(D2003,'Automation (QBO)'!A:B,2,FALSE)),"0"))=0,"Suspense",(IFERROR((VLOOKUP(D2003,'Automation (QBO)'!A:B,2,FALSE)),"Suspense")))</f>
        <v>Margin - Labour</v>
      </c>
      <c r="I2003" s="17">
        <f t="shared" si="126"/>
        <v>97.5</v>
      </c>
      <c r="J2003" s="12" t="str">
        <f t="shared" si="127"/>
        <v>Margin - Labour</v>
      </c>
    </row>
    <row r="2004" spans="1:10" ht="16" hidden="1">
      <c r="A2004" s="13" t="s">
        <v>801</v>
      </c>
      <c r="B2004" s="12" t="s">
        <v>84</v>
      </c>
      <c r="C2004" s="12" t="s">
        <v>114</v>
      </c>
      <c r="D2004" s="12" t="s">
        <v>665</v>
      </c>
      <c r="E2004" s="12">
        <v>0</v>
      </c>
      <c r="F2004" s="14" t="str">
        <f t="shared" si="124"/>
        <v>2025-04-28InvoiceGarden of Granite Winery:Garden of Granite Project12000 [Accounts Receivable]0</v>
      </c>
      <c r="G2004" s="15">
        <f t="shared" si="125"/>
        <v>45775</v>
      </c>
      <c r="H2004" s="16" t="str">
        <f>IF((IFERROR((VLOOKUP(D2004,'Automation (QBO)'!A:B,2,FALSE)),"0"))=0,"Suspense",(IFERROR((VLOOKUP(D2004,'Automation (QBO)'!A:B,2,FALSE)),"Suspense")))</f>
        <v>Accounts Recievable - Suspense</v>
      </c>
      <c r="I2004" s="17">
        <f t="shared" si="126"/>
        <v>0</v>
      </c>
      <c r="J2004" s="12" t="str">
        <f t="shared" si="127"/>
        <v>Accounts Recievable - Suspense</v>
      </c>
    </row>
    <row r="2005" spans="1:10" ht="16" hidden="1">
      <c r="A2005" s="13" t="s">
        <v>801</v>
      </c>
      <c r="B2005" s="12" t="s">
        <v>78</v>
      </c>
      <c r="C2005" s="12" t="s">
        <v>88</v>
      </c>
      <c r="D2005" s="12" t="s">
        <v>687</v>
      </c>
      <c r="E2005" s="12">
        <v>532.16999999999996</v>
      </c>
      <c r="F2005" s="14" t="str">
        <f t="shared" si="124"/>
        <v>2025-04-28ExpenseBell Canada52206 Telephone532.17</v>
      </c>
      <c r="G2005" s="15">
        <f t="shared" si="125"/>
        <v>45775</v>
      </c>
      <c r="H2005" s="16" t="str">
        <f>IF((IFERROR((VLOOKUP(D2005,'Automation (QBO)'!A:B,2,FALSE)),"0"))=0,"Suspense",(IFERROR((VLOOKUP(D2005,'Automation (QBO)'!A:B,2,FALSE)),"Suspense")))</f>
        <v>Communications</v>
      </c>
      <c r="I2005" s="17">
        <f t="shared" si="126"/>
        <v>532.16999999999996</v>
      </c>
      <c r="J2005" s="12" t="str">
        <f t="shared" si="127"/>
        <v>Communications</v>
      </c>
    </row>
    <row r="2006" spans="1:10" ht="16" hidden="1">
      <c r="A2006" s="13" t="s">
        <v>801</v>
      </c>
      <c r="B2006" s="12" t="s">
        <v>78</v>
      </c>
      <c r="C2006" s="12" t="s">
        <v>88</v>
      </c>
      <c r="D2006" s="12" t="s">
        <v>199</v>
      </c>
      <c r="E2006" s="12">
        <v>-24.87</v>
      </c>
      <c r="F2006" s="14" t="str">
        <f t="shared" si="124"/>
        <v>2025-04-28ExpenseBell Canada21020 GST/HST Payable-24.87</v>
      </c>
      <c r="G2006" s="15">
        <f t="shared" si="125"/>
        <v>45775</v>
      </c>
      <c r="H2006" s="16" t="str">
        <f>IF((IFERROR((VLOOKUP(D2006,'Automation (QBO)'!A:B,2,FALSE)),"0"))=0,"Suspense",(IFERROR((VLOOKUP(D2006,'Automation (QBO)'!A:B,2,FALSE)),"Suspense")))</f>
        <v>GST/HST Payable</v>
      </c>
      <c r="I2006" s="17">
        <f t="shared" si="126"/>
        <v>-24.87</v>
      </c>
      <c r="J2006" s="12" t="str">
        <f t="shared" si="127"/>
        <v>GST/HST Payable</v>
      </c>
    </row>
    <row r="2007" spans="1:10" ht="16" hidden="1">
      <c r="A2007" s="13" t="s">
        <v>801</v>
      </c>
      <c r="B2007" s="12" t="s">
        <v>84</v>
      </c>
      <c r="C2007" s="12" t="s">
        <v>753</v>
      </c>
      <c r="D2007" s="12" t="s">
        <v>665</v>
      </c>
      <c r="E2007" s="12">
        <v>0</v>
      </c>
      <c r="F2007" s="14" t="str">
        <f t="shared" si="124"/>
        <v>2025-04-28InvoiceBrowns Newport Village:BSH NewPort Patio Project12000 [Accounts Receivable]0</v>
      </c>
      <c r="G2007" s="15">
        <f t="shared" si="125"/>
        <v>45775</v>
      </c>
      <c r="H2007" s="16" t="str">
        <f>IF((IFERROR((VLOOKUP(D2007,'Automation (QBO)'!A:B,2,FALSE)),"0"))=0,"Suspense",(IFERROR((VLOOKUP(D2007,'Automation (QBO)'!A:B,2,FALSE)),"Suspense")))</f>
        <v>Accounts Recievable - Suspense</v>
      </c>
      <c r="I2007" s="17">
        <f t="shared" si="126"/>
        <v>0</v>
      </c>
      <c r="J2007" s="12" t="str">
        <f t="shared" si="127"/>
        <v>Accounts Recievable - Suspense</v>
      </c>
    </row>
    <row r="2008" spans="1:10" ht="16" hidden="1">
      <c r="A2008" s="13" t="s">
        <v>801</v>
      </c>
      <c r="B2008" s="12" t="s">
        <v>84</v>
      </c>
      <c r="C2008" s="12" t="s">
        <v>753</v>
      </c>
      <c r="D2008" s="12" t="s">
        <v>844</v>
      </c>
      <c r="E2008" s="12">
        <v>112.91</v>
      </c>
      <c r="F2008" s="14" t="str">
        <f t="shared" si="124"/>
        <v>2025-04-28InvoiceBrowns Newport Village:BSH NewPort Patio Project42035 Billable Expense Income112.91</v>
      </c>
      <c r="G2008" s="15">
        <f t="shared" si="125"/>
        <v>45775</v>
      </c>
      <c r="H2008" s="16" t="str">
        <f>IF((IFERROR((VLOOKUP(D2008,'Automation (QBO)'!A:B,2,FALSE)),"0"))=0,"Suspense",(IFERROR((VLOOKUP(D2008,'Automation (QBO)'!A:B,2,FALSE)),"Suspense")))</f>
        <v>Suspense</v>
      </c>
      <c r="I2008" s="17">
        <f t="shared" si="126"/>
        <v>112.91</v>
      </c>
      <c r="J2008" s="12" t="str">
        <f t="shared" si="127"/>
        <v>Suspense</v>
      </c>
    </row>
    <row r="2009" spans="1:10" ht="16" hidden="1">
      <c r="A2009" s="13" t="s">
        <v>801</v>
      </c>
      <c r="B2009" s="12" t="s">
        <v>84</v>
      </c>
      <c r="C2009" s="12" t="s">
        <v>753</v>
      </c>
      <c r="D2009" s="12" t="s">
        <v>759</v>
      </c>
      <c r="E2009" s="12">
        <v>22.58</v>
      </c>
      <c r="F2009" s="14" t="str">
        <f t="shared" si="124"/>
        <v>2025-04-28InvoiceBrowns Newport Village:BSH NewPort Patio Project42015 Margin - Materials22.58</v>
      </c>
      <c r="G2009" s="15">
        <f t="shared" si="125"/>
        <v>45775</v>
      </c>
      <c r="H2009" s="16" t="str">
        <f>IF((IFERROR((VLOOKUP(D2009,'Automation (QBO)'!A:B,2,FALSE)),"0"))=0,"Suspense",(IFERROR((VLOOKUP(D2009,'Automation (QBO)'!A:B,2,FALSE)),"Suspense")))</f>
        <v>Margin - Materials</v>
      </c>
      <c r="I2009" s="17">
        <f t="shared" si="126"/>
        <v>22.58</v>
      </c>
      <c r="J2009" s="12" t="str">
        <f t="shared" si="127"/>
        <v>Margin - Materials</v>
      </c>
    </row>
    <row r="2010" spans="1:10" ht="16" hidden="1">
      <c r="A2010" s="13" t="s">
        <v>801</v>
      </c>
      <c r="B2010" s="12" t="s">
        <v>84</v>
      </c>
      <c r="C2010" s="12" t="s">
        <v>753</v>
      </c>
      <c r="D2010" s="12" t="s">
        <v>758</v>
      </c>
      <c r="E2010" s="12">
        <v>5550</v>
      </c>
      <c r="F2010" s="14" t="str">
        <f t="shared" si="124"/>
        <v>2025-04-28InvoiceBrowns Newport Village:BSH NewPort Patio Project41006 Labour - General5550</v>
      </c>
      <c r="G2010" s="15">
        <f t="shared" si="125"/>
        <v>45775</v>
      </c>
      <c r="H2010" s="16" t="str">
        <f>IF((IFERROR((VLOOKUP(D2010,'Automation (QBO)'!A:B,2,FALSE)),"0"))=0,"Suspense",(IFERROR((VLOOKUP(D2010,'Automation (QBO)'!A:B,2,FALSE)),"Suspense")))</f>
        <v>Labour - General</v>
      </c>
      <c r="I2010" s="17">
        <f t="shared" si="126"/>
        <v>5550</v>
      </c>
      <c r="J2010" s="12" t="str">
        <f t="shared" si="127"/>
        <v>Labour - General</v>
      </c>
    </row>
    <row r="2011" spans="1:10" ht="16" hidden="1">
      <c r="A2011" s="13" t="s">
        <v>801</v>
      </c>
      <c r="B2011" s="12" t="s">
        <v>84</v>
      </c>
      <c r="C2011" s="12" t="s">
        <v>753</v>
      </c>
      <c r="D2011" s="12" t="s">
        <v>761</v>
      </c>
      <c r="E2011" s="12">
        <v>1110</v>
      </c>
      <c r="F2011" s="14" t="str">
        <f t="shared" si="124"/>
        <v>2025-04-28InvoiceBrowns Newport Village:BSH NewPort Patio Project42025 Margin - Labour1110</v>
      </c>
      <c r="G2011" s="15">
        <f t="shared" si="125"/>
        <v>45775</v>
      </c>
      <c r="H2011" s="16" t="str">
        <f>IF((IFERROR((VLOOKUP(D2011,'Automation (QBO)'!A:B,2,FALSE)),"0"))=0,"Suspense",(IFERROR((VLOOKUP(D2011,'Automation (QBO)'!A:B,2,FALSE)),"Suspense")))</f>
        <v>Margin - Labour</v>
      </c>
      <c r="I2011" s="17">
        <f t="shared" si="126"/>
        <v>1110</v>
      </c>
      <c r="J2011" s="12" t="str">
        <f t="shared" si="127"/>
        <v>Margin - Labour</v>
      </c>
    </row>
    <row r="2012" spans="1:10" ht="16" hidden="1">
      <c r="A2012" s="13" t="s">
        <v>801</v>
      </c>
      <c r="B2012" s="12" t="s">
        <v>84</v>
      </c>
      <c r="C2012" s="12" t="s">
        <v>753</v>
      </c>
      <c r="D2012" s="12" t="s">
        <v>218</v>
      </c>
      <c r="E2012" s="12">
        <v>-7135.27</v>
      </c>
      <c r="F2012" s="14" t="str">
        <f t="shared" si="124"/>
        <v>2025-04-28InvoiceBrowns Newport Village:BSH NewPort Patio Project21045 Deposit Received-7135.27</v>
      </c>
      <c r="G2012" s="15">
        <f t="shared" si="125"/>
        <v>45775</v>
      </c>
      <c r="H2012" s="16" t="str">
        <f>IF((IFERROR((VLOOKUP(D2012,'Automation (QBO)'!A:B,2,FALSE)),"0"))=0,"Suspense",(IFERROR((VLOOKUP(D2012,'Automation (QBO)'!A:B,2,FALSE)),"Suspense")))</f>
        <v>Liability - Depostis Received</v>
      </c>
      <c r="I2012" s="17">
        <f t="shared" si="126"/>
        <v>-7135.27</v>
      </c>
      <c r="J2012" s="12" t="str">
        <f t="shared" si="127"/>
        <v>Liability - Depostis Received</v>
      </c>
    </row>
    <row r="2013" spans="1:10" ht="16" hidden="1">
      <c r="A2013" s="13" t="s">
        <v>801</v>
      </c>
      <c r="B2013" s="12" t="s">
        <v>84</v>
      </c>
      <c r="C2013" s="12" t="s">
        <v>753</v>
      </c>
      <c r="D2013" s="12" t="s">
        <v>199</v>
      </c>
      <c r="E2013" s="12">
        <v>339.78</v>
      </c>
      <c r="F2013" s="14" t="str">
        <f t="shared" si="124"/>
        <v>2025-04-28InvoiceBrowns Newport Village:BSH NewPort Patio Project21020 GST/HST Payable339.78</v>
      </c>
      <c r="G2013" s="15">
        <f t="shared" si="125"/>
        <v>45775</v>
      </c>
      <c r="H2013" s="16" t="str">
        <f>IF((IFERROR((VLOOKUP(D2013,'Automation (QBO)'!A:B,2,FALSE)),"0"))=0,"Suspense",(IFERROR((VLOOKUP(D2013,'Automation (QBO)'!A:B,2,FALSE)),"Suspense")))</f>
        <v>GST/HST Payable</v>
      </c>
      <c r="I2013" s="17">
        <f t="shared" si="126"/>
        <v>339.78</v>
      </c>
      <c r="J2013" s="12" t="str">
        <f t="shared" si="127"/>
        <v>GST/HST Payable</v>
      </c>
    </row>
    <row r="2014" spans="1:10" ht="16" hidden="1">
      <c r="A2014" s="13" t="s">
        <v>801</v>
      </c>
      <c r="B2014" s="12" t="s">
        <v>84</v>
      </c>
      <c r="C2014" s="12" t="s">
        <v>753</v>
      </c>
      <c r="D2014" s="12" t="s">
        <v>199</v>
      </c>
      <c r="E2014" s="12">
        <v>0</v>
      </c>
      <c r="F2014" s="14" t="str">
        <f t="shared" si="124"/>
        <v>2025-04-28InvoiceBrowns Newport Village:BSH NewPort Patio Project21020 GST/HST Payable0</v>
      </c>
      <c r="G2014" s="15">
        <f t="shared" si="125"/>
        <v>45775</v>
      </c>
      <c r="H2014" s="16" t="str">
        <f>IF((IFERROR((VLOOKUP(D2014,'Automation (QBO)'!A:B,2,FALSE)),"0"))=0,"Suspense",(IFERROR((VLOOKUP(D2014,'Automation (QBO)'!A:B,2,FALSE)),"Suspense")))</f>
        <v>GST/HST Payable</v>
      </c>
      <c r="I2014" s="17">
        <f t="shared" si="126"/>
        <v>0</v>
      </c>
      <c r="J2014" s="12" t="str">
        <f t="shared" si="127"/>
        <v>GST/HST Payable</v>
      </c>
    </row>
    <row r="2015" spans="1:10" ht="16" hidden="1">
      <c r="A2015" s="13" t="s">
        <v>801</v>
      </c>
      <c r="B2015" s="12" t="s">
        <v>84</v>
      </c>
      <c r="C2015" s="12" t="s">
        <v>753</v>
      </c>
      <c r="D2015" s="12" t="s">
        <v>665</v>
      </c>
      <c r="E2015" s="12">
        <v>0</v>
      </c>
      <c r="F2015" s="14" t="str">
        <f t="shared" si="124"/>
        <v>2025-04-28InvoiceBrowns Newport Village:BSH NewPort Patio Project12000 [Accounts Receivable]0</v>
      </c>
      <c r="G2015" s="15">
        <f t="shared" si="125"/>
        <v>45775</v>
      </c>
      <c r="H2015" s="16" t="str">
        <f>IF((IFERROR((VLOOKUP(D2015,'Automation (QBO)'!A:B,2,FALSE)),"0"))=0,"Suspense",(IFERROR((VLOOKUP(D2015,'Automation (QBO)'!A:B,2,FALSE)),"Suspense")))</f>
        <v>Accounts Recievable - Suspense</v>
      </c>
      <c r="I2015" s="17">
        <f t="shared" si="126"/>
        <v>0</v>
      </c>
      <c r="J2015" s="12" t="str">
        <f t="shared" si="127"/>
        <v>Accounts Recievable - Suspense</v>
      </c>
    </row>
    <row r="2016" spans="1:10" ht="16" hidden="1">
      <c r="A2016" s="13" t="s">
        <v>801</v>
      </c>
      <c r="B2016" s="12" t="s">
        <v>84</v>
      </c>
      <c r="C2016" s="12" t="s">
        <v>753</v>
      </c>
      <c r="D2016" s="12" t="s">
        <v>757</v>
      </c>
      <c r="E2016" s="12">
        <v>708</v>
      </c>
      <c r="F2016" s="14" t="str">
        <f t="shared" si="124"/>
        <v>2025-04-28InvoiceBrowns Newport Village:BSH NewPort Patio Project42010 Rental - External708</v>
      </c>
      <c r="G2016" s="15">
        <f t="shared" si="125"/>
        <v>45775</v>
      </c>
      <c r="H2016" s="16" t="str">
        <f>IF((IFERROR((VLOOKUP(D2016,'Automation (QBO)'!A:B,2,FALSE)),"0"))=0,"Suspense",(IFERROR((VLOOKUP(D2016,'Automation (QBO)'!A:B,2,FALSE)),"Suspense")))</f>
        <v>Rental - External</v>
      </c>
      <c r="I2016" s="17">
        <f t="shared" si="126"/>
        <v>708</v>
      </c>
      <c r="J2016" s="12" t="str">
        <f t="shared" si="127"/>
        <v>Rental - External</v>
      </c>
    </row>
    <row r="2017" spans="1:10" ht="16" hidden="1">
      <c r="A2017" s="13" t="s">
        <v>801</v>
      </c>
      <c r="B2017" s="12" t="s">
        <v>84</v>
      </c>
      <c r="C2017" s="12" t="s">
        <v>753</v>
      </c>
      <c r="D2017" s="12" t="s">
        <v>762</v>
      </c>
      <c r="E2017" s="12">
        <v>141.6</v>
      </c>
      <c r="F2017" s="14" t="str">
        <f t="shared" si="124"/>
        <v>2025-04-28InvoiceBrowns Newport Village:BSH NewPort Patio Project42030 Margin - Rental141.6</v>
      </c>
      <c r="G2017" s="15">
        <f t="shared" si="125"/>
        <v>45775</v>
      </c>
      <c r="H2017" s="16" t="str">
        <f>IF((IFERROR((VLOOKUP(D2017,'Automation (QBO)'!A:B,2,FALSE)),"0"))=0,"Suspense",(IFERROR((VLOOKUP(D2017,'Automation (QBO)'!A:B,2,FALSE)),"Suspense")))</f>
        <v>Margin - Rental</v>
      </c>
      <c r="I2017" s="17">
        <f t="shared" si="126"/>
        <v>141.6</v>
      </c>
      <c r="J2017" s="12" t="str">
        <f t="shared" si="127"/>
        <v>Margin - Rental</v>
      </c>
    </row>
    <row r="2018" spans="1:10" ht="16" hidden="1">
      <c r="A2018" s="13" t="s">
        <v>801</v>
      </c>
      <c r="B2018" s="12" t="s">
        <v>84</v>
      </c>
      <c r="C2018" s="12" t="s">
        <v>753</v>
      </c>
      <c r="D2018" s="12" t="s">
        <v>844</v>
      </c>
      <c r="E2018" s="12">
        <v>805.97</v>
      </c>
      <c r="F2018" s="14" t="str">
        <f t="shared" si="124"/>
        <v>2025-04-28InvoiceBrowns Newport Village:BSH NewPort Patio Project42035 Billable Expense Income805.97</v>
      </c>
      <c r="G2018" s="15">
        <f t="shared" si="125"/>
        <v>45775</v>
      </c>
      <c r="H2018" s="16" t="str">
        <f>IF((IFERROR((VLOOKUP(D2018,'Automation (QBO)'!A:B,2,FALSE)),"0"))=0,"Suspense",(IFERROR((VLOOKUP(D2018,'Automation (QBO)'!A:B,2,FALSE)),"Suspense")))</f>
        <v>Suspense</v>
      </c>
      <c r="I2018" s="17">
        <f t="shared" si="126"/>
        <v>805.97</v>
      </c>
      <c r="J2018" s="12" t="str">
        <f t="shared" si="127"/>
        <v>Suspense</v>
      </c>
    </row>
    <row r="2019" spans="1:10" ht="16" hidden="1">
      <c r="A2019" s="13" t="s">
        <v>801</v>
      </c>
      <c r="B2019" s="12" t="s">
        <v>84</v>
      </c>
      <c r="C2019" s="12" t="s">
        <v>753</v>
      </c>
      <c r="D2019" s="12" t="s">
        <v>759</v>
      </c>
      <c r="E2019" s="12">
        <v>161.19</v>
      </c>
      <c r="F2019" s="14" t="str">
        <f t="shared" si="124"/>
        <v>2025-04-28InvoiceBrowns Newport Village:BSH NewPort Patio Project42015 Margin - Materials161.19</v>
      </c>
      <c r="G2019" s="15">
        <f t="shared" si="125"/>
        <v>45775</v>
      </c>
      <c r="H2019" s="16" t="str">
        <f>IF((IFERROR((VLOOKUP(D2019,'Automation (QBO)'!A:B,2,FALSE)),"0"))=0,"Suspense",(IFERROR((VLOOKUP(D2019,'Automation (QBO)'!A:B,2,FALSE)),"Suspense")))</f>
        <v>Margin - Materials</v>
      </c>
      <c r="I2019" s="17">
        <f t="shared" si="126"/>
        <v>161.19</v>
      </c>
      <c r="J2019" s="12" t="str">
        <f t="shared" si="127"/>
        <v>Margin - Materials</v>
      </c>
    </row>
    <row r="2020" spans="1:10" ht="16" hidden="1">
      <c r="A2020" s="13" t="s">
        <v>801</v>
      </c>
      <c r="B2020" s="12" t="s">
        <v>84</v>
      </c>
      <c r="C2020" s="12" t="s">
        <v>753</v>
      </c>
      <c r="D2020" s="12" t="s">
        <v>758</v>
      </c>
      <c r="E2020" s="12">
        <v>5962.5</v>
      </c>
      <c r="F2020" s="14" t="str">
        <f t="shared" si="124"/>
        <v>2025-04-28InvoiceBrowns Newport Village:BSH NewPort Patio Project41006 Labour - General5962.5</v>
      </c>
      <c r="G2020" s="15">
        <f t="shared" si="125"/>
        <v>45775</v>
      </c>
      <c r="H2020" s="16" t="str">
        <f>IF((IFERROR((VLOOKUP(D2020,'Automation (QBO)'!A:B,2,FALSE)),"0"))=0,"Suspense",(IFERROR((VLOOKUP(D2020,'Automation (QBO)'!A:B,2,FALSE)),"Suspense")))</f>
        <v>Labour - General</v>
      </c>
      <c r="I2020" s="17">
        <f t="shared" si="126"/>
        <v>5962.5</v>
      </c>
      <c r="J2020" s="12" t="str">
        <f t="shared" si="127"/>
        <v>Labour - General</v>
      </c>
    </row>
    <row r="2021" spans="1:10" ht="16" hidden="1">
      <c r="A2021" s="13" t="s">
        <v>801</v>
      </c>
      <c r="B2021" s="12" t="s">
        <v>84</v>
      </c>
      <c r="C2021" s="12" t="s">
        <v>753</v>
      </c>
      <c r="D2021" s="12" t="s">
        <v>761</v>
      </c>
      <c r="E2021" s="12">
        <v>1192.5</v>
      </c>
      <c r="F2021" s="14" t="str">
        <f t="shared" si="124"/>
        <v>2025-04-28InvoiceBrowns Newport Village:BSH NewPort Patio Project42025 Margin - Labour1192.5</v>
      </c>
      <c r="G2021" s="15">
        <f t="shared" si="125"/>
        <v>45775</v>
      </c>
      <c r="H2021" s="16" t="str">
        <f>IF((IFERROR((VLOOKUP(D2021,'Automation (QBO)'!A:B,2,FALSE)),"0"))=0,"Suspense",(IFERROR((VLOOKUP(D2021,'Automation (QBO)'!A:B,2,FALSE)),"Suspense")))</f>
        <v>Margin - Labour</v>
      </c>
      <c r="I2021" s="17">
        <f t="shared" si="126"/>
        <v>1192.5</v>
      </c>
      <c r="J2021" s="12" t="str">
        <f t="shared" si="127"/>
        <v>Margin - Labour</v>
      </c>
    </row>
    <row r="2022" spans="1:10" ht="16" hidden="1">
      <c r="A2022" s="13" t="s">
        <v>801</v>
      </c>
      <c r="B2022" s="12" t="s">
        <v>84</v>
      </c>
      <c r="C2022" s="12" t="s">
        <v>753</v>
      </c>
      <c r="D2022" s="12" t="s">
        <v>218</v>
      </c>
      <c r="E2022" s="12">
        <v>-9420.36</v>
      </c>
      <c r="F2022" s="14" t="str">
        <f t="shared" si="124"/>
        <v>2025-04-28InvoiceBrowns Newport Village:BSH NewPort Patio Project21045 Deposit Received-9420.36</v>
      </c>
      <c r="G2022" s="15">
        <f t="shared" si="125"/>
        <v>45775</v>
      </c>
      <c r="H2022" s="16" t="str">
        <f>IF((IFERROR((VLOOKUP(D2022,'Automation (QBO)'!A:B,2,FALSE)),"0"))=0,"Suspense",(IFERROR((VLOOKUP(D2022,'Automation (QBO)'!A:B,2,FALSE)),"Suspense")))</f>
        <v>Liability - Depostis Received</v>
      </c>
      <c r="I2022" s="17">
        <f t="shared" si="126"/>
        <v>-9420.36</v>
      </c>
      <c r="J2022" s="12" t="str">
        <f t="shared" si="127"/>
        <v>Liability - Depostis Received</v>
      </c>
    </row>
    <row r="2023" spans="1:10" ht="16" hidden="1">
      <c r="A2023" s="13" t="s">
        <v>801</v>
      </c>
      <c r="B2023" s="12" t="s">
        <v>84</v>
      </c>
      <c r="C2023" s="12" t="s">
        <v>753</v>
      </c>
      <c r="D2023" s="12" t="s">
        <v>199</v>
      </c>
      <c r="E2023" s="12">
        <v>448.6</v>
      </c>
      <c r="F2023" s="14" t="str">
        <f t="shared" si="124"/>
        <v>2025-04-28InvoiceBrowns Newport Village:BSH NewPort Patio Project21020 GST/HST Payable448.6</v>
      </c>
      <c r="G2023" s="15">
        <f t="shared" si="125"/>
        <v>45775</v>
      </c>
      <c r="H2023" s="16" t="str">
        <f>IF((IFERROR((VLOOKUP(D2023,'Automation (QBO)'!A:B,2,FALSE)),"0"))=0,"Suspense",(IFERROR((VLOOKUP(D2023,'Automation (QBO)'!A:B,2,FALSE)),"Suspense")))</f>
        <v>GST/HST Payable</v>
      </c>
      <c r="I2023" s="17">
        <f t="shared" si="126"/>
        <v>448.6</v>
      </c>
      <c r="J2023" s="12" t="str">
        <f t="shared" si="127"/>
        <v>GST/HST Payable</v>
      </c>
    </row>
    <row r="2024" spans="1:10" ht="16" hidden="1">
      <c r="A2024" s="13" t="s">
        <v>801</v>
      </c>
      <c r="B2024" s="12" t="s">
        <v>84</v>
      </c>
      <c r="C2024" s="12" t="s">
        <v>753</v>
      </c>
      <c r="D2024" s="12" t="s">
        <v>199</v>
      </c>
      <c r="E2024" s="12">
        <v>0</v>
      </c>
      <c r="F2024" s="14" t="str">
        <f t="shared" si="124"/>
        <v>2025-04-28InvoiceBrowns Newport Village:BSH NewPort Patio Project21020 GST/HST Payable0</v>
      </c>
      <c r="G2024" s="15">
        <f t="shared" si="125"/>
        <v>45775</v>
      </c>
      <c r="H2024" s="16" t="str">
        <f>IF((IFERROR((VLOOKUP(D2024,'Automation (QBO)'!A:B,2,FALSE)),"0"))=0,"Suspense",(IFERROR((VLOOKUP(D2024,'Automation (QBO)'!A:B,2,FALSE)),"Suspense")))</f>
        <v>GST/HST Payable</v>
      </c>
      <c r="I2024" s="17">
        <f t="shared" si="126"/>
        <v>0</v>
      </c>
      <c r="J2024" s="12" t="str">
        <f t="shared" si="127"/>
        <v>GST/HST Payable</v>
      </c>
    </row>
    <row r="2025" spans="1:10" ht="16" hidden="1">
      <c r="A2025" s="13" t="s">
        <v>801</v>
      </c>
      <c r="B2025" s="12" t="s">
        <v>78</v>
      </c>
      <c r="C2025" s="12" t="s">
        <v>92</v>
      </c>
      <c r="D2025" s="12" t="s">
        <v>201</v>
      </c>
      <c r="E2025" s="12">
        <v>-1412.45</v>
      </c>
      <c r="F2025" s="14" t="str">
        <f t="shared" si="124"/>
        <v>2025-04-28ExpenseBDC11005 Chequing (CIBC)-1412.45</v>
      </c>
      <c r="G2025" s="15">
        <f t="shared" si="125"/>
        <v>45775</v>
      </c>
      <c r="H2025" s="16" t="str">
        <f>IF((IFERROR((VLOOKUP(D2025,'Automation (QBO)'!A:B,2,FALSE)),"0"))=0,"Suspense",(IFERROR((VLOOKUP(D2025,'Automation (QBO)'!A:B,2,FALSE)),"Suspense")))</f>
        <v>Chequing (CIBC)</v>
      </c>
      <c r="I2025" s="17">
        <f t="shared" si="126"/>
        <v>-1412.45</v>
      </c>
      <c r="J2025" s="12" t="str">
        <f t="shared" si="127"/>
        <v>Chequing (CIBC)</v>
      </c>
    </row>
    <row r="2026" spans="1:10" ht="16" hidden="1">
      <c r="A2026" s="13" t="s">
        <v>801</v>
      </c>
      <c r="B2026" s="12" t="s">
        <v>78</v>
      </c>
      <c r="C2026" s="12" t="s">
        <v>88</v>
      </c>
      <c r="D2026" s="12" t="s">
        <v>505</v>
      </c>
      <c r="E2026" s="12">
        <v>557.04</v>
      </c>
      <c r="F2026" s="14" t="str">
        <f t="shared" si="124"/>
        <v>2025-04-28ExpenseBell Canada21010 Credit Card (CIBC Visa)557.04</v>
      </c>
      <c r="G2026" s="15">
        <f t="shared" si="125"/>
        <v>45775</v>
      </c>
      <c r="H2026" s="16" t="str">
        <f>IF((IFERROR((VLOOKUP(D2026,'Automation (QBO)'!A:B,2,FALSE)),"0"))=0,"Suspense",(IFERROR((VLOOKUP(D2026,'Automation (QBO)'!A:B,2,FALSE)),"Suspense")))</f>
        <v>Credit Card (CIBC Visa)</v>
      </c>
      <c r="I2026" s="17">
        <f t="shared" si="126"/>
        <v>557.04</v>
      </c>
      <c r="J2026" s="12" t="str">
        <f t="shared" si="127"/>
        <v>Credit Card (CIBC Visa)</v>
      </c>
    </row>
    <row r="2027" spans="1:10" ht="16" hidden="1">
      <c r="A2027" s="13" t="s">
        <v>801</v>
      </c>
      <c r="B2027" s="12" t="s">
        <v>84</v>
      </c>
      <c r="C2027" s="12" t="s">
        <v>114</v>
      </c>
      <c r="D2027" s="12" t="s">
        <v>218</v>
      </c>
      <c r="E2027" s="12">
        <v>-1244.26</v>
      </c>
      <c r="F2027" s="14" t="str">
        <f t="shared" si="124"/>
        <v>2025-04-28InvoiceGarden of Granite Winery:Garden of Granite Project21045 Deposit Received-1244.26</v>
      </c>
      <c r="G2027" s="15">
        <f t="shared" si="125"/>
        <v>45775</v>
      </c>
      <c r="H2027" s="16" t="str">
        <f>IF((IFERROR((VLOOKUP(D2027,'Automation (QBO)'!A:B,2,FALSE)),"0"))=0,"Suspense",(IFERROR((VLOOKUP(D2027,'Automation (QBO)'!A:B,2,FALSE)),"Suspense")))</f>
        <v>Liability - Depostis Received</v>
      </c>
      <c r="I2027" s="17">
        <f t="shared" si="126"/>
        <v>-1244.26</v>
      </c>
      <c r="J2027" s="12" t="str">
        <f t="shared" si="127"/>
        <v>Liability - Depostis Received</v>
      </c>
    </row>
    <row r="2028" spans="1:10" ht="16" hidden="1">
      <c r="A2028" s="13" t="s">
        <v>801</v>
      </c>
      <c r="B2028" s="12" t="s">
        <v>84</v>
      </c>
      <c r="C2028" s="12" t="s">
        <v>114</v>
      </c>
      <c r="D2028" s="12" t="s">
        <v>199</v>
      </c>
      <c r="E2028" s="12">
        <v>59.26</v>
      </c>
      <c r="F2028" s="14" t="str">
        <f t="shared" si="124"/>
        <v>2025-04-28InvoiceGarden of Granite Winery:Garden of Granite Project21020 GST/HST Payable59.26</v>
      </c>
      <c r="G2028" s="15">
        <f t="shared" si="125"/>
        <v>45775</v>
      </c>
      <c r="H2028" s="16" t="str">
        <f>IF((IFERROR((VLOOKUP(D2028,'Automation (QBO)'!A:B,2,FALSE)),"0"))=0,"Suspense",(IFERROR((VLOOKUP(D2028,'Automation (QBO)'!A:B,2,FALSE)),"Suspense")))</f>
        <v>GST/HST Payable</v>
      </c>
      <c r="I2028" s="17">
        <f t="shared" si="126"/>
        <v>59.26</v>
      </c>
      <c r="J2028" s="12" t="str">
        <f t="shared" si="127"/>
        <v>GST/HST Payable</v>
      </c>
    </row>
    <row r="2029" spans="1:10" ht="16" hidden="1">
      <c r="A2029" s="13" t="s">
        <v>801</v>
      </c>
      <c r="B2029" s="12" t="s">
        <v>84</v>
      </c>
      <c r="C2029" s="12" t="s">
        <v>114</v>
      </c>
      <c r="D2029" s="12" t="s">
        <v>199</v>
      </c>
      <c r="E2029" s="12">
        <v>0</v>
      </c>
      <c r="F2029" s="14" t="str">
        <f t="shared" si="124"/>
        <v>2025-04-28InvoiceGarden of Granite Winery:Garden of Granite Project21020 GST/HST Payable0</v>
      </c>
      <c r="G2029" s="15">
        <f t="shared" si="125"/>
        <v>45775</v>
      </c>
      <c r="H2029" s="16" t="str">
        <f>IF((IFERROR((VLOOKUP(D2029,'Automation (QBO)'!A:B,2,FALSE)),"0"))=0,"Suspense",(IFERROR((VLOOKUP(D2029,'Automation (QBO)'!A:B,2,FALSE)),"Suspense")))</f>
        <v>GST/HST Payable</v>
      </c>
      <c r="I2029" s="17">
        <f t="shared" si="126"/>
        <v>0</v>
      </c>
      <c r="J2029" s="12" t="str">
        <f t="shared" si="127"/>
        <v>GST/HST Payable</v>
      </c>
    </row>
    <row r="2030" spans="1:10" ht="16" hidden="1">
      <c r="A2030" s="13" t="s">
        <v>801</v>
      </c>
      <c r="B2030" s="12" t="s">
        <v>78</v>
      </c>
      <c r="C2030" s="12" t="s">
        <v>92</v>
      </c>
      <c r="D2030" s="12" t="s">
        <v>908</v>
      </c>
      <c r="E2030" s="12">
        <v>-1412.45</v>
      </c>
      <c r="F2030" s="14" t="str">
        <f t="shared" si="124"/>
        <v>2025-04-28ExpenseBDC22020 Bank Loans - BDC (003)-1412.45</v>
      </c>
      <c r="G2030" s="15">
        <f t="shared" si="125"/>
        <v>45775</v>
      </c>
      <c r="H2030" s="16" t="str">
        <f>IF((IFERROR((VLOOKUP(D2030,'Automation (QBO)'!A:B,2,FALSE)),"0"))=0,"Suspense",(IFERROR((VLOOKUP(D2030,'Automation (QBO)'!A:B,2,FALSE)),"Suspense")))</f>
        <v>Bank Loan 3 (BDC)</v>
      </c>
      <c r="I2030" s="17">
        <f t="shared" si="126"/>
        <v>-1412.45</v>
      </c>
      <c r="J2030" s="12" t="str">
        <f t="shared" si="127"/>
        <v>Bank Loan 3 (BDC)</v>
      </c>
    </row>
    <row r="2031" spans="1:10" ht="16" hidden="1">
      <c r="A2031" s="13" t="s">
        <v>802</v>
      </c>
      <c r="B2031" s="12" t="s">
        <v>78</v>
      </c>
      <c r="C2031" s="12" t="s">
        <v>711</v>
      </c>
      <c r="D2031" s="12" t="s">
        <v>654</v>
      </c>
      <c r="E2031" s="12">
        <v>2052</v>
      </c>
      <c r="F2031" s="14" t="str">
        <f t="shared" si="124"/>
        <v>2025-04-29ExpenseJosh Sathiananthan LTD.51320 Project Expense - Subcontractors2052</v>
      </c>
      <c r="G2031" s="15">
        <f t="shared" si="125"/>
        <v>45776</v>
      </c>
      <c r="H2031" s="16" t="str">
        <f>IF((IFERROR((VLOOKUP(D2031,'Automation (QBO)'!A:B,2,FALSE)),"0"))=0,"Suspense",(IFERROR((VLOOKUP(D2031,'Automation (QBO)'!A:B,2,FALSE)),"Suspense")))</f>
        <v>Project Expense - Subcontractors</v>
      </c>
      <c r="I2031" s="17">
        <f t="shared" si="126"/>
        <v>2052</v>
      </c>
      <c r="J2031" s="12" t="str">
        <f t="shared" si="127"/>
        <v>Project Expense - Subcontractors</v>
      </c>
    </row>
    <row r="2032" spans="1:10" ht="16" hidden="1">
      <c r="A2032" s="13" t="s">
        <v>802</v>
      </c>
      <c r="B2032" s="12" t="s">
        <v>78</v>
      </c>
      <c r="C2032" s="12" t="s">
        <v>711</v>
      </c>
      <c r="D2032" s="12" t="s">
        <v>199</v>
      </c>
      <c r="E2032" s="12">
        <v>0</v>
      </c>
      <c r="F2032" s="14" t="str">
        <f t="shared" si="124"/>
        <v>2025-04-29ExpenseJosh Sathiananthan LTD.21020 GST/HST Payable0</v>
      </c>
      <c r="G2032" s="15">
        <f t="shared" si="125"/>
        <v>45776</v>
      </c>
      <c r="H2032" s="16" t="str">
        <f>IF((IFERROR((VLOOKUP(D2032,'Automation (QBO)'!A:B,2,FALSE)),"0"))=0,"Suspense",(IFERROR((VLOOKUP(D2032,'Automation (QBO)'!A:B,2,FALSE)),"Suspense")))</f>
        <v>GST/HST Payable</v>
      </c>
      <c r="I2032" s="17">
        <f t="shared" si="126"/>
        <v>0</v>
      </c>
      <c r="J2032" s="12" t="str">
        <f t="shared" si="127"/>
        <v>GST/HST Payable</v>
      </c>
    </row>
    <row r="2033" spans="1:10" ht="16" hidden="1">
      <c r="A2033" s="13" t="s">
        <v>802</v>
      </c>
      <c r="B2033" s="12" t="s">
        <v>99</v>
      </c>
      <c r="D2033" s="12" t="s">
        <v>201</v>
      </c>
      <c r="E2033" s="12">
        <v>-5000</v>
      </c>
      <c r="F2033" s="14" t="str">
        <f t="shared" si="124"/>
        <v>2025-04-29Credit Card Payment11005 Chequing (CIBC)-5000</v>
      </c>
      <c r="G2033" s="15">
        <f t="shared" si="125"/>
        <v>45776</v>
      </c>
      <c r="H2033" s="16" t="str">
        <f>IF((IFERROR((VLOOKUP(D2033,'Automation (QBO)'!A:B,2,FALSE)),"0"))=0,"Suspense",(IFERROR((VLOOKUP(D2033,'Automation (QBO)'!A:B,2,FALSE)),"Suspense")))</f>
        <v>Chequing (CIBC)</v>
      </c>
      <c r="I2033" s="17">
        <f t="shared" si="126"/>
        <v>-5000</v>
      </c>
      <c r="J2033" s="12" t="str">
        <f t="shared" si="127"/>
        <v>Chequing (CIBC)</v>
      </c>
    </row>
    <row r="2034" spans="1:10" ht="16" hidden="1">
      <c r="A2034" s="13" t="s">
        <v>802</v>
      </c>
      <c r="B2034" s="12" t="s">
        <v>78</v>
      </c>
      <c r="C2034" s="12" t="s">
        <v>80</v>
      </c>
      <c r="D2034" s="12" t="s">
        <v>383</v>
      </c>
      <c r="E2034" s="12">
        <v>13.86</v>
      </c>
      <c r="F2034" s="14" t="str">
        <f t="shared" si="124"/>
        <v>2025-04-29ExpenseApple52165 Subscriptions (Annual)13.86</v>
      </c>
      <c r="G2034" s="15">
        <f t="shared" si="125"/>
        <v>45776</v>
      </c>
      <c r="H2034" s="16" t="str">
        <f>IF((IFERROR((VLOOKUP(D2034,'Automation (QBO)'!A:B,2,FALSE)),"0"))=0,"Suspense",(IFERROR((VLOOKUP(D2034,'Automation (QBO)'!A:B,2,FALSE)),"Suspense")))</f>
        <v>Subscriptions (Annual)</v>
      </c>
      <c r="I2034" s="17">
        <f t="shared" si="126"/>
        <v>13.86</v>
      </c>
      <c r="J2034" s="12" t="str">
        <f t="shared" si="127"/>
        <v>Subscriptions (Annual)</v>
      </c>
    </row>
    <row r="2035" spans="1:10" ht="16" hidden="1">
      <c r="A2035" s="13" t="s">
        <v>802</v>
      </c>
      <c r="B2035" s="12" t="s">
        <v>78</v>
      </c>
      <c r="C2035" s="12" t="s">
        <v>80</v>
      </c>
      <c r="D2035" s="12" t="s">
        <v>199</v>
      </c>
      <c r="E2035" s="12">
        <v>-0.69</v>
      </c>
      <c r="F2035" s="14" t="str">
        <f t="shared" si="124"/>
        <v>2025-04-29ExpenseApple21020 GST/HST Payable-0.69</v>
      </c>
      <c r="G2035" s="15">
        <f t="shared" si="125"/>
        <v>45776</v>
      </c>
      <c r="H2035" s="16" t="str">
        <f>IF((IFERROR((VLOOKUP(D2035,'Automation (QBO)'!A:B,2,FALSE)),"0"))=0,"Suspense",(IFERROR((VLOOKUP(D2035,'Automation (QBO)'!A:B,2,FALSE)),"Suspense")))</f>
        <v>GST/HST Payable</v>
      </c>
      <c r="I2035" s="17">
        <f t="shared" si="126"/>
        <v>-0.69</v>
      </c>
      <c r="J2035" s="12" t="str">
        <f t="shared" si="127"/>
        <v>GST/HST Payable</v>
      </c>
    </row>
    <row r="2036" spans="1:10" ht="16" hidden="1">
      <c r="A2036" s="13" t="s">
        <v>802</v>
      </c>
      <c r="B2036" s="12" t="s">
        <v>78</v>
      </c>
      <c r="C2036" s="12" t="s">
        <v>798</v>
      </c>
      <c r="D2036" s="12" t="s">
        <v>213</v>
      </c>
      <c r="E2036" s="12">
        <v>77.95</v>
      </c>
      <c r="F2036" s="14" t="str">
        <f t="shared" si="124"/>
        <v>2025-04-29ExpenseOn Point Locksmith &amp; Door51305 COGS - Miscellaneous (Vehicle)77.95</v>
      </c>
      <c r="G2036" s="15">
        <f t="shared" si="125"/>
        <v>45776</v>
      </c>
      <c r="H2036" s="16" t="str">
        <f>IF((IFERROR((VLOOKUP(D2036,'Automation (QBO)'!A:B,2,FALSE)),"0"))=0,"Suspense",(IFERROR((VLOOKUP(D2036,'Automation (QBO)'!A:B,2,FALSE)),"Suspense")))</f>
        <v>COGS - Miscellaneous (Vehicle)</v>
      </c>
      <c r="I2036" s="17">
        <f t="shared" si="126"/>
        <v>77.95</v>
      </c>
      <c r="J2036" s="12" t="str">
        <f t="shared" si="127"/>
        <v>COGS - Miscellaneous (Vehicle)</v>
      </c>
    </row>
    <row r="2037" spans="1:10" ht="16" hidden="1">
      <c r="A2037" s="13" t="s">
        <v>802</v>
      </c>
      <c r="B2037" s="12" t="s">
        <v>78</v>
      </c>
      <c r="C2037" s="12" t="s">
        <v>131</v>
      </c>
      <c r="D2037" s="12" t="s">
        <v>294</v>
      </c>
      <c r="E2037" s="12">
        <v>1668.41</v>
      </c>
      <c r="F2037" s="14" t="str">
        <f t="shared" si="124"/>
        <v>2025-04-29ExpenseUnited Rentals52215 Repairs &amp; Maintenance1668.41</v>
      </c>
      <c r="G2037" s="15">
        <f t="shared" si="125"/>
        <v>45776</v>
      </c>
      <c r="H2037" s="16" t="str">
        <f>IF((IFERROR((VLOOKUP(D2037,'Automation (QBO)'!A:B,2,FALSE)),"0"))=0,"Suspense",(IFERROR((VLOOKUP(D2037,'Automation (QBO)'!A:B,2,FALSE)),"Suspense")))</f>
        <v>Repairs &amp; Maintenance</v>
      </c>
      <c r="I2037" s="17">
        <f t="shared" si="126"/>
        <v>1668.41</v>
      </c>
      <c r="J2037" s="12" t="str">
        <f t="shared" si="127"/>
        <v>Repairs &amp; Maintenance</v>
      </c>
    </row>
    <row r="2038" spans="1:10" ht="16" hidden="1">
      <c r="A2038" s="13" t="s">
        <v>802</v>
      </c>
      <c r="B2038" s="12" t="s">
        <v>78</v>
      </c>
      <c r="C2038" s="12" t="s">
        <v>131</v>
      </c>
      <c r="D2038" s="12" t="s">
        <v>199</v>
      </c>
      <c r="E2038" s="12">
        <v>-77.959999999999994</v>
      </c>
      <c r="F2038" s="14" t="str">
        <f t="shared" si="124"/>
        <v>2025-04-29ExpenseUnited Rentals21020 GST/HST Payable-77.96</v>
      </c>
      <c r="G2038" s="15">
        <f t="shared" si="125"/>
        <v>45776</v>
      </c>
      <c r="H2038" s="16" t="str">
        <f>IF((IFERROR((VLOOKUP(D2038,'Automation (QBO)'!A:B,2,FALSE)),"0"))=0,"Suspense",(IFERROR((VLOOKUP(D2038,'Automation (QBO)'!A:B,2,FALSE)),"Suspense")))</f>
        <v>GST/HST Payable</v>
      </c>
      <c r="I2038" s="17">
        <f t="shared" si="126"/>
        <v>-77.959999999999994</v>
      </c>
      <c r="J2038" s="12" t="str">
        <f t="shared" si="127"/>
        <v>GST/HST Payable</v>
      </c>
    </row>
    <row r="2039" spans="1:10" ht="16" hidden="1">
      <c r="A2039" s="13" t="s">
        <v>802</v>
      </c>
      <c r="B2039" s="12" t="s">
        <v>78</v>
      </c>
      <c r="C2039" s="12" t="s">
        <v>803</v>
      </c>
      <c r="D2039" s="12" t="s">
        <v>660</v>
      </c>
      <c r="E2039" s="12">
        <v>4378.83</v>
      </c>
      <c r="F2039" s="14" t="str">
        <f t="shared" si="124"/>
        <v>2025-04-29ExpensePeregrine Millwork51335 Project Expense - Materials4378.83</v>
      </c>
      <c r="G2039" s="15">
        <f t="shared" si="125"/>
        <v>45776</v>
      </c>
      <c r="H2039" s="16" t="str">
        <f>IF((IFERROR((VLOOKUP(D2039,'Automation (QBO)'!A:B,2,FALSE)),"0"))=0,"Suspense",(IFERROR((VLOOKUP(D2039,'Automation (QBO)'!A:B,2,FALSE)),"Suspense")))</f>
        <v>Project Expense - Materials</v>
      </c>
      <c r="I2039" s="17">
        <f t="shared" si="126"/>
        <v>4378.83</v>
      </c>
      <c r="J2039" s="12" t="str">
        <f t="shared" si="127"/>
        <v>Project Expense - Materials</v>
      </c>
    </row>
    <row r="2040" spans="1:10" ht="16" hidden="1">
      <c r="A2040" s="13" t="s">
        <v>802</v>
      </c>
      <c r="B2040" s="12" t="s">
        <v>78</v>
      </c>
      <c r="C2040" s="12" t="s">
        <v>803</v>
      </c>
      <c r="D2040" s="12" t="s">
        <v>199</v>
      </c>
      <c r="E2040" s="12">
        <v>-200.42</v>
      </c>
      <c r="F2040" s="14" t="str">
        <f t="shared" si="124"/>
        <v>2025-04-29ExpensePeregrine Millwork21020 GST/HST Payable-200.42</v>
      </c>
      <c r="G2040" s="15">
        <f t="shared" si="125"/>
        <v>45776</v>
      </c>
      <c r="H2040" s="16" t="str">
        <f>IF((IFERROR((VLOOKUP(D2040,'Automation (QBO)'!A:B,2,FALSE)),"0"))=0,"Suspense",(IFERROR((VLOOKUP(D2040,'Automation (QBO)'!A:B,2,FALSE)),"Suspense")))</f>
        <v>GST/HST Payable</v>
      </c>
      <c r="I2040" s="17">
        <f t="shared" si="126"/>
        <v>-200.42</v>
      </c>
      <c r="J2040" s="12" t="str">
        <f t="shared" si="127"/>
        <v>GST/HST Payable</v>
      </c>
    </row>
    <row r="2041" spans="1:10" ht="16" hidden="1">
      <c r="A2041" s="13" t="s">
        <v>802</v>
      </c>
      <c r="B2041" s="12" t="s">
        <v>98</v>
      </c>
      <c r="C2041" s="12" t="s">
        <v>131</v>
      </c>
      <c r="D2041" s="12" t="s">
        <v>199</v>
      </c>
      <c r="E2041" s="12">
        <v>0</v>
      </c>
      <c r="F2041" s="14" t="str">
        <f t="shared" si="124"/>
        <v>2025-04-29Credit Card CreditUnited Rentals21020 GST/HST Payable0</v>
      </c>
      <c r="G2041" s="15">
        <f t="shared" si="125"/>
        <v>45776</v>
      </c>
      <c r="H2041" s="16" t="str">
        <f>IF((IFERROR((VLOOKUP(D2041,'Automation (QBO)'!A:B,2,FALSE)),"0"))=0,"Suspense",(IFERROR((VLOOKUP(D2041,'Automation (QBO)'!A:B,2,FALSE)),"Suspense")))</f>
        <v>GST/HST Payable</v>
      </c>
      <c r="I2041" s="17">
        <f t="shared" si="126"/>
        <v>0</v>
      </c>
      <c r="J2041" s="12" t="str">
        <f t="shared" si="127"/>
        <v>GST/HST Payable</v>
      </c>
    </row>
    <row r="2042" spans="1:10" ht="16" hidden="1">
      <c r="A2042" s="13" t="s">
        <v>802</v>
      </c>
      <c r="B2042" s="12" t="s">
        <v>78</v>
      </c>
      <c r="C2042" s="12" t="s">
        <v>711</v>
      </c>
      <c r="D2042" s="12" t="s">
        <v>201</v>
      </c>
      <c r="E2042" s="12">
        <v>-2052</v>
      </c>
      <c r="F2042" s="14" t="str">
        <f t="shared" si="124"/>
        <v>2025-04-29ExpenseJosh Sathiananthan LTD.11005 Chequing (CIBC)-2052</v>
      </c>
      <c r="G2042" s="15">
        <f t="shared" si="125"/>
        <v>45776</v>
      </c>
      <c r="H2042" s="16" t="str">
        <f>IF((IFERROR((VLOOKUP(D2042,'Automation (QBO)'!A:B,2,FALSE)),"0"))=0,"Suspense",(IFERROR((VLOOKUP(D2042,'Automation (QBO)'!A:B,2,FALSE)),"Suspense")))</f>
        <v>Chequing (CIBC)</v>
      </c>
      <c r="I2042" s="17">
        <f t="shared" si="126"/>
        <v>-2052</v>
      </c>
      <c r="J2042" s="12" t="str">
        <f t="shared" si="127"/>
        <v>Chequing (CIBC)</v>
      </c>
    </row>
    <row r="2043" spans="1:10" ht="16" hidden="1">
      <c r="A2043" s="13" t="s">
        <v>802</v>
      </c>
      <c r="B2043" s="12" t="s">
        <v>78</v>
      </c>
      <c r="C2043" s="12" t="s">
        <v>803</v>
      </c>
      <c r="D2043" s="12" t="s">
        <v>505</v>
      </c>
      <c r="E2043" s="12">
        <v>4579.25</v>
      </c>
      <c r="F2043" s="14" t="str">
        <f t="shared" si="124"/>
        <v>2025-04-29ExpensePeregrine Millwork21010 Credit Card (CIBC Visa)4579.25</v>
      </c>
      <c r="G2043" s="15">
        <f t="shared" si="125"/>
        <v>45776</v>
      </c>
      <c r="H2043" s="16" t="str">
        <f>IF((IFERROR((VLOOKUP(D2043,'Automation (QBO)'!A:B,2,FALSE)),"0"))=0,"Suspense",(IFERROR((VLOOKUP(D2043,'Automation (QBO)'!A:B,2,FALSE)),"Suspense")))</f>
        <v>Credit Card (CIBC Visa)</v>
      </c>
      <c r="I2043" s="17">
        <f t="shared" si="126"/>
        <v>4579.25</v>
      </c>
      <c r="J2043" s="12" t="str">
        <f t="shared" si="127"/>
        <v>Credit Card (CIBC Visa)</v>
      </c>
    </row>
    <row r="2044" spans="1:10" ht="16" hidden="1">
      <c r="A2044" s="13" t="s">
        <v>802</v>
      </c>
      <c r="B2044" s="12" t="s">
        <v>78</v>
      </c>
      <c r="C2044" s="12" t="s">
        <v>131</v>
      </c>
      <c r="D2044" s="12" t="s">
        <v>505</v>
      </c>
      <c r="E2044" s="12">
        <v>1746.37</v>
      </c>
      <c r="F2044" s="14" t="str">
        <f t="shared" si="124"/>
        <v>2025-04-29ExpenseUnited Rentals21010 Credit Card (CIBC Visa)1746.37</v>
      </c>
      <c r="G2044" s="15">
        <f t="shared" si="125"/>
        <v>45776</v>
      </c>
      <c r="H2044" s="16" t="str">
        <f>IF((IFERROR((VLOOKUP(D2044,'Automation (QBO)'!A:B,2,FALSE)),"0"))=0,"Suspense",(IFERROR((VLOOKUP(D2044,'Automation (QBO)'!A:B,2,FALSE)),"Suspense")))</f>
        <v>Credit Card (CIBC Visa)</v>
      </c>
      <c r="I2044" s="17">
        <f t="shared" si="126"/>
        <v>1746.37</v>
      </c>
      <c r="J2044" s="12" t="str">
        <f t="shared" si="127"/>
        <v>Credit Card (CIBC Visa)</v>
      </c>
    </row>
    <row r="2045" spans="1:10" ht="16" hidden="1">
      <c r="A2045" s="13" t="s">
        <v>802</v>
      </c>
      <c r="B2045" s="12" t="s">
        <v>78</v>
      </c>
      <c r="C2045" s="12" t="s">
        <v>798</v>
      </c>
      <c r="D2045" s="12" t="s">
        <v>505</v>
      </c>
      <c r="E2045" s="12">
        <v>77.95</v>
      </c>
      <c r="F2045" s="14" t="str">
        <f t="shared" si="124"/>
        <v>2025-04-29ExpenseOn Point Locksmith &amp; Door21010 Credit Card (CIBC Visa)77.95</v>
      </c>
      <c r="G2045" s="15">
        <f t="shared" si="125"/>
        <v>45776</v>
      </c>
      <c r="H2045" s="16" t="str">
        <f>IF((IFERROR((VLOOKUP(D2045,'Automation (QBO)'!A:B,2,FALSE)),"0"))=0,"Suspense",(IFERROR((VLOOKUP(D2045,'Automation (QBO)'!A:B,2,FALSE)),"Suspense")))</f>
        <v>Credit Card (CIBC Visa)</v>
      </c>
      <c r="I2045" s="17">
        <f t="shared" si="126"/>
        <v>77.95</v>
      </c>
      <c r="J2045" s="12" t="str">
        <f t="shared" si="127"/>
        <v>Credit Card (CIBC Visa)</v>
      </c>
    </row>
    <row r="2046" spans="1:10" ht="16" hidden="1">
      <c r="A2046" s="13" t="s">
        <v>802</v>
      </c>
      <c r="B2046" s="12" t="s">
        <v>78</v>
      </c>
      <c r="C2046" s="12" t="s">
        <v>80</v>
      </c>
      <c r="D2046" s="12" t="s">
        <v>505</v>
      </c>
      <c r="E2046" s="12">
        <v>14.55</v>
      </c>
      <c r="F2046" s="14" t="str">
        <f t="shared" si="124"/>
        <v>2025-04-29ExpenseApple21010 Credit Card (CIBC Visa)14.55</v>
      </c>
      <c r="G2046" s="15">
        <f t="shared" si="125"/>
        <v>45776</v>
      </c>
      <c r="H2046" s="16" t="str">
        <f>IF((IFERROR((VLOOKUP(D2046,'Automation (QBO)'!A:B,2,FALSE)),"0"))=0,"Suspense",(IFERROR((VLOOKUP(D2046,'Automation (QBO)'!A:B,2,FALSE)),"Suspense")))</f>
        <v>Credit Card (CIBC Visa)</v>
      </c>
      <c r="I2046" s="17">
        <f t="shared" si="126"/>
        <v>14.55</v>
      </c>
      <c r="J2046" s="12" t="str">
        <f t="shared" si="127"/>
        <v>Credit Card (CIBC Visa)</v>
      </c>
    </row>
    <row r="2047" spans="1:10" ht="16" hidden="1">
      <c r="A2047" s="13" t="s">
        <v>802</v>
      </c>
      <c r="B2047" s="12" t="s">
        <v>99</v>
      </c>
      <c r="D2047" s="12" t="s">
        <v>505</v>
      </c>
      <c r="E2047" s="12">
        <v>-5000</v>
      </c>
      <c r="F2047" s="14" t="str">
        <f t="shared" si="124"/>
        <v>2025-04-29Credit Card Payment21010 Credit Card (CIBC Visa)-5000</v>
      </c>
      <c r="G2047" s="15">
        <f t="shared" si="125"/>
        <v>45776</v>
      </c>
      <c r="H2047" s="16" t="str">
        <f>IF((IFERROR((VLOOKUP(D2047,'Automation (QBO)'!A:B,2,FALSE)),"0"))=0,"Suspense",(IFERROR((VLOOKUP(D2047,'Automation (QBO)'!A:B,2,FALSE)),"Suspense")))</f>
        <v>Credit Card (CIBC Visa)</v>
      </c>
      <c r="I2047" s="17">
        <f t="shared" si="126"/>
        <v>-5000</v>
      </c>
      <c r="J2047" s="12" t="str">
        <f t="shared" si="127"/>
        <v>Credit Card (CIBC Visa)</v>
      </c>
    </row>
    <row r="2048" spans="1:10" ht="16" hidden="1">
      <c r="A2048" s="13" t="s">
        <v>802</v>
      </c>
      <c r="B2048" s="12" t="s">
        <v>98</v>
      </c>
      <c r="C2048" s="12" t="s">
        <v>131</v>
      </c>
      <c r="D2048" s="12" t="s">
        <v>505</v>
      </c>
      <c r="E2048" s="12">
        <v>-560</v>
      </c>
      <c r="F2048" s="14" t="str">
        <f t="shared" si="124"/>
        <v>2025-04-29Credit Card CreditUnited Rentals21010 Credit Card (CIBC Visa)-560</v>
      </c>
      <c r="G2048" s="15">
        <f t="shared" si="125"/>
        <v>45776</v>
      </c>
      <c r="H2048" s="16" t="str">
        <f>IF((IFERROR((VLOOKUP(D2048,'Automation (QBO)'!A:B,2,FALSE)),"0"))=0,"Suspense",(IFERROR((VLOOKUP(D2048,'Automation (QBO)'!A:B,2,FALSE)),"Suspense")))</f>
        <v>Credit Card (CIBC Visa)</v>
      </c>
      <c r="I2048" s="17">
        <f t="shared" si="126"/>
        <v>-560</v>
      </c>
      <c r="J2048" s="12" t="str">
        <f t="shared" si="127"/>
        <v>Credit Card (CIBC Visa)</v>
      </c>
    </row>
    <row r="2049" spans="1:10" ht="16" hidden="1">
      <c r="A2049" s="13" t="s">
        <v>802</v>
      </c>
      <c r="B2049" s="12" t="s">
        <v>98</v>
      </c>
      <c r="C2049" s="12" t="s">
        <v>131</v>
      </c>
      <c r="D2049" s="12" t="s">
        <v>294</v>
      </c>
      <c r="E2049" s="12">
        <v>-560</v>
      </c>
      <c r="F2049" s="14" t="str">
        <f t="shared" si="124"/>
        <v>2025-04-29Credit Card CreditUnited Rentals52215 Repairs &amp; Maintenance-560</v>
      </c>
      <c r="G2049" s="15">
        <f t="shared" si="125"/>
        <v>45776</v>
      </c>
      <c r="H2049" s="16" t="str">
        <f>IF((IFERROR((VLOOKUP(D2049,'Automation (QBO)'!A:B,2,FALSE)),"0"))=0,"Suspense",(IFERROR((VLOOKUP(D2049,'Automation (QBO)'!A:B,2,FALSE)),"Suspense")))</f>
        <v>Repairs &amp; Maintenance</v>
      </c>
      <c r="I2049" s="17">
        <f t="shared" si="126"/>
        <v>-560</v>
      </c>
      <c r="J2049" s="12" t="str">
        <f t="shared" si="127"/>
        <v>Repairs &amp; Maintenance</v>
      </c>
    </row>
    <row r="2050" spans="1:10" ht="16" hidden="1">
      <c r="A2050" s="13" t="s">
        <v>804</v>
      </c>
      <c r="B2050" s="12" t="s">
        <v>105</v>
      </c>
      <c r="D2050" s="12" t="s">
        <v>906</v>
      </c>
      <c r="E2050" s="12">
        <v>20609.98</v>
      </c>
      <c r="F2050" s="14" t="str">
        <f t="shared" ref="F2050:F2113" si="128">A2050&amp;B2050&amp;C2050&amp;D2050&amp;E2050</f>
        <v>2025-04-30Journal Entry41009 Project Expense - Subcontractors Income20609.98</v>
      </c>
      <c r="G2050" s="15">
        <f t="shared" ref="G2050:G2113" si="129">IFERROR((DATEVALUE(A2050)),A2050)</f>
        <v>45777</v>
      </c>
      <c r="H2050" s="16" t="str">
        <f>IF((IFERROR((VLOOKUP(D2050,'Automation (QBO)'!A:B,2,FALSE)),"0"))=0,"Suspense",(IFERROR((VLOOKUP(D2050,'Automation (QBO)'!A:B,2,FALSE)),"Suspense")))</f>
        <v>Project Expense - Subcontractors Income</v>
      </c>
      <c r="I2050" s="17">
        <f t="shared" ref="I2050:I2113" si="130">E2050</f>
        <v>20609.98</v>
      </c>
      <c r="J2050" s="12" t="str">
        <f t="shared" ref="J2050:J2113" si="131">H2050</f>
        <v>Project Expense - Subcontractors Income</v>
      </c>
    </row>
    <row r="2051" spans="1:10" ht="16" hidden="1">
      <c r="A2051" s="13" t="s">
        <v>804</v>
      </c>
      <c r="B2051" s="12" t="s">
        <v>105</v>
      </c>
      <c r="D2051" s="12" t="s">
        <v>907</v>
      </c>
      <c r="E2051" s="12">
        <v>643.27</v>
      </c>
      <c r="F2051" s="14" t="str">
        <f t="shared" si="128"/>
        <v>2025-04-30Journal Entry41008 Project Expense - Materials Income643.27</v>
      </c>
      <c r="G2051" s="15">
        <f t="shared" si="129"/>
        <v>45777</v>
      </c>
      <c r="H2051" s="16" t="str">
        <f>IF((IFERROR((VLOOKUP(D2051,'Automation (QBO)'!A:B,2,FALSE)),"0"))=0,"Suspense",(IFERROR((VLOOKUP(D2051,'Automation (QBO)'!A:B,2,FALSE)),"Suspense")))</f>
        <v>Project Expense - Materials Income</v>
      </c>
      <c r="I2051" s="17">
        <f t="shared" si="130"/>
        <v>643.27</v>
      </c>
      <c r="J2051" s="12" t="str">
        <f t="shared" si="131"/>
        <v>Project Expense - Materials Income</v>
      </c>
    </row>
    <row r="2052" spans="1:10" ht="16" hidden="1">
      <c r="A2052" s="13" t="s">
        <v>804</v>
      </c>
      <c r="B2052" s="12" t="s">
        <v>105</v>
      </c>
      <c r="D2052" s="12" t="s">
        <v>906</v>
      </c>
      <c r="E2052" s="12">
        <v>545</v>
      </c>
      <c r="F2052" s="14" t="str">
        <f t="shared" si="128"/>
        <v>2025-04-30Journal Entry41009 Project Expense - Subcontractors Income545</v>
      </c>
      <c r="G2052" s="15">
        <f t="shared" si="129"/>
        <v>45777</v>
      </c>
      <c r="H2052" s="16" t="str">
        <f>IF((IFERROR((VLOOKUP(D2052,'Automation (QBO)'!A:B,2,FALSE)),"0"))=0,"Suspense",(IFERROR((VLOOKUP(D2052,'Automation (QBO)'!A:B,2,FALSE)),"Suspense")))</f>
        <v>Project Expense - Subcontractors Income</v>
      </c>
      <c r="I2052" s="17">
        <f t="shared" si="130"/>
        <v>545</v>
      </c>
      <c r="J2052" s="12" t="str">
        <f t="shared" si="131"/>
        <v>Project Expense - Subcontractors Income</v>
      </c>
    </row>
    <row r="2053" spans="1:10" ht="16" hidden="1">
      <c r="A2053" s="13" t="s">
        <v>804</v>
      </c>
      <c r="B2053" s="12" t="s">
        <v>105</v>
      </c>
      <c r="D2053" s="12" t="s">
        <v>906</v>
      </c>
      <c r="E2053" s="12">
        <v>3455.6</v>
      </c>
      <c r="F2053" s="14" t="str">
        <f t="shared" si="128"/>
        <v>2025-04-30Journal Entry41009 Project Expense - Subcontractors Income3455.6</v>
      </c>
      <c r="G2053" s="15">
        <f t="shared" si="129"/>
        <v>45777</v>
      </c>
      <c r="H2053" s="16" t="str">
        <f>IF((IFERROR((VLOOKUP(D2053,'Automation (QBO)'!A:B,2,FALSE)),"0"))=0,"Suspense",(IFERROR((VLOOKUP(D2053,'Automation (QBO)'!A:B,2,FALSE)),"Suspense")))</f>
        <v>Project Expense - Subcontractors Income</v>
      </c>
      <c r="I2053" s="17">
        <f t="shared" si="130"/>
        <v>3455.6</v>
      </c>
      <c r="J2053" s="12" t="str">
        <f t="shared" si="131"/>
        <v>Project Expense - Subcontractors Income</v>
      </c>
    </row>
    <row r="2054" spans="1:10" ht="16" hidden="1">
      <c r="A2054" s="13" t="s">
        <v>804</v>
      </c>
      <c r="B2054" s="12" t="s">
        <v>105</v>
      </c>
      <c r="D2054" s="12" t="s">
        <v>906</v>
      </c>
      <c r="E2054" s="12">
        <v>1085.7</v>
      </c>
      <c r="F2054" s="14" t="str">
        <f t="shared" si="128"/>
        <v>2025-04-30Journal Entry41009 Project Expense - Subcontractors Income1085.7</v>
      </c>
      <c r="G2054" s="15">
        <f t="shared" si="129"/>
        <v>45777</v>
      </c>
      <c r="H2054" s="16" t="str">
        <f>IF((IFERROR((VLOOKUP(D2054,'Automation (QBO)'!A:B,2,FALSE)),"0"))=0,"Suspense",(IFERROR((VLOOKUP(D2054,'Automation (QBO)'!A:B,2,FALSE)),"Suspense")))</f>
        <v>Project Expense - Subcontractors Income</v>
      </c>
      <c r="I2054" s="17">
        <f t="shared" si="130"/>
        <v>1085.7</v>
      </c>
      <c r="J2054" s="12" t="str">
        <f t="shared" si="131"/>
        <v>Project Expense - Subcontractors Income</v>
      </c>
    </row>
    <row r="2055" spans="1:10" ht="16" hidden="1">
      <c r="A2055" s="13" t="s">
        <v>804</v>
      </c>
      <c r="B2055" s="12" t="s">
        <v>105</v>
      </c>
      <c r="D2055" s="12" t="s">
        <v>907</v>
      </c>
      <c r="E2055" s="12">
        <v>157.72999999999999</v>
      </c>
      <c r="F2055" s="14" t="str">
        <f t="shared" si="128"/>
        <v>2025-04-30Journal Entry41008 Project Expense - Materials Income157.73</v>
      </c>
      <c r="G2055" s="15">
        <f t="shared" si="129"/>
        <v>45777</v>
      </c>
      <c r="H2055" s="16" t="str">
        <f>IF((IFERROR((VLOOKUP(D2055,'Automation (QBO)'!A:B,2,FALSE)),"0"))=0,"Suspense",(IFERROR((VLOOKUP(D2055,'Automation (QBO)'!A:B,2,FALSE)),"Suspense")))</f>
        <v>Project Expense - Materials Income</v>
      </c>
      <c r="I2055" s="17">
        <f t="shared" si="130"/>
        <v>157.72999999999999</v>
      </c>
      <c r="J2055" s="12" t="str">
        <f t="shared" si="131"/>
        <v>Project Expense - Materials Income</v>
      </c>
    </row>
    <row r="2056" spans="1:10" ht="16" hidden="1">
      <c r="A2056" s="13" t="s">
        <v>804</v>
      </c>
      <c r="B2056" s="12" t="s">
        <v>105</v>
      </c>
      <c r="D2056" s="12" t="s">
        <v>907</v>
      </c>
      <c r="E2056" s="12">
        <v>3422.27</v>
      </c>
      <c r="F2056" s="14" t="str">
        <f t="shared" si="128"/>
        <v>2025-04-30Journal Entry41008 Project Expense - Materials Income3422.27</v>
      </c>
      <c r="G2056" s="15">
        <f t="shared" si="129"/>
        <v>45777</v>
      </c>
      <c r="H2056" s="16" t="str">
        <f>IF((IFERROR((VLOOKUP(D2056,'Automation (QBO)'!A:B,2,FALSE)),"0"))=0,"Suspense",(IFERROR((VLOOKUP(D2056,'Automation (QBO)'!A:B,2,FALSE)),"Suspense")))</f>
        <v>Project Expense - Materials Income</v>
      </c>
      <c r="I2056" s="17">
        <f t="shared" si="130"/>
        <v>3422.27</v>
      </c>
      <c r="J2056" s="12" t="str">
        <f t="shared" si="131"/>
        <v>Project Expense - Materials Income</v>
      </c>
    </row>
    <row r="2057" spans="1:10" ht="16" hidden="1">
      <c r="A2057" s="13" t="s">
        <v>804</v>
      </c>
      <c r="B2057" s="12" t="s">
        <v>105</v>
      </c>
      <c r="D2057" s="12" t="s">
        <v>907</v>
      </c>
      <c r="E2057" s="12">
        <v>23441.21</v>
      </c>
      <c r="F2057" s="14" t="str">
        <f t="shared" si="128"/>
        <v>2025-04-30Journal Entry41008 Project Expense - Materials Income23441.21</v>
      </c>
      <c r="G2057" s="15">
        <f t="shared" si="129"/>
        <v>45777</v>
      </c>
      <c r="H2057" s="16" t="str">
        <f>IF((IFERROR((VLOOKUP(D2057,'Automation (QBO)'!A:B,2,FALSE)),"0"))=0,"Suspense",(IFERROR((VLOOKUP(D2057,'Automation (QBO)'!A:B,2,FALSE)),"Suspense")))</f>
        <v>Project Expense - Materials Income</v>
      </c>
      <c r="I2057" s="17">
        <f t="shared" si="130"/>
        <v>23441.21</v>
      </c>
      <c r="J2057" s="12" t="str">
        <f t="shared" si="131"/>
        <v>Project Expense - Materials Income</v>
      </c>
    </row>
    <row r="2058" spans="1:10" ht="16" hidden="1">
      <c r="A2058" s="13" t="s">
        <v>804</v>
      </c>
      <c r="B2058" s="12" t="s">
        <v>105</v>
      </c>
      <c r="D2058" s="12" t="s">
        <v>906</v>
      </c>
      <c r="E2058" s="12">
        <v>15287.81</v>
      </c>
      <c r="F2058" s="14" t="str">
        <f t="shared" si="128"/>
        <v>2025-04-30Journal Entry41009 Project Expense - Subcontractors Income15287.81</v>
      </c>
      <c r="G2058" s="15">
        <f t="shared" si="129"/>
        <v>45777</v>
      </c>
      <c r="H2058" s="16" t="str">
        <f>IF((IFERROR((VLOOKUP(D2058,'Automation (QBO)'!A:B,2,FALSE)),"0"))=0,"Suspense",(IFERROR((VLOOKUP(D2058,'Automation (QBO)'!A:B,2,FALSE)),"Suspense")))</f>
        <v>Project Expense - Subcontractors Income</v>
      </c>
      <c r="I2058" s="17">
        <f t="shared" si="130"/>
        <v>15287.81</v>
      </c>
      <c r="J2058" s="12" t="str">
        <f t="shared" si="131"/>
        <v>Project Expense - Subcontractors Income</v>
      </c>
    </row>
    <row r="2059" spans="1:10" ht="16" hidden="1">
      <c r="A2059" s="13" t="s">
        <v>804</v>
      </c>
      <c r="B2059" s="12" t="s">
        <v>105</v>
      </c>
      <c r="D2059" s="12" t="s">
        <v>906</v>
      </c>
      <c r="E2059" s="12">
        <v>2342.62</v>
      </c>
      <c r="F2059" s="14" t="str">
        <f t="shared" si="128"/>
        <v>2025-04-30Journal Entry41009 Project Expense - Subcontractors Income2342.62</v>
      </c>
      <c r="G2059" s="15">
        <f t="shared" si="129"/>
        <v>45777</v>
      </c>
      <c r="H2059" s="16" t="str">
        <f>IF((IFERROR((VLOOKUP(D2059,'Automation (QBO)'!A:B,2,FALSE)),"0"))=0,"Suspense",(IFERROR((VLOOKUP(D2059,'Automation (QBO)'!A:B,2,FALSE)),"Suspense")))</f>
        <v>Project Expense - Subcontractors Income</v>
      </c>
      <c r="I2059" s="17">
        <f t="shared" si="130"/>
        <v>2342.62</v>
      </c>
      <c r="J2059" s="12" t="str">
        <f t="shared" si="131"/>
        <v>Project Expense - Subcontractors Income</v>
      </c>
    </row>
    <row r="2060" spans="1:10" ht="16" hidden="1">
      <c r="A2060" s="13" t="s">
        <v>804</v>
      </c>
      <c r="B2060" s="12" t="s">
        <v>105</v>
      </c>
      <c r="D2060" s="12" t="s">
        <v>907</v>
      </c>
      <c r="E2060" s="12">
        <v>7396.52</v>
      </c>
      <c r="F2060" s="14" t="str">
        <f t="shared" si="128"/>
        <v>2025-04-30Journal Entry41008 Project Expense - Materials Income7396.52</v>
      </c>
      <c r="G2060" s="15">
        <f t="shared" si="129"/>
        <v>45777</v>
      </c>
      <c r="H2060" s="16" t="str">
        <f>IF((IFERROR((VLOOKUP(D2060,'Automation (QBO)'!A:B,2,FALSE)),"0"))=0,"Suspense",(IFERROR((VLOOKUP(D2060,'Automation (QBO)'!A:B,2,FALSE)),"Suspense")))</f>
        <v>Project Expense - Materials Income</v>
      </c>
      <c r="I2060" s="17">
        <f t="shared" si="130"/>
        <v>7396.52</v>
      </c>
      <c r="J2060" s="12" t="str">
        <f t="shared" si="131"/>
        <v>Project Expense - Materials Income</v>
      </c>
    </row>
    <row r="2061" spans="1:10" ht="16" hidden="1">
      <c r="A2061" s="13" t="s">
        <v>804</v>
      </c>
      <c r="B2061" s="12" t="s">
        <v>105</v>
      </c>
      <c r="D2061" s="12" t="s">
        <v>906</v>
      </c>
      <c r="E2061" s="12">
        <v>3695</v>
      </c>
      <c r="F2061" s="14" t="str">
        <f t="shared" si="128"/>
        <v>2025-04-30Journal Entry41009 Project Expense - Subcontractors Income3695</v>
      </c>
      <c r="G2061" s="15">
        <f t="shared" si="129"/>
        <v>45777</v>
      </c>
      <c r="H2061" s="16" t="str">
        <f>IF((IFERROR((VLOOKUP(D2061,'Automation (QBO)'!A:B,2,FALSE)),"0"))=0,"Suspense",(IFERROR((VLOOKUP(D2061,'Automation (QBO)'!A:B,2,FALSE)),"Suspense")))</f>
        <v>Project Expense - Subcontractors Income</v>
      </c>
      <c r="I2061" s="17">
        <f t="shared" si="130"/>
        <v>3695</v>
      </c>
      <c r="J2061" s="12" t="str">
        <f t="shared" si="131"/>
        <v>Project Expense - Subcontractors Income</v>
      </c>
    </row>
    <row r="2062" spans="1:10" ht="16" hidden="1">
      <c r="A2062" s="13" t="s">
        <v>804</v>
      </c>
      <c r="B2062" s="12" t="s">
        <v>105</v>
      </c>
      <c r="D2062" s="12" t="s">
        <v>906</v>
      </c>
      <c r="E2062" s="12">
        <v>1965</v>
      </c>
      <c r="F2062" s="14" t="str">
        <f t="shared" si="128"/>
        <v>2025-04-30Journal Entry41009 Project Expense - Subcontractors Income1965</v>
      </c>
      <c r="G2062" s="15">
        <f t="shared" si="129"/>
        <v>45777</v>
      </c>
      <c r="H2062" s="16" t="str">
        <f>IF((IFERROR((VLOOKUP(D2062,'Automation (QBO)'!A:B,2,FALSE)),"0"))=0,"Suspense",(IFERROR((VLOOKUP(D2062,'Automation (QBO)'!A:B,2,FALSE)),"Suspense")))</f>
        <v>Project Expense - Subcontractors Income</v>
      </c>
      <c r="I2062" s="17">
        <f t="shared" si="130"/>
        <v>1965</v>
      </c>
      <c r="J2062" s="12" t="str">
        <f t="shared" si="131"/>
        <v>Project Expense - Subcontractors Income</v>
      </c>
    </row>
    <row r="2063" spans="1:10" ht="16" hidden="1">
      <c r="A2063" s="13" t="s">
        <v>804</v>
      </c>
      <c r="B2063" s="12" t="s">
        <v>105</v>
      </c>
      <c r="D2063" s="12" t="s">
        <v>906</v>
      </c>
      <c r="E2063" s="12">
        <v>500</v>
      </c>
      <c r="F2063" s="14" t="str">
        <f t="shared" si="128"/>
        <v>2025-04-30Journal Entry41009 Project Expense - Subcontractors Income500</v>
      </c>
      <c r="G2063" s="15">
        <f t="shared" si="129"/>
        <v>45777</v>
      </c>
      <c r="H2063" s="16" t="str">
        <f>IF((IFERROR((VLOOKUP(D2063,'Automation (QBO)'!A:B,2,FALSE)),"0"))=0,"Suspense",(IFERROR((VLOOKUP(D2063,'Automation (QBO)'!A:B,2,FALSE)),"Suspense")))</f>
        <v>Project Expense - Subcontractors Income</v>
      </c>
      <c r="I2063" s="17">
        <f t="shared" si="130"/>
        <v>500</v>
      </c>
      <c r="J2063" s="12" t="str">
        <f t="shared" si="131"/>
        <v>Project Expense - Subcontractors Income</v>
      </c>
    </row>
    <row r="2064" spans="1:10" ht="16" hidden="1">
      <c r="A2064" s="13" t="s">
        <v>804</v>
      </c>
      <c r="B2064" s="12" t="s">
        <v>105</v>
      </c>
      <c r="D2064" s="12" t="s">
        <v>907</v>
      </c>
      <c r="E2064" s="12">
        <v>112.91</v>
      </c>
      <c r="F2064" s="14" t="str">
        <f t="shared" si="128"/>
        <v>2025-04-30Journal Entry41008 Project Expense - Materials Income112.91</v>
      </c>
      <c r="G2064" s="15">
        <f t="shared" si="129"/>
        <v>45777</v>
      </c>
      <c r="H2064" s="16" t="str">
        <f>IF((IFERROR((VLOOKUP(D2064,'Automation (QBO)'!A:B,2,FALSE)),"0"))=0,"Suspense",(IFERROR((VLOOKUP(D2064,'Automation (QBO)'!A:B,2,FALSE)),"Suspense")))</f>
        <v>Project Expense - Materials Income</v>
      </c>
      <c r="I2064" s="17">
        <f t="shared" si="130"/>
        <v>112.91</v>
      </c>
      <c r="J2064" s="12" t="str">
        <f t="shared" si="131"/>
        <v>Project Expense - Materials Income</v>
      </c>
    </row>
    <row r="2065" spans="1:10" ht="16" hidden="1">
      <c r="A2065" s="13" t="s">
        <v>804</v>
      </c>
      <c r="B2065" s="12" t="s">
        <v>105</v>
      </c>
      <c r="D2065" s="12" t="s">
        <v>907</v>
      </c>
      <c r="E2065" s="12">
        <v>805.97</v>
      </c>
      <c r="F2065" s="14" t="str">
        <f t="shared" si="128"/>
        <v>2025-04-30Journal Entry41008 Project Expense - Materials Income805.97</v>
      </c>
      <c r="G2065" s="15">
        <f t="shared" si="129"/>
        <v>45777</v>
      </c>
      <c r="H2065" s="16" t="str">
        <f>IF((IFERROR((VLOOKUP(D2065,'Automation (QBO)'!A:B,2,FALSE)),"0"))=0,"Suspense",(IFERROR((VLOOKUP(D2065,'Automation (QBO)'!A:B,2,FALSE)),"Suspense")))</f>
        <v>Project Expense - Materials Income</v>
      </c>
      <c r="I2065" s="17">
        <f t="shared" si="130"/>
        <v>805.97</v>
      </c>
      <c r="J2065" s="12" t="str">
        <f t="shared" si="131"/>
        <v>Project Expense - Materials Income</v>
      </c>
    </row>
    <row r="2066" spans="1:10" ht="16" hidden="1">
      <c r="A2066" s="13" t="s">
        <v>804</v>
      </c>
      <c r="B2066" s="12" t="s">
        <v>78</v>
      </c>
      <c r="C2066" s="12" t="s">
        <v>139</v>
      </c>
      <c r="D2066" s="12" t="s">
        <v>206</v>
      </c>
      <c r="E2066" s="12">
        <v>40</v>
      </c>
      <c r="F2066" s="14" t="str">
        <f t="shared" si="128"/>
        <v>2025-04-30ExpenseService Charge52115 Bank Fees40</v>
      </c>
      <c r="G2066" s="15">
        <f t="shared" si="129"/>
        <v>45777</v>
      </c>
      <c r="H2066" s="16" t="str">
        <f>IF((IFERROR((VLOOKUP(D2066,'Automation (QBO)'!A:B,2,FALSE)),"0"))=0,"Suspense",(IFERROR((VLOOKUP(D2066,'Automation (QBO)'!A:B,2,FALSE)),"Suspense")))</f>
        <v>Bank Fees</v>
      </c>
      <c r="I2066" s="17">
        <f t="shared" si="130"/>
        <v>40</v>
      </c>
      <c r="J2066" s="12" t="str">
        <f t="shared" si="131"/>
        <v>Bank Fees</v>
      </c>
    </row>
    <row r="2067" spans="1:10" ht="16" hidden="1">
      <c r="A2067" s="13" t="s">
        <v>804</v>
      </c>
      <c r="B2067" s="12" t="s">
        <v>78</v>
      </c>
      <c r="C2067" s="12" t="s">
        <v>139</v>
      </c>
      <c r="D2067" s="12" t="s">
        <v>199</v>
      </c>
      <c r="E2067" s="12">
        <v>0</v>
      </c>
      <c r="F2067" s="14" t="str">
        <f t="shared" si="128"/>
        <v>2025-04-30ExpenseService Charge21020 GST/HST Payable0</v>
      </c>
      <c r="G2067" s="15">
        <f t="shared" si="129"/>
        <v>45777</v>
      </c>
      <c r="H2067" s="16" t="str">
        <f>IF((IFERROR((VLOOKUP(D2067,'Automation (QBO)'!A:B,2,FALSE)),"0"))=0,"Suspense",(IFERROR((VLOOKUP(D2067,'Automation (QBO)'!A:B,2,FALSE)),"Suspense")))</f>
        <v>GST/HST Payable</v>
      </c>
      <c r="I2067" s="17">
        <f t="shared" si="130"/>
        <v>0</v>
      </c>
      <c r="J2067" s="12" t="str">
        <f t="shared" si="131"/>
        <v>GST/HST Payable</v>
      </c>
    </row>
    <row r="2068" spans="1:10" ht="16" hidden="1">
      <c r="A2068" s="13" t="s">
        <v>804</v>
      </c>
      <c r="B2068" s="12" t="s">
        <v>78</v>
      </c>
      <c r="D2068" s="12" t="s">
        <v>206</v>
      </c>
      <c r="E2068" s="12">
        <v>9.5</v>
      </c>
      <c r="F2068" s="14" t="str">
        <f t="shared" si="128"/>
        <v>2025-04-30Expense52115 Bank Fees9.5</v>
      </c>
      <c r="G2068" s="15">
        <f t="shared" si="129"/>
        <v>45777</v>
      </c>
      <c r="H2068" s="16" t="str">
        <f>IF((IFERROR((VLOOKUP(D2068,'Automation (QBO)'!A:B,2,FALSE)),"0"))=0,"Suspense",(IFERROR((VLOOKUP(D2068,'Automation (QBO)'!A:B,2,FALSE)),"Suspense")))</f>
        <v>Bank Fees</v>
      </c>
      <c r="I2068" s="17">
        <f t="shared" si="130"/>
        <v>9.5</v>
      </c>
      <c r="J2068" s="12" t="str">
        <f t="shared" si="131"/>
        <v>Bank Fees</v>
      </c>
    </row>
    <row r="2069" spans="1:10" ht="16" hidden="1">
      <c r="A2069" s="13" t="s">
        <v>804</v>
      </c>
      <c r="B2069" s="12" t="s">
        <v>78</v>
      </c>
      <c r="D2069" s="12" t="s">
        <v>199</v>
      </c>
      <c r="E2069" s="12">
        <v>0</v>
      </c>
      <c r="F2069" s="14" t="str">
        <f t="shared" si="128"/>
        <v>2025-04-30Expense21020 GST/HST Payable0</v>
      </c>
      <c r="G2069" s="15">
        <f t="shared" si="129"/>
        <v>45777</v>
      </c>
      <c r="H2069" s="16" t="str">
        <f>IF((IFERROR((VLOOKUP(D2069,'Automation (QBO)'!A:B,2,FALSE)),"0"))=0,"Suspense",(IFERROR((VLOOKUP(D2069,'Automation (QBO)'!A:B,2,FALSE)),"Suspense")))</f>
        <v>GST/HST Payable</v>
      </c>
      <c r="I2069" s="17">
        <f t="shared" si="130"/>
        <v>0</v>
      </c>
      <c r="J2069" s="12" t="str">
        <f t="shared" si="131"/>
        <v>GST/HST Payable</v>
      </c>
    </row>
    <row r="2070" spans="1:10" ht="16" hidden="1">
      <c r="A2070" s="13" t="s">
        <v>804</v>
      </c>
      <c r="B2070" s="12" t="s">
        <v>78</v>
      </c>
      <c r="C2070" s="12" t="s">
        <v>126</v>
      </c>
      <c r="D2070" s="12" t="s">
        <v>659</v>
      </c>
      <c r="E2070" s="12">
        <v>1200</v>
      </c>
      <c r="F2070" s="14" t="str">
        <f t="shared" si="128"/>
        <v>2025-04-30ExpenseManjot S. Nagra52152 Technology &amp; Website1200</v>
      </c>
      <c r="G2070" s="15">
        <f t="shared" si="129"/>
        <v>45777</v>
      </c>
      <c r="H2070" s="16" t="str">
        <f>IF((IFERROR((VLOOKUP(D2070,'Automation (QBO)'!A:B,2,FALSE)),"0"))=0,"Suspense",(IFERROR((VLOOKUP(D2070,'Automation (QBO)'!A:B,2,FALSE)),"Suspense")))</f>
        <v>Technology &amp; Website</v>
      </c>
      <c r="I2070" s="17">
        <f t="shared" si="130"/>
        <v>1200</v>
      </c>
      <c r="J2070" s="12" t="str">
        <f t="shared" si="131"/>
        <v>Technology &amp; Website</v>
      </c>
    </row>
    <row r="2071" spans="1:10" ht="16" hidden="1">
      <c r="A2071" s="13" t="s">
        <v>804</v>
      </c>
      <c r="B2071" s="12" t="s">
        <v>78</v>
      </c>
      <c r="C2071" s="12" t="s">
        <v>126</v>
      </c>
      <c r="D2071" s="12" t="s">
        <v>199</v>
      </c>
      <c r="E2071" s="12">
        <v>0</v>
      </c>
      <c r="F2071" s="14" t="str">
        <f t="shared" si="128"/>
        <v>2025-04-30ExpenseManjot S. Nagra21020 GST/HST Payable0</v>
      </c>
      <c r="G2071" s="15">
        <f t="shared" si="129"/>
        <v>45777</v>
      </c>
      <c r="H2071" s="16" t="str">
        <f>IF((IFERROR((VLOOKUP(D2071,'Automation (QBO)'!A:B,2,FALSE)),"0"))=0,"Suspense",(IFERROR((VLOOKUP(D2071,'Automation (QBO)'!A:B,2,FALSE)),"Suspense")))</f>
        <v>GST/HST Payable</v>
      </c>
      <c r="I2071" s="17">
        <f t="shared" si="130"/>
        <v>0</v>
      </c>
      <c r="J2071" s="12" t="str">
        <f t="shared" si="131"/>
        <v>GST/HST Payable</v>
      </c>
    </row>
    <row r="2072" spans="1:10" ht="16" hidden="1">
      <c r="A2072" s="13" t="s">
        <v>804</v>
      </c>
      <c r="B2072" s="12" t="s">
        <v>78</v>
      </c>
      <c r="C2072" s="12" t="s">
        <v>126</v>
      </c>
      <c r="D2072" s="12" t="s">
        <v>659</v>
      </c>
      <c r="E2072" s="12">
        <v>480</v>
      </c>
      <c r="F2072" s="14" t="str">
        <f t="shared" si="128"/>
        <v>2025-04-30ExpenseManjot S. Nagra52152 Technology &amp; Website480</v>
      </c>
      <c r="G2072" s="15">
        <f t="shared" si="129"/>
        <v>45777</v>
      </c>
      <c r="H2072" s="16" t="str">
        <f>IF((IFERROR((VLOOKUP(D2072,'Automation (QBO)'!A:B,2,FALSE)),"0"))=0,"Suspense",(IFERROR((VLOOKUP(D2072,'Automation (QBO)'!A:B,2,FALSE)),"Suspense")))</f>
        <v>Technology &amp; Website</v>
      </c>
      <c r="I2072" s="17">
        <f t="shared" si="130"/>
        <v>480</v>
      </c>
      <c r="J2072" s="12" t="str">
        <f t="shared" si="131"/>
        <v>Technology &amp; Website</v>
      </c>
    </row>
    <row r="2073" spans="1:10" ht="16" hidden="1">
      <c r="A2073" s="13" t="s">
        <v>804</v>
      </c>
      <c r="B2073" s="12" t="s">
        <v>78</v>
      </c>
      <c r="C2073" s="12" t="s">
        <v>126</v>
      </c>
      <c r="D2073" s="12" t="s">
        <v>199</v>
      </c>
      <c r="E2073" s="12">
        <v>0</v>
      </c>
      <c r="F2073" s="14" t="str">
        <f t="shared" si="128"/>
        <v>2025-04-30ExpenseManjot S. Nagra21020 GST/HST Payable0</v>
      </c>
      <c r="G2073" s="15">
        <f t="shared" si="129"/>
        <v>45777</v>
      </c>
      <c r="H2073" s="16" t="str">
        <f>IF((IFERROR((VLOOKUP(D2073,'Automation (QBO)'!A:B,2,FALSE)),"0"))=0,"Suspense",(IFERROR((VLOOKUP(D2073,'Automation (QBO)'!A:B,2,FALSE)),"Suspense")))</f>
        <v>GST/HST Payable</v>
      </c>
      <c r="I2073" s="17">
        <f t="shared" si="130"/>
        <v>0</v>
      </c>
      <c r="J2073" s="12" t="str">
        <f t="shared" si="131"/>
        <v>GST/HST Payable</v>
      </c>
    </row>
    <row r="2074" spans="1:10" ht="16" hidden="1">
      <c r="A2074" s="13" t="s">
        <v>804</v>
      </c>
      <c r="B2074" s="12" t="s">
        <v>106</v>
      </c>
      <c r="C2074" s="12" t="s">
        <v>114</v>
      </c>
      <c r="D2074" s="12" t="s">
        <v>665</v>
      </c>
      <c r="E2074" s="12">
        <v>-35000</v>
      </c>
      <c r="F2074" s="14" t="str">
        <f t="shared" si="128"/>
        <v>2025-04-30PaymentGarden of Granite Winery:Garden of Granite Project12000 [Accounts Receivable]-35000</v>
      </c>
      <c r="G2074" s="15">
        <f t="shared" si="129"/>
        <v>45777</v>
      </c>
      <c r="H2074" s="16" t="str">
        <f>IF((IFERROR((VLOOKUP(D2074,'Automation (QBO)'!A:B,2,FALSE)),"0"))=0,"Suspense",(IFERROR((VLOOKUP(D2074,'Automation (QBO)'!A:B,2,FALSE)),"Suspense")))</f>
        <v>Accounts Recievable - Suspense</v>
      </c>
      <c r="I2074" s="17">
        <f t="shared" si="130"/>
        <v>-35000</v>
      </c>
      <c r="J2074" s="12" t="str">
        <f t="shared" si="131"/>
        <v>Accounts Recievable - Suspense</v>
      </c>
    </row>
    <row r="2075" spans="1:10" ht="16" hidden="1">
      <c r="A2075" s="13" t="s">
        <v>804</v>
      </c>
      <c r="B2075" s="12" t="s">
        <v>78</v>
      </c>
      <c r="C2075" s="12" t="s">
        <v>137</v>
      </c>
      <c r="D2075" s="12" t="s">
        <v>383</v>
      </c>
      <c r="E2075" s="12">
        <v>27.72</v>
      </c>
      <c r="F2075" s="14" t="str">
        <f t="shared" si="128"/>
        <v>2025-04-30ExpenseAdobe52165 Subscriptions (Annual)27.72</v>
      </c>
      <c r="G2075" s="15">
        <f t="shared" si="129"/>
        <v>45777</v>
      </c>
      <c r="H2075" s="16" t="str">
        <f>IF((IFERROR((VLOOKUP(D2075,'Automation (QBO)'!A:B,2,FALSE)),"0"))=0,"Suspense",(IFERROR((VLOOKUP(D2075,'Automation (QBO)'!A:B,2,FALSE)),"Suspense")))</f>
        <v>Subscriptions (Annual)</v>
      </c>
      <c r="I2075" s="17">
        <f t="shared" si="130"/>
        <v>27.72</v>
      </c>
      <c r="J2075" s="12" t="str">
        <f t="shared" si="131"/>
        <v>Subscriptions (Annual)</v>
      </c>
    </row>
    <row r="2076" spans="1:10" ht="16" hidden="1">
      <c r="A2076" s="13" t="s">
        <v>804</v>
      </c>
      <c r="B2076" s="12" t="s">
        <v>78</v>
      </c>
      <c r="C2076" s="12" t="s">
        <v>137</v>
      </c>
      <c r="D2076" s="12" t="s">
        <v>199</v>
      </c>
      <c r="E2076" s="12">
        <v>-1.39</v>
      </c>
      <c r="F2076" s="14" t="str">
        <f t="shared" si="128"/>
        <v>2025-04-30ExpenseAdobe21020 GST/HST Payable-1.39</v>
      </c>
      <c r="G2076" s="15">
        <f t="shared" si="129"/>
        <v>45777</v>
      </c>
      <c r="H2076" s="16" t="str">
        <f>IF((IFERROR((VLOOKUP(D2076,'Automation (QBO)'!A:B,2,FALSE)),"0"))=0,"Suspense",(IFERROR((VLOOKUP(D2076,'Automation (QBO)'!A:B,2,FALSE)),"Suspense")))</f>
        <v>GST/HST Payable</v>
      </c>
      <c r="I2076" s="17">
        <f t="shared" si="130"/>
        <v>-1.39</v>
      </c>
      <c r="J2076" s="12" t="str">
        <f t="shared" si="131"/>
        <v>GST/HST Payable</v>
      </c>
    </row>
    <row r="2077" spans="1:10" ht="16" hidden="1">
      <c r="A2077" s="13" t="s">
        <v>804</v>
      </c>
      <c r="B2077" s="12" t="s">
        <v>78</v>
      </c>
      <c r="C2077" s="12" t="s">
        <v>81</v>
      </c>
      <c r="D2077" s="12" t="s">
        <v>199</v>
      </c>
      <c r="E2077" s="12">
        <v>-36.1</v>
      </c>
      <c r="F2077" s="14" t="str">
        <f t="shared" si="128"/>
        <v>2025-04-30ExpenseHome Depot21020 GST/HST Payable-36.1</v>
      </c>
      <c r="G2077" s="15">
        <f t="shared" si="129"/>
        <v>45777</v>
      </c>
      <c r="H2077" s="16" t="str">
        <f>IF((IFERROR((VLOOKUP(D2077,'Automation (QBO)'!A:B,2,FALSE)),"0"))=0,"Suspense",(IFERROR((VLOOKUP(D2077,'Automation (QBO)'!A:B,2,FALSE)),"Suspense")))</f>
        <v>GST/HST Payable</v>
      </c>
      <c r="I2077" s="17">
        <f t="shared" si="130"/>
        <v>-36.1</v>
      </c>
      <c r="J2077" s="12" t="str">
        <f t="shared" si="131"/>
        <v>GST/HST Payable</v>
      </c>
    </row>
    <row r="2078" spans="1:10" ht="16" hidden="1">
      <c r="A2078" s="13" t="s">
        <v>804</v>
      </c>
      <c r="B2078" s="12" t="s">
        <v>78</v>
      </c>
      <c r="C2078" s="12" t="s">
        <v>103</v>
      </c>
      <c r="D2078" s="12" t="s">
        <v>660</v>
      </c>
      <c r="E2078" s="12">
        <v>60.97</v>
      </c>
      <c r="F2078" s="14" t="str">
        <f t="shared" si="128"/>
        <v>2025-04-30ExpenseRona51335 Project Expense - Materials60.97</v>
      </c>
      <c r="G2078" s="15">
        <f t="shared" si="129"/>
        <v>45777</v>
      </c>
      <c r="H2078" s="16" t="str">
        <f>IF((IFERROR((VLOOKUP(D2078,'Automation (QBO)'!A:B,2,FALSE)),"0"))=0,"Suspense",(IFERROR((VLOOKUP(D2078,'Automation (QBO)'!A:B,2,FALSE)),"Suspense")))</f>
        <v>Project Expense - Materials</v>
      </c>
      <c r="I2078" s="17">
        <f t="shared" si="130"/>
        <v>60.97</v>
      </c>
      <c r="J2078" s="12" t="str">
        <f t="shared" si="131"/>
        <v>Project Expense - Materials</v>
      </c>
    </row>
    <row r="2079" spans="1:10" ht="16" hidden="1">
      <c r="A2079" s="13" t="s">
        <v>804</v>
      </c>
      <c r="B2079" s="12" t="s">
        <v>78</v>
      </c>
      <c r="C2079" s="12" t="s">
        <v>103</v>
      </c>
      <c r="D2079" s="12" t="s">
        <v>199</v>
      </c>
      <c r="E2079" s="12">
        <v>-2.85</v>
      </c>
      <c r="F2079" s="14" t="str">
        <f t="shared" si="128"/>
        <v>2025-04-30ExpenseRona21020 GST/HST Payable-2.85</v>
      </c>
      <c r="G2079" s="15">
        <f t="shared" si="129"/>
        <v>45777</v>
      </c>
      <c r="H2079" s="16" t="str">
        <f>IF((IFERROR((VLOOKUP(D2079,'Automation (QBO)'!A:B,2,FALSE)),"0"))=0,"Suspense",(IFERROR((VLOOKUP(D2079,'Automation (QBO)'!A:B,2,FALSE)),"Suspense")))</f>
        <v>GST/HST Payable</v>
      </c>
      <c r="I2079" s="17">
        <f t="shared" si="130"/>
        <v>-2.85</v>
      </c>
      <c r="J2079" s="12" t="str">
        <f t="shared" si="131"/>
        <v>GST/HST Payable</v>
      </c>
    </row>
    <row r="2080" spans="1:10" ht="16" hidden="1">
      <c r="A2080" s="13" t="s">
        <v>804</v>
      </c>
      <c r="B2080" s="12" t="s">
        <v>78</v>
      </c>
      <c r="C2080" s="12" t="s">
        <v>298</v>
      </c>
      <c r="D2080" s="12" t="s">
        <v>660</v>
      </c>
      <c r="E2080" s="12">
        <v>559.71</v>
      </c>
      <c r="F2080" s="14" t="str">
        <f t="shared" si="128"/>
        <v>2025-04-30ExpenseRobinson Supply51335 Project Expense - Materials559.71</v>
      </c>
      <c r="G2080" s="15">
        <f t="shared" si="129"/>
        <v>45777</v>
      </c>
      <c r="H2080" s="16" t="str">
        <f>IF((IFERROR((VLOOKUP(D2080,'Automation (QBO)'!A:B,2,FALSE)),"0"))=0,"Suspense",(IFERROR((VLOOKUP(D2080,'Automation (QBO)'!A:B,2,FALSE)),"Suspense")))</f>
        <v>Project Expense - Materials</v>
      </c>
      <c r="I2080" s="17">
        <f t="shared" si="130"/>
        <v>559.71</v>
      </c>
      <c r="J2080" s="12" t="str">
        <f t="shared" si="131"/>
        <v>Project Expense - Materials</v>
      </c>
    </row>
    <row r="2081" spans="1:10" ht="16" hidden="1">
      <c r="A2081" s="13" t="s">
        <v>804</v>
      </c>
      <c r="B2081" s="12" t="s">
        <v>78</v>
      </c>
      <c r="C2081" s="12" t="s">
        <v>298</v>
      </c>
      <c r="D2081" s="12" t="s">
        <v>199</v>
      </c>
      <c r="E2081" s="12">
        <v>-26.15</v>
      </c>
      <c r="F2081" s="14" t="str">
        <f t="shared" si="128"/>
        <v>2025-04-30ExpenseRobinson Supply21020 GST/HST Payable-26.15</v>
      </c>
      <c r="G2081" s="15">
        <f t="shared" si="129"/>
        <v>45777</v>
      </c>
      <c r="H2081" s="16" t="str">
        <f>IF((IFERROR((VLOOKUP(D2081,'Automation (QBO)'!A:B,2,FALSE)),"0"))=0,"Suspense",(IFERROR((VLOOKUP(D2081,'Automation (QBO)'!A:B,2,FALSE)),"Suspense")))</f>
        <v>GST/HST Payable</v>
      </c>
      <c r="I2081" s="17">
        <f t="shared" si="130"/>
        <v>-26.15</v>
      </c>
      <c r="J2081" s="12" t="str">
        <f t="shared" si="131"/>
        <v>GST/HST Payable</v>
      </c>
    </row>
    <row r="2082" spans="1:10" ht="16" hidden="1">
      <c r="A2082" s="13" t="s">
        <v>804</v>
      </c>
      <c r="B2082" s="12" t="s">
        <v>78</v>
      </c>
      <c r="C2082" s="12" t="s">
        <v>139</v>
      </c>
      <c r="D2082" s="12" t="s">
        <v>206</v>
      </c>
      <c r="E2082" s="12">
        <v>6</v>
      </c>
      <c r="F2082" s="14" t="str">
        <f t="shared" si="128"/>
        <v>2025-04-30ExpenseService Charge52115 Bank Fees6</v>
      </c>
      <c r="G2082" s="15">
        <f t="shared" si="129"/>
        <v>45777</v>
      </c>
      <c r="H2082" s="16" t="str">
        <f>IF((IFERROR((VLOOKUP(D2082,'Automation (QBO)'!A:B,2,FALSE)),"0"))=0,"Suspense",(IFERROR((VLOOKUP(D2082,'Automation (QBO)'!A:B,2,FALSE)),"Suspense")))</f>
        <v>Bank Fees</v>
      </c>
      <c r="I2082" s="17">
        <f t="shared" si="130"/>
        <v>6</v>
      </c>
      <c r="J2082" s="12" t="str">
        <f t="shared" si="131"/>
        <v>Bank Fees</v>
      </c>
    </row>
    <row r="2083" spans="1:10" ht="16" hidden="1">
      <c r="A2083" s="13" t="s">
        <v>804</v>
      </c>
      <c r="B2083" s="12" t="s">
        <v>78</v>
      </c>
      <c r="C2083" s="12" t="s">
        <v>139</v>
      </c>
      <c r="D2083" s="12" t="s">
        <v>199</v>
      </c>
      <c r="E2083" s="12">
        <v>0</v>
      </c>
      <c r="F2083" s="14" t="str">
        <f t="shared" si="128"/>
        <v>2025-04-30ExpenseService Charge21020 GST/HST Payable0</v>
      </c>
      <c r="G2083" s="15">
        <f t="shared" si="129"/>
        <v>45777</v>
      </c>
      <c r="H2083" s="16" t="str">
        <f>IF((IFERROR((VLOOKUP(D2083,'Automation (QBO)'!A:B,2,FALSE)),"0"))=0,"Suspense",(IFERROR((VLOOKUP(D2083,'Automation (QBO)'!A:B,2,FALSE)),"Suspense")))</f>
        <v>GST/HST Payable</v>
      </c>
      <c r="I2083" s="17">
        <f t="shared" si="130"/>
        <v>0</v>
      </c>
      <c r="J2083" s="12" t="str">
        <f t="shared" si="131"/>
        <v>GST/HST Payable</v>
      </c>
    </row>
    <row r="2084" spans="1:10" ht="16" hidden="1">
      <c r="A2084" s="13" t="s">
        <v>804</v>
      </c>
      <c r="B2084" s="12" t="s">
        <v>78</v>
      </c>
      <c r="C2084" s="12" t="s">
        <v>292</v>
      </c>
      <c r="D2084" s="12" t="s">
        <v>203</v>
      </c>
      <c r="E2084" s="12">
        <v>209.62</v>
      </c>
      <c r="F2084" s="14" t="str">
        <f t="shared" si="128"/>
        <v>2025-04-30ExpenseThe Keg52190 Meals &amp; Entertainment209.62</v>
      </c>
      <c r="G2084" s="15">
        <f t="shared" si="129"/>
        <v>45777</v>
      </c>
      <c r="H2084" s="16" t="str">
        <f>IF((IFERROR((VLOOKUP(D2084,'Automation (QBO)'!A:B,2,FALSE)),"0"))=0,"Suspense",(IFERROR((VLOOKUP(D2084,'Automation (QBO)'!A:B,2,FALSE)),"Suspense")))</f>
        <v>Meals &amp; Entertainment</v>
      </c>
      <c r="I2084" s="17">
        <f t="shared" si="130"/>
        <v>209.62</v>
      </c>
      <c r="J2084" s="12" t="str">
        <f t="shared" si="131"/>
        <v>Meals &amp; Entertainment</v>
      </c>
    </row>
    <row r="2085" spans="1:10" ht="16" hidden="1">
      <c r="A2085" s="13" t="s">
        <v>804</v>
      </c>
      <c r="B2085" s="12" t="s">
        <v>78</v>
      </c>
      <c r="C2085" s="12" t="s">
        <v>292</v>
      </c>
      <c r="D2085" s="12" t="s">
        <v>199</v>
      </c>
      <c r="E2085" s="12">
        <v>-8.33</v>
      </c>
      <c r="F2085" s="14" t="str">
        <f t="shared" si="128"/>
        <v>2025-04-30ExpenseThe Keg21020 GST/HST Payable-8.33</v>
      </c>
      <c r="G2085" s="15">
        <f t="shared" si="129"/>
        <v>45777</v>
      </c>
      <c r="H2085" s="16" t="str">
        <f>IF((IFERROR((VLOOKUP(D2085,'Automation (QBO)'!A:B,2,FALSE)),"0"))=0,"Suspense",(IFERROR((VLOOKUP(D2085,'Automation (QBO)'!A:B,2,FALSE)),"Suspense")))</f>
        <v>GST/HST Payable</v>
      </c>
      <c r="I2085" s="17">
        <f t="shared" si="130"/>
        <v>-8.33</v>
      </c>
      <c r="J2085" s="12" t="str">
        <f t="shared" si="131"/>
        <v>GST/HST Payable</v>
      </c>
    </row>
    <row r="2086" spans="1:10" ht="16" hidden="1">
      <c r="A2086" s="13" t="s">
        <v>804</v>
      </c>
      <c r="B2086" s="12" t="s">
        <v>105</v>
      </c>
      <c r="D2086" s="12" t="s">
        <v>758</v>
      </c>
      <c r="E2086" s="12">
        <v>1612.5</v>
      </c>
      <c r="F2086" s="14" t="str">
        <f t="shared" si="128"/>
        <v>2025-04-30Journal Entry41006 Labour - General1612.5</v>
      </c>
      <c r="G2086" s="15">
        <f t="shared" si="129"/>
        <v>45777</v>
      </c>
      <c r="H2086" s="16" t="str">
        <f>IF((IFERROR((VLOOKUP(D2086,'Automation (QBO)'!A:B,2,FALSE)),"0"))=0,"Suspense",(IFERROR((VLOOKUP(D2086,'Automation (QBO)'!A:B,2,FALSE)),"Suspense")))</f>
        <v>Labour - General</v>
      </c>
      <c r="I2086" s="17">
        <f t="shared" si="130"/>
        <v>1612.5</v>
      </c>
      <c r="J2086" s="12" t="str">
        <f t="shared" si="131"/>
        <v>Labour - General</v>
      </c>
    </row>
    <row r="2087" spans="1:10" ht="16" hidden="1">
      <c r="A2087" s="13" t="s">
        <v>804</v>
      </c>
      <c r="B2087" s="12" t="s">
        <v>106</v>
      </c>
      <c r="C2087" s="12" t="s">
        <v>114</v>
      </c>
      <c r="D2087" s="12" t="s">
        <v>201</v>
      </c>
      <c r="E2087" s="12">
        <v>35000</v>
      </c>
      <c r="F2087" s="14" t="str">
        <f t="shared" si="128"/>
        <v>2025-04-30PaymentGarden of Granite Winery:Garden of Granite Project11005 Chequing (CIBC)35000</v>
      </c>
      <c r="G2087" s="15">
        <f t="shared" si="129"/>
        <v>45777</v>
      </c>
      <c r="H2087" s="16" t="str">
        <f>IF((IFERROR((VLOOKUP(D2087,'Automation (QBO)'!A:B,2,FALSE)),"0"))=0,"Suspense",(IFERROR((VLOOKUP(D2087,'Automation (QBO)'!A:B,2,FALSE)),"Suspense")))</f>
        <v>Chequing (CIBC)</v>
      </c>
      <c r="I2087" s="17">
        <f t="shared" si="130"/>
        <v>35000</v>
      </c>
      <c r="J2087" s="12" t="str">
        <f t="shared" si="131"/>
        <v>Chequing (CIBC)</v>
      </c>
    </row>
    <row r="2088" spans="1:10" ht="16" hidden="1">
      <c r="A2088" s="13" t="s">
        <v>804</v>
      </c>
      <c r="B2088" s="12" t="s">
        <v>78</v>
      </c>
      <c r="C2088" s="12" t="s">
        <v>126</v>
      </c>
      <c r="D2088" s="12" t="s">
        <v>201</v>
      </c>
      <c r="E2088" s="12">
        <v>-1200</v>
      </c>
      <c r="F2088" s="14" t="str">
        <f t="shared" si="128"/>
        <v>2025-04-30ExpenseManjot S. Nagra11005 Chequing (CIBC)-1200</v>
      </c>
      <c r="G2088" s="15">
        <f t="shared" si="129"/>
        <v>45777</v>
      </c>
      <c r="H2088" s="16" t="str">
        <f>IF((IFERROR((VLOOKUP(D2088,'Automation (QBO)'!A:B,2,FALSE)),"0"))=0,"Suspense",(IFERROR((VLOOKUP(D2088,'Automation (QBO)'!A:B,2,FALSE)),"Suspense")))</f>
        <v>Chequing (CIBC)</v>
      </c>
      <c r="I2088" s="17">
        <f t="shared" si="130"/>
        <v>-1200</v>
      </c>
      <c r="J2088" s="12" t="str">
        <f t="shared" si="131"/>
        <v>Chequing (CIBC)</v>
      </c>
    </row>
    <row r="2089" spans="1:10" ht="16" hidden="1">
      <c r="A2089" s="13" t="s">
        <v>804</v>
      </c>
      <c r="B2089" s="12" t="s">
        <v>78</v>
      </c>
      <c r="C2089" s="12" t="s">
        <v>126</v>
      </c>
      <c r="D2089" s="12" t="s">
        <v>201</v>
      </c>
      <c r="E2089" s="12">
        <v>-480</v>
      </c>
      <c r="F2089" s="14" t="str">
        <f t="shared" si="128"/>
        <v>2025-04-30ExpenseManjot S. Nagra11005 Chequing (CIBC)-480</v>
      </c>
      <c r="G2089" s="15">
        <f t="shared" si="129"/>
        <v>45777</v>
      </c>
      <c r="H2089" s="16" t="str">
        <f>IF((IFERROR((VLOOKUP(D2089,'Automation (QBO)'!A:B,2,FALSE)),"0"))=0,"Suspense",(IFERROR((VLOOKUP(D2089,'Automation (QBO)'!A:B,2,FALSE)),"Suspense")))</f>
        <v>Chequing (CIBC)</v>
      </c>
      <c r="I2089" s="17">
        <f t="shared" si="130"/>
        <v>-480</v>
      </c>
      <c r="J2089" s="12" t="str">
        <f t="shared" si="131"/>
        <v>Chequing (CIBC)</v>
      </c>
    </row>
    <row r="2090" spans="1:10" ht="16" hidden="1">
      <c r="A2090" s="13" t="s">
        <v>804</v>
      </c>
      <c r="B2090" s="12" t="s">
        <v>78</v>
      </c>
      <c r="D2090" s="12" t="s">
        <v>201</v>
      </c>
      <c r="E2090" s="12">
        <v>-9.5</v>
      </c>
      <c r="F2090" s="14" t="str">
        <f t="shared" si="128"/>
        <v>2025-04-30Expense11005 Chequing (CIBC)-9.5</v>
      </c>
      <c r="G2090" s="15">
        <f t="shared" si="129"/>
        <v>45777</v>
      </c>
      <c r="H2090" s="16" t="str">
        <f>IF((IFERROR((VLOOKUP(D2090,'Automation (QBO)'!A:B,2,FALSE)),"0"))=0,"Suspense",(IFERROR((VLOOKUP(D2090,'Automation (QBO)'!A:B,2,FALSE)),"Suspense")))</f>
        <v>Chequing (CIBC)</v>
      </c>
      <c r="I2090" s="17">
        <f t="shared" si="130"/>
        <v>-9.5</v>
      </c>
      <c r="J2090" s="12" t="str">
        <f t="shared" si="131"/>
        <v>Chequing (CIBC)</v>
      </c>
    </row>
    <row r="2091" spans="1:10" ht="16" hidden="1">
      <c r="A2091" s="13" t="s">
        <v>804</v>
      </c>
      <c r="B2091" s="12" t="s">
        <v>78</v>
      </c>
      <c r="C2091" s="12" t="s">
        <v>298</v>
      </c>
      <c r="D2091" s="12" t="s">
        <v>505</v>
      </c>
      <c r="E2091" s="12">
        <v>585.86</v>
      </c>
      <c r="F2091" s="14" t="str">
        <f t="shared" si="128"/>
        <v>2025-04-30ExpenseRobinson Supply21010 Credit Card (CIBC Visa)585.86</v>
      </c>
      <c r="G2091" s="15">
        <f t="shared" si="129"/>
        <v>45777</v>
      </c>
      <c r="H2091" s="16" t="str">
        <f>IF((IFERROR((VLOOKUP(D2091,'Automation (QBO)'!A:B,2,FALSE)),"0"))=0,"Suspense",(IFERROR((VLOOKUP(D2091,'Automation (QBO)'!A:B,2,FALSE)),"Suspense")))</f>
        <v>Credit Card (CIBC Visa)</v>
      </c>
      <c r="I2091" s="17">
        <f t="shared" si="130"/>
        <v>585.86</v>
      </c>
      <c r="J2091" s="12" t="str">
        <f t="shared" si="131"/>
        <v>Credit Card (CIBC Visa)</v>
      </c>
    </row>
    <row r="2092" spans="1:10" ht="16" hidden="1">
      <c r="A2092" s="13" t="s">
        <v>804</v>
      </c>
      <c r="B2092" s="12" t="s">
        <v>78</v>
      </c>
      <c r="C2092" s="12" t="s">
        <v>292</v>
      </c>
      <c r="D2092" s="12" t="s">
        <v>505</v>
      </c>
      <c r="E2092" s="12">
        <v>217.95</v>
      </c>
      <c r="F2092" s="14" t="str">
        <f t="shared" si="128"/>
        <v>2025-04-30ExpenseThe Keg21010 Credit Card (CIBC Visa)217.95</v>
      </c>
      <c r="G2092" s="15">
        <f t="shared" si="129"/>
        <v>45777</v>
      </c>
      <c r="H2092" s="16" t="str">
        <f>IF((IFERROR((VLOOKUP(D2092,'Automation (QBO)'!A:B,2,FALSE)),"0"))=0,"Suspense",(IFERROR((VLOOKUP(D2092,'Automation (QBO)'!A:B,2,FALSE)),"Suspense")))</f>
        <v>Credit Card (CIBC Visa)</v>
      </c>
      <c r="I2092" s="17">
        <f t="shared" si="130"/>
        <v>217.95</v>
      </c>
      <c r="J2092" s="12" t="str">
        <f t="shared" si="131"/>
        <v>Credit Card (CIBC Visa)</v>
      </c>
    </row>
    <row r="2093" spans="1:10" ht="16" hidden="1">
      <c r="A2093" s="13" t="s">
        <v>804</v>
      </c>
      <c r="B2093" s="12" t="s">
        <v>78</v>
      </c>
      <c r="C2093" s="12" t="s">
        <v>103</v>
      </c>
      <c r="D2093" s="12" t="s">
        <v>505</v>
      </c>
      <c r="E2093" s="12">
        <v>63.82</v>
      </c>
      <c r="F2093" s="14" t="str">
        <f t="shared" si="128"/>
        <v>2025-04-30ExpenseRona21010 Credit Card (CIBC Visa)63.82</v>
      </c>
      <c r="G2093" s="15">
        <f t="shared" si="129"/>
        <v>45777</v>
      </c>
      <c r="H2093" s="16" t="str">
        <f>IF((IFERROR((VLOOKUP(D2093,'Automation (QBO)'!A:B,2,FALSE)),"0"))=0,"Suspense",(IFERROR((VLOOKUP(D2093,'Automation (QBO)'!A:B,2,FALSE)),"Suspense")))</f>
        <v>Credit Card (CIBC Visa)</v>
      </c>
      <c r="I2093" s="17">
        <f t="shared" si="130"/>
        <v>63.82</v>
      </c>
      <c r="J2093" s="12" t="str">
        <f t="shared" si="131"/>
        <v>Credit Card (CIBC Visa)</v>
      </c>
    </row>
    <row r="2094" spans="1:10" ht="16" hidden="1">
      <c r="A2094" s="13" t="s">
        <v>804</v>
      </c>
      <c r="B2094" s="12" t="s">
        <v>78</v>
      </c>
      <c r="C2094" s="12" t="s">
        <v>137</v>
      </c>
      <c r="D2094" s="12" t="s">
        <v>505</v>
      </c>
      <c r="E2094" s="12">
        <v>29.11</v>
      </c>
      <c r="F2094" s="14" t="str">
        <f t="shared" si="128"/>
        <v>2025-04-30ExpenseAdobe21010 Credit Card (CIBC Visa)29.11</v>
      </c>
      <c r="G2094" s="15">
        <f t="shared" si="129"/>
        <v>45777</v>
      </c>
      <c r="H2094" s="16" t="str">
        <f>IF((IFERROR((VLOOKUP(D2094,'Automation (QBO)'!A:B,2,FALSE)),"0"))=0,"Suspense",(IFERROR((VLOOKUP(D2094,'Automation (QBO)'!A:B,2,FALSE)),"Suspense")))</f>
        <v>Credit Card (CIBC Visa)</v>
      </c>
      <c r="I2094" s="17">
        <f t="shared" si="130"/>
        <v>29.11</v>
      </c>
      <c r="J2094" s="12" t="str">
        <f t="shared" si="131"/>
        <v>Credit Card (CIBC Visa)</v>
      </c>
    </row>
    <row r="2095" spans="1:10" ht="16" hidden="1">
      <c r="A2095" s="13" t="s">
        <v>804</v>
      </c>
      <c r="B2095" s="12" t="s">
        <v>78</v>
      </c>
      <c r="C2095" s="12" t="s">
        <v>81</v>
      </c>
      <c r="D2095" s="12" t="s">
        <v>505</v>
      </c>
      <c r="E2095" s="12">
        <v>758</v>
      </c>
      <c r="F2095" s="14" t="str">
        <f t="shared" si="128"/>
        <v>2025-04-30ExpenseHome Depot21010 Credit Card (CIBC Visa)758</v>
      </c>
      <c r="G2095" s="15">
        <f t="shared" si="129"/>
        <v>45777</v>
      </c>
      <c r="H2095" s="16" t="str">
        <f>IF((IFERROR((VLOOKUP(D2095,'Automation (QBO)'!A:B,2,FALSE)),"0"))=0,"Suspense",(IFERROR((VLOOKUP(D2095,'Automation (QBO)'!A:B,2,FALSE)),"Suspense")))</f>
        <v>Credit Card (CIBC Visa)</v>
      </c>
      <c r="I2095" s="17">
        <f t="shared" si="130"/>
        <v>758</v>
      </c>
      <c r="J2095" s="12" t="str">
        <f t="shared" si="131"/>
        <v>Credit Card (CIBC Visa)</v>
      </c>
    </row>
    <row r="2096" spans="1:10" ht="16" hidden="1">
      <c r="A2096" s="13" t="s">
        <v>804</v>
      </c>
      <c r="B2096" s="12" t="s">
        <v>78</v>
      </c>
      <c r="C2096" s="12" t="s">
        <v>139</v>
      </c>
      <c r="D2096" s="12" t="s">
        <v>207</v>
      </c>
      <c r="E2096" s="12">
        <v>-6</v>
      </c>
      <c r="F2096" s="14" t="str">
        <f t="shared" si="128"/>
        <v>2025-04-30ExpenseService Charge11010 Savings (CIBC)-6</v>
      </c>
      <c r="G2096" s="15">
        <f t="shared" si="129"/>
        <v>45777</v>
      </c>
      <c r="H2096" s="16" t="str">
        <f>IF((IFERROR((VLOOKUP(D2096,'Automation (QBO)'!A:B,2,FALSE)),"0"))=0,"Suspense",(IFERROR((VLOOKUP(D2096,'Automation (QBO)'!A:B,2,FALSE)),"Suspense")))</f>
        <v>Savings (CIBC)</v>
      </c>
      <c r="I2096" s="17">
        <f t="shared" si="130"/>
        <v>-6</v>
      </c>
      <c r="J2096" s="12" t="str">
        <f t="shared" si="131"/>
        <v>Savings (CIBC)</v>
      </c>
    </row>
    <row r="2097" spans="1:10" ht="16" hidden="1">
      <c r="A2097" s="13" t="s">
        <v>804</v>
      </c>
      <c r="B2097" s="12" t="s">
        <v>78</v>
      </c>
      <c r="C2097" s="12" t="s">
        <v>139</v>
      </c>
      <c r="D2097" s="12" t="s">
        <v>201</v>
      </c>
      <c r="E2097" s="12">
        <v>-40</v>
      </c>
      <c r="F2097" s="14" t="str">
        <f t="shared" si="128"/>
        <v>2025-04-30ExpenseService Charge11005 Chequing (CIBC)-40</v>
      </c>
      <c r="G2097" s="15">
        <f t="shared" si="129"/>
        <v>45777</v>
      </c>
      <c r="H2097" s="16" t="str">
        <f>IF((IFERROR((VLOOKUP(D2097,'Automation (QBO)'!A:B,2,FALSE)),"0"))=0,"Suspense",(IFERROR((VLOOKUP(D2097,'Automation (QBO)'!A:B,2,FALSE)),"Suspense")))</f>
        <v>Chequing (CIBC)</v>
      </c>
      <c r="I2097" s="17">
        <f t="shared" si="130"/>
        <v>-40</v>
      </c>
      <c r="J2097" s="12" t="str">
        <f t="shared" si="131"/>
        <v>Chequing (CIBC)</v>
      </c>
    </row>
    <row r="2098" spans="1:10" ht="16" hidden="1">
      <c r="A2098" s="13" t="s">
        <v>804</v>
      </c>
      <c r="B2098" s="12" t="s">
        <v>105</v>
      </c>
      <c r="D2098" s="12" t="s">
        <v>761</v>
      </c>
      <c r="E2098" s="12">
        <v>360</v>
      </c>
      <c r="F2098" s="14" t="str">
        <f t="shared" si="128"/>
        <v>2025-04-30Journal Entry42025 Margin - Labour360</v>
      </c>
      <c r="G2098" s="15">
        <f t="shared" si="129"/>
        <v>45777</v>
      </c>
      <c r="H2098" s="16" t="str">
        <f>IF((IFERROR((VLOOKUP(D2098,'Automation (QBO)'!A:B,2,FALSE)),"0"))=0,"Suspense",(IFERROR((VLOOKUP(D2098,'Automation (QBO)'!A:B,2,FALSE)),"Suspense")))</f>
        <v>Margin - Labour</v>
      </c>
      <c r="I2098" s="17">
        <f t="shared" si="130"/>
        <v>360</v>
      </c>
      <c r="J2098" s="12" t="str">
        <f t="shared" si="131"/>
        <v>Margin - Labour</v>
      </c>
    </row>
    <row r="2099" spans="1:10" ht="16" hidden="1">
      <c r="A2099" s="13" t="s">
        <v>804</v>
      </c>
      <c r="B2099" s="12" t="s">
        <v>105</v>
      </c>
      <c r="D2099" s="12" t="s">
        <v>666</v>
      </c>
      <c r="E2099" s="12">
        <v>-360</v>
      </c>
      <c r="F2099" s="14" t="str">
        <f t="shared" si="128"/>
        <v>2025-04-30Journal Entry41005 Labour - Project Managment-360</v>
      </c>
      <c r="G2099" s="15">
        <f t="shared" si="129"/>
        <v>45777</v>
      </c>
      <c r="H2099" s="16" t="str">
        <f>IF((IFERROR((VLOOKUP(D2099,'Automation (QBO)'!A:B,2,FALSE)),"0"))=0,"Suspense",(IFERROR((VLOOKUP(D2099,'Automation (QBO)'!A:B,2,FALSE)),"Suspense")))</f>
        <v>Labour - Project Managment</v>
      </c>
      <c r="I2099" s="17">
        <f t="shared" si="130"/>
        <v>-360</v>
      </c>
      <c r="J2099" s="12" t="str">
        <f t="shared" si="131"/>
        <v>Labour - Project Managment</v>
      </c>
    </row>
    <row r="2100" spans="1:10" ht="16" hidden="1">
      <c r="A2100" s="13" t="s">
        <v>804</v>
      </c>
      <c r="B2100" s="12" t="s">
        <v>105</v>
      </c>
      <c r="D2100" s="12" t="s">
        <v>761</v>
      </c>
      <c r="E2100" s="12">
        <v>787.5</v>
      </c>
      <c r="F2100" s="14" t="str">
        <f t="shared" si="128"/>
        <v>2025-04-30Journal Entry42025 Margin - Labour787.5</v>
      </c>
      <c r="G2100" s="15">
        <f t="shared" si="129"/>
        <v>45777</v>
      </c>
      <c r="H2100" s="16" t="str">
        <f>IF((IFERROR((VLOOKUP(D2100,'Automation (QBO)'!A:B,2,FALSE)),"0"))=0,"Suspense",(IFERROR((VLOOKUP(D2100,'Automation (QBO)'!A:B,2,FALSE)),"Suspense")))</f>
        <v>Margin - Labour</v>
      </c>
      <c r="I2100" s="17">
        <f t="shared" si="130"/>
        <v>787.5</v>
      </c>
      <c r="J2100" s="12" t="str">
        <f t="shared" si="131"/>
        <v>Margin - Labour</v>
      </c>
    </row>
    <row r="2101" spans="1:10" ht="16" hidden="1">
      <c r="A2101" s="13" t="s">
        <v>804</v>
      </c>
      <c r="B2101" s="12" t="s">
        <v>105</v>
      </c>
      <c r="D2101" s="12" t="s">
        <v>758</v>
      </c>
      <c r="E2101" s="12">
        <v>1837.5</v>
      </c>
      <c r="F2101" s="14" t="str">
        <f t="shared" si="128"/>
        <v>2025-04-30Journal Entry41006 Labour - General1837.5</v>
      </c>
      <c r="G2101" s="15">
        <f t="shared" si="129"/>
        <v>45777</v>
      </c>
      <c r="H2101" s="16" t="str">
        <f>IF((IFERROR((VLOOKUP(D2101,'Automation (QBO)'!A:B,2,FALSE)),"0"))=0,"Suspense",(IFERROR((VLOOKUP(D2101,'Automation (QBO)'!A:B,2,FALSE)),"Suspense")))</f>
        <v>Labour - General</v>
      </c>
      <c r="I2101" s="17">
        <f t="shared" si="130"/>
        <v>1837.5</v>
      </c>
      <c r="J2101" s="12" t="str">
        <f t="shared" si="131"/>
        <v>Labour - General</v>
      </c>
    </row>
    <row r="2102" spans="1:10" ht="16" hidden="1">
      <c r="A2102" s="13" t="s">
        <v>804</v>
      </c>
      <c r="B2102" s="12" t="s">
        <v>105</v>
      </c>
      <c r="D2102" s="12" t="s">
        <v>666</v>
      </c>
      <c r="E2102" s="12">
        <v>-2625</v>
      </c>
      <c r="F2102" s="14" t="str">
        <f t="shared" si="128"/>
        <v>2025-04-30Journal Entry41005 Labour - Project Managment-2625</v>
      </c>
      <c r="G2102" s="15">
        <f t="shared" si="129"/>
        <v>45777</v>
      </c>
      <c r="H2102" s="16" t="str">
        <f>IF((IFERROR((VLOOKUP(D2102,'Automation (QBO)'!A:B,2,FALSE)),"0"))=0,"Suspense",(IFERROR((VLOOKUP(D2102,'Automation (QBO)'!A:B,2,FALSE)),"Suspense")))</f>
        <v>Labour - Project Managment</v>
      </c>
      <c r="I2102" s="17">
        <f t="shared" si="130"/>
        <v>-2625</v>
      </c>
      <c r="J2102" s="12" t="str">
        <f t="shared" si="131"/>
        <v>Labour - Project Managment</v>
      </c>
    </row>
    <row r="2103" spans="1:10" ht="16" hidden="1">
      <c r="A2103" s="13" t="s">
        <v>804</v>
      </c>
      <c r="B2103" s="12" t="s">
        <v>105</v>
      </c>
      <c r="D2103" s="12" t="s">
        <v>758</v>
      </c>
      <c r="E2103" s="12">
        <v>1500</v>
      </c>
      <c r="F2103" s="14" t="str">
        <f t="shared" si="128"/>
        <v>2025-04-30Journal Entry41006 Labour - General1500</v>
      </c>
      <c r="G2103" s="15">
        <f t="shared" si="129"/>
        <v>45777</v>
      </c>
      <c r="H2103" s="16" t="str">
        <f>IF((IFERROR((VLOOKUP(D2103,'Automation (QBO)'!A:B,2,FALSE)),"0"))=0,"Suspense",(IFERROR((VLOOKUP(D2103,'Automation (QBO)'!A:B,2,FALSE)),"Suspense")))</f>
        <v>Labour - General</v>
      </c>
      <c r="I2103" s="17">
        <f t="shared" si="130"/>
        <v>1500</v>
      </c>
      <c r="J2103" s="12" t="str">
        <f t="shared" si="131"/>
        <v>Labour - General</v>
      </c>
    </row>
    <row r="2104" spans="1:10" ht="16" hidden="1">
      <c r="A2104" s="13" t="s">
        <v>804</v>
      </c>
      <c r="B2104" s="12" t="s">
        <v>105</v>
      </c>
      <c r="D2104" s="12" t="s">
        <v>761</v>
      </c>
      <c r="E2104" s="12">
        <v>555</v>
      </c>
      <c r="F2104" s="14" t="str">
        <f t="shared" si="128"/>
        <v>2025-04-30Journal Entry42025 Margin - Labour555</v>
      </c>
      <c r="G2104" s="15">
        <f t="shared" si="129"/>
        <v>45777</v>
      </c>
      <c r="H2104" s="16" t="str">
        <f>IF((IFERROR((VLOOKUP(D2104,'Automation (QBO)'!A:B,2,FALSE)),"0"))=0,"Suspense",(IFERROR((VLOOKUP(D2104,'Automation (QBO)'!A:B,2,FALSE)),"Suspense")))</f>
        <v>Margin - Labour</v>
      </c>
      <c r="I2104" s="17">
        <f t="shared" si="130"/>
        <v>555</v>
      </c>
      <c r="J2104" s="12" t="str">
        <f t="shared" si="131"/>
        <v>Margin - Labour</v>
      </c>
    </row>
    <row r="2105" spans="1:10" ht="16" hidden="1">
      <c r="A2105" s="13" t="s">
        <v>804</v>
      </c>
      <c r="B2105" s="12" t="s">
        <v>105</v>
      </c>
      <c r="D2105" s="12" t="s">
        <v>666</v>
      </c>
      <c r="E2105" s="12">
        <v>-2055</v>
      </c>
      <c r="F2105" s="14" t="str">
        <f t="shared" si="128"/>
        <v>2025-04-30Journal Entry41005 Labour - Project Managment-2055</v>
      </c>
      <c r="G2105" s="15">
        <f t="shared" si="129"/>
        <v>45777</v>
      </c>
      <c r="H2105" s="16" t="str">
        <f>IF((IFERROR((VLOOKUP(D2105,'Automation (QBO)'!A:B,2,FALSE)),"0"))=0,"Suspense",(IFERROR((VLOOKUP(D2105,'Automation (QBO)'!A:B,2,FALSE)),"Suspense")))</f>
        <v>Labour - Project Managment</v>
      </c>
      <c r="I2105" s="17">
        <f t="shared" si="130"/>
        <v>-2055</v>
      </c>
      <c r="J2105" s="12" t="str">
        <f t="shared" si="131"/>
        <v>Labour - Project Managment</v>
      </c>
    </row>
    <row r="2106" spans="1:10" ht="16" hidden="1">
      <c r="A2106" s="13" t="s">
        <v>804</v>
      </c>
      <c r="B2106" s="12" t="s">
        <v>105</v>
      </c>
      <c r="D2106" s="12" t="s">
        <v>761</v>
      </c>
      <c r="E2106" s="12">
        <v>435</v>
      </c>
      <c r="F2106" s="14" t="str">
        <f t="shared" si="128"/>
        <v>2025-04-30Journal Entry42025 Margin - Labour435</v>
      </c>
      <c r="G2106" s="15">
        <f t="shared" si="129"/>
        <v>45777</v>
      </c>
      <c r="H2106" s="16" t="str">
        <f>IF((IFERROR((VLOOKUP(D2106,'Automation (QBO)'!A:B,2,FALSE)),"0"))=0,"Suspense",(IFERROR((VLOOKUP(D2106,'Automation (QBO)'!A:B,2,FALSE)),"Suspense")))</f>
        <v>Margin - Labour</v>
      </c>
      <c r="I2106" s="17">
        <f t="shared" si="130"/>
        <v>435</v>
      </c>
      <c r="J2106" s="12" t="str">
        <f t="shared" si="131"/>
        <v>Margin - Labour</v>
      </c>
    </row>
    <row r="2107" spans="1:10" ht="16" hidden="1">
      <c r="A2107" s="13" t="s">
        <v>804</v>
      </c>
      <c r="B2107" s="12" t="s">
        <v>105</v>
      </c>
      <c r="D2107" s="12" t="s">
        <v>759</v>
      </c>
      <c r="E2107" s="12">
        <v>128.65</v>
      </c>
      <c r="F2107" s="14" t="str">
        <f t="shared" si="128"/>
        <v>2025-04-30Journal Entry42015 Margin - Materials128.65</v>
      </c>
      <c r="G2107" s="15">
        <f t="shared" si="129"/>
        <v>45777</v>
      </c>
      <c r="H2107" s="16" t="str">
        <f>IF((IFERROR((VLOOKUP(D2107,'Automation (QBO)'!A:B,2,FALSE)),"0"))=0,"Suspense",(IFERROR((VLOOKUP(D2107,'Automation (QBO)'!A:B,2,FALSE)),"Suspense")))</f>
        <v>Margin - Materials</v>
      </c>
      <c r="I2107" s="17">
        <f t="shared" si="130"/>
        <v>128.65</v>
      </c>
      <c r="J2107" s="12" t="str">
        <f t="shared" si="131"/>
        <v>Margin - Materials</v>
      </c>
    </row>
    <row r="2108" spans="1:10" ht="16" hidden="1">
      <c r="A2108" s="13" t="s">
        <v>804</v>
      </c>
      <c r="B2108" s="12" t="s">
        <v>105</v>
      </c>
      <c r="D2108" s="12" t="s">
        <v>760</v>
      </c>
      <c r="E2108" s="12">
        <v>4122</v>
      </c>
      <c r="F2108" s="14" t="str">
        <f t="shared" si="128"/>
        <v>2025-04-30Journal Entry42020 Margin - Subcontractor4122</v>
      </c>
      <c r="G2108" s="15">
        <f t="shared" si="129"/>
        <v>45777</v>
      </c>
      <c r="H2108" s="16" t="str">
        <f>IF((IFERROR((VLOOKUP(D2108,'Automation (QBO)'!A:B,2,FALSE)),"0"))=0,"Suspense",(IFERROR((VLOOKUP(D2108,'Automation (QBO)'!A:B,2,FALSE)),"Suspense")))</f>
        <v>Margin - Subcontractor</v>
      </c>
      <c r="I2108" s="17">
        <f t="shared" si="130"/>
        <v>4122</v>
      </c>
      <c r="J2108" s="12" t="str">
        <f t="shared" si="131"/>
        <v>Margin - Subcontractor</v>
      </c>
    </row>
    <row r="2109" spans="1:10" ht="16" hidden="1">
      <c r="A2109" s="13" t="s">
        <v>804</v>
      </c>
      <c r="B2109" s="12" t="s">
        <v>105</v>
      </c>
      <c r="D2109" s="12" t="s">
        <v>666</v>
      </c>
      <c r="E2109" s="12">
        <v>-643.27</v>
      </c>
      <c r="F2109" s="14" t="str">
        <f t="shared" si="128"/>
        <v>2025-04-30Journal Entry41005 Labour - Project Managment-643.27</v>
      </c>
      <c r="G2109" s="15">
        <f t="shared" si="129"/>
        <v>45777</v>
      </c>
      <c r="H2109" s="16" t="str">
        <f>IF((IFERROR((VLOOKUP(D2109,'Automation (QBO)'!A:B,2,FALSE)),"0"))=0,"Suspense",(IFERROR((VLOOKUP(D2109,'Automation (QBO)'!A:B,2,FALSE)),"Suspense")))</f>
        <v>Labour - Project Managment</v>
      </c>
      <c r="I2109" s="17">
        <f t="shared" si="130"/>
        <v>-643.27</v>
      </c>
      <c r="J2109" s="12" t="str">
        <f t="shared" si="131"/>
        <v>Labour - Project Managment</v>
      </c>
    </row>
    <row r="2110" spans="1:10" ht="16" hidden="1">
      <c r="A2110" s="13" t="s">
        <v>804</v>
      </c>
      <c r="B2110" s="12" t="s">
        <v>105</v>
      </c>
      <c r="D2110" s="12" t="s">
        <v>666</v>
      </c>
      <c r="E2110" s="12">
        <v>-26908.13</v>
      </c>
      <c r="F2110" s="14" t="str">
        <f t="shared" si="128"/>
        <v>2025-04-30Journal Entry41005 Labour - Project Managment-26908.13</v>
      </c>
      <c r="G2110" s="15">
        <f t="shared" si="129"/>
        <v>45777</v>
      </c>
      <c r="H2110" s="16" t="str">
        <f>IF((IFERROR((VLOOKUP(D2110,'Automation (QBO)'!A:B,2,FALSE)),"0"))=0,"Suspense",(IFERROR((VLOOKUP(D2110,'Automation (QBO)'!A:B,2,FALSE)),"Suspense")))</f>
        <v>Labour - Project Managment</v>
      </c>
      <c r="I2110" s="17">
        <f t="shared" si="130"/>
        <v>-26908.13</v>
      </c>
      <c r="J2110" s="12" t="str">
        <f t="shared" si="131"/>
        <v>Labour - Project Managment</v>
      </c>
    </row>
    <row r="2111" spans="1:10" ht="16" hidden="1">
      <c r="A2111" s="13" t="s">
        <v>804</v>
      </c>
      <c r="B2111" s="12" t="s">
        <v>105</v>
      </c>
      <c r="D2111" s="12" t="s">
        <v>761</v>
      </c>
      <c r="E2111" s="12">
        <v>67.5</v>
      </c>
      <c r="F2111" s="14" t="str">
        <f t="shared" si="128"/>
        <v>2025-04-30Journal Entry42025 Margin - Labour67.5</v>
      </c>
      <c r="G2111" s="15">
        <f t="shared" si="129"/>
        <v>45777</v>
      </c>
      <c r="H2111" s="16" t="str">
        <f>IF((IFERROR((VLOOKUP(D2111,'Automation (QBO)'!A:B,2,FALSE)),"0"))=0,"Suspense",(IFERROR((VLOOKUP(D2111,'Automation (QBO)'!A:B,2,FALSE)),"Suspense")))</f>
        <v>Margin - Labour</v>
      </c>
      <c r="I2111" s="17">
        <f t="shared" si="130"/>
        <v>67.5</v>
      </c>
      <c r="J2111" s="12" t="str">
        <f t="shared" si="131"/>
        <v>Margin - Labour</v>
      </c>
    </row>
    <row r="2112" spans="1:10" ht="16" hidden="1">
      <c r="A2112" s="13" t="s">
        <v>804</v>
      </c>
      <c r="B2112" s="12" t="s">
        <v>105</v>
      </c>
      <c r="D2112" s="12" t="s">
        <v>760</v>
      </c>
      <c r="E2112" s="12">
        <v>109</v>
      </c>
      <c r="F2112" s="14" t="str">
        <f t="shared" si="128"/>
        <v>2025-04-30Journal Entry42020 Margin - Subcontractor109</v>
      </c>
      <c r="G2112" s="15">
        <f t="shared" si="129"/>
        <v>45777</v>
      </c>
      <c r="H2112" s="16" t="str">
        <f>IF((IFERROR((VLOOKUP(D2112,'Automation (QBO)'!A:B,2,FALSE)),"0"))=0,"Suspense",(IFERROR((VLOOKUP(D2112,'Automation (QBO)'!A:B,2,FALSE)),"Suspense")))</f>
        <v>Margin - Subcontractor</v>
      </c>
      <c r="I2112" s="17">
        <f t="shared" si="130"/>
        <v>109</v>
      </c>
      <c r="J2112" s="12" t="str">
        <f t="shared" si="131"/>
        <v>Margin - Subcontractor</v>
      </c>
    </row>
    <row r="2113" spans="1:10" ht="16" hidden="1">
      <c r="A2113" s="13" t="s">
        <v>804</v>
      </c>
      <c r="B2113" s="12" t="s">
        <v>105</v>
      </c>
      <c r="D2113" s="12" t="s">
        <v>666</v>
      </c>
      <c r="E2113" s="12">
        <v>-721.5</v>
      </c>
      <c r="F2113" s="14" t="str">
        <f t="shared" si="128"/>
        <v>2025-04-30Journal Entry41005 Labour - Project Managment-721.5</v>
      </c>
      <c r="G2113" s="15">
        <f t="shared" si="129"/>
        <v>45777</v>
      </c>
      <c r="H2113" s="16" t="str">
        <f>IF((IFERROR((VLOOKUP(D2113,'Automation (QBO)'!A:B,2,FALSE)),"0"))=0,"Suspense",(IFERROR((VLOOKUP(D2113,'Automation (QBO)'!A:B,2,FALSE)),"Suspense")))</f>
        <v>Labour - Project Managment</v>
      </c>
      <c r="I2113" s="17">
        <f t="shared" si="130"/>
        <v>-721.5</v>
      </c>
      <c r="J2113" s="12" t="str">
        <f t="shared" si="131"/>
        <v>Labour - Project Managment</v>
      </c>
    </row>
    <row r="2114" spans="1:10" ht="16" hidden="1">
      <c r="A2114" s="13" t="s">
        <v>804</v>
      </c>
      <c r="B2114" s="12" t="s">
        <v>105</v>
      </c>
      <c r="D2114" s="12" t="s">
        <v>760</v>
      </c>
      <c r="E2114" s="12">
        <v>691.12</v>
      </c>
      <c r="F2114" s="14" t="str">
        <f t="shared" ref="F2114:F2177" si="132">A2114&amp;B2114&amp;C2114&amp;D2114&amp;E2114</f>
        <v>2025-04-30Journal Entry42020 Margin - Subcontractor691.12</v>
      </c>
      <c r="G2114" s="15">
        <f t="shared" ref="G2114:G2177" si="133">IFERROR((DATEVALUE(A2114)),A2114)</f>
        <v>45777</v>
      </c>
      <c r="H2114" s="16" t="str">
        <f>IF((IFERROR((VLOOKUP(D2114,'Automation (QBO)'!A:B,2,FALSE)),"0"))=0,"Suspense",(IFERROR((VLOOKUP(D2114,'Automation (QBO)'!A:B,2,FALSE)),"Suspense")))</f>
        <v>Margin - Subcontractor</v>
      </c>
      <c r="I2114" s="17">
        <f t="shared" ref="I2114:I2177" si="134">E2114</f>
        <v>691.12</v>
      </c>
      <c r="J2114" s="12" t="str">
        <f t="shared" ref="J2114:J2177" si="135">H2114</f>
        <v>Margin - Subcontractor</v>
      </c>
    </row>
    <row r="2115" spans="1:10" ht="16" hidden="1">
      <c r="A2115" s="13" t="s">
        <v>804</v>
      </c>
      <c r="B2115" s="12" t="s">
        <v>105</v>
      </c>
      <c r="D2115" s="12" t="s">
        <v>666</v>
      </c>
      <c r="E2115" s="12">
        <v>-691.12</v>
      </c>
      <c r="F2115" s="14" t="str">
        <f t="shared" si="132"/>
        <v>2025-04-30Journal Entry41005 Labour - Project Managment-691.12</v>
      </c>
      <c r="G2115" s="15">
        <f t="shared" si="133"/>
        <v>45777</v>
      </c>
      <c r="H2115" s="16" t="str">
        <f>IF((IFERROR((VLOOKUP(D2115,'Automation (QBO)'!A:B,2,FALSE)),"0"))=0,"Suspense",(IFERROR((VLOOKUP(D2115,'Automation (QBO)'!A:B,2,FALSE)),"Suspense")))</f>
        <v>Labour - Project Managment</v>
      </c>
      <c r="I2115" s="17">
        <f t="shared" si="134"/>
        <v>-691.12</v>
      </c>
      <c r="J2115" s="12" t="str">
        <f t="shared" si="135"/>
        <v>Labour - Project Managment</v>
      </c>
    </row>
    <row r="2116" spans="1:10" ht="16" hidden="1">
      <c r="A2116" s="13" t="s">
        <v>804</v>
      </c>
      <c r="B2116" s="12" t="s">
        <v>105</v>
      </c>
      <c r="D2116" s="12" t="s">
        <v>666</v>
      </c>
      <c r="E2116" s="12">
        <v>-3455.6</v>
      </c>
      <c r="F2116" s="14" t="str">
        <f t="shared" si="132"/>
        <v>2025-04-30Journal Entry41005 Labour - Project Managment-3455.6</v>
      </c>
      <c r="G2116" s="15">
        <f t="shared" si="133"/>
        <v>45777</v>
      </c>
      <c r="H2116" s="16" t="str">
        <f>IF((IFERROR((VLOOKUP(D2116,'Automation (QBO)'!A:B,2,FALSE)),"0"))=0,"Suspense",(IFERROR((VLOOKUP(D2116,'Automation (QBO)'!A:B,2,FALSE)),"Suspense")))</f>
        <v>Labour - Project Managment</v>
      </c>
      <c r="I2116" s="17">
        <f t="shared" si="134"/>
        <v>-3455.6</v>
      </c>
      <c r="J2116" s="12" t="str">
        <f t="shared" si="135"/>
        <v>Labour - Project Managment</v>
      </c>
    </row>
    <row r="2117" spans="1:10" ht="16" hidden="1">
      <c r="A2117" s="13" t="s">
        <v>804</v>
      </c>
      <c r="B2117" s="12" t="s">
        <v>105</v>
      </c>
      <c r="D2117" s="12" t="s">
        <v>761</v>
      </c>
      <c r="E2117" s="12">
        <v>130</v>
      </c>
      <c r="F2117" s="14" t="str">
        <f t="shared" si="132"/>
        <v>2025-04-30Journal Entry42025 Margin - Labour130</v>
      </c>
      <c r="G2117" s="15">
        <f t="shared" si="133"/>
        <v>45777</v>
      </c>
      <c r="H2117" s="16" t="str">
        <f>IF((IFERROR((VLOOKUP(D2117,'Automation (QBO)'!A:B,2,FALSE)),"0"))=0,"Suspense",(IFERROR((VLOOKUP(D2117,'Automation (QBO)'!A:B,2,FALSE)),"Suspense")))</f>
        <v>Margin - Labour</v>
      </c>
      <c r="I2117" s="17">
        <f t="shared" si="134"/>
        <v>130</v>
      </c>
      <c r="J2117" s="12" t="str">
        <f t="shared" si="135"/>
        <v>Margin - Labour</v>
      </c>
    </row>
    <row r="2118" spans="1:10" ht="16" hidden="1">
      <c r="A2118" s="13" t="s">
        <v>804</v>
      </c>
      <c r="B2118" s="12" t="s">
        <v>105</v>
      </c>
      <c r="D2118" s="12" t="s">
        <v>758</v>
      </c>
      <c r="E2118" s="12">
        <v>812.5</v>
      </c>
      <c r="F2118" s="14" t="str">
        <f t="shared" si="132"/>
        <v>2025-04-30Journal Entry41006 Labour - General812.5</v>
      </c>
      <c r="G2118" s="15">
        <f t="shared" si="133"/>
        <v>45777</v>
      </c>
      <c r="H2118" s="16" t="str">
        <f>IF((IFERROR((VLOOKUP(D2118,'Automation (QBO)'!A:B,2,FALSE)),"0"))=0,"Suspense",(IFERROR((VLOOKUP(D2118,'Automation (QBO)'!A:B,2,FALSE)),"Suspense")))</f>
        <v>Labour - General</v>
      </c>
      <c r="I2118" s="17">
        <f t="shared" si="134"/>
        <v>812.5</v>
      </c>
      <c r="J2118" s="12" t="str">
        <f t="shared" si="135"/>
        <v>Labour - General</v>
      </c>
    </row>
    <row r="2119" spans="1:10" ht="16" hidden="1">
      <c r="A2119" s="13" t="s">
        <v>804</v>
      </c>
      <c r="B2119" s="12" t="s">
        <v>105</v>
      </c>
      <c r="D2119" s="12" t="s">
        <v>666</v>
      </c>
      <c r="E2119" s="12">
        <v>-2185.9299999999998</v>
      </c>
      <c r="F2119" s="14" t="str">
        <f t="shared" si="132"/>
        <v>2025-04-30Journal Entry41005 Labour - Project Managment-2185.93</v>
      </c>
      <c r="G2119" s="15">
        <f t="shared" si="133"/>
        <v>45777</v>
      </c>
      <c r="H2119" s="16" t="str">
        <f>IF((IFERROR((VLOOKUP(D2119,'Automation (QBO)'!A:B,2,FALSE)),"0"))=0,"Suspense",(IFERROR((VLOOKUP(D2119,'Automation (QBO)'!A:B,2,FALSE)),"Suspense")))</f>
        <v>Labour - Project Managment</v>
      </c>
      <c r="I2119" s="17">
        <f t="shared" si="134"/>
        <v>-2185.9299999999998</v>
      </c>
      <c r="J2119" s="12" t="str">
        <f t="shared" si="135"/>
        <v>Labour - Project Managment</v>
      </c>
    </row>
    <row r="2120" spans="1:10" ht="16" hidden="1">
      <c r="A2120" s="13" t="s">
        <v>804</v>
      </c>
      <c r="B2120" s="12" t="s">
        <v>105</v>
      </c>
      <c r="D2120" s="12" t="s">
        <v>666</v>
      </c>
      <c r="E2120" s="12">
        <v>-120</v>
      </c>
      <c r="F2120" s="14" t="str">
        <f t="shared" si="132"/>
        <v>2025-04-30Journal Entry41005 Labour - Project Managment-120</v>
      </c>
      <c r="G2120" s="15">
        <f t="shared" si="133"/>
        <v>45777</v>
      </c>
      <c r="H2120" s="16" t="str">
        <f>IF((IFERROR((VLOOKUP(D2120,'Automation (QBO)'!A:B,2,FALSE)),"0"))=0,"Suspense",(IFERROR((VLOOKUP(D2120,'Automation (QBO)'!A:B,2,FALSE)),"Suspense")))</f>
        <v>Labour - Project Managment</v>
      </c>
      <c r="I2120" s="17">
        <f t="shared" si="134"/>
        <v>-120</v>
      </c>
      <c r="J2120" s="12" t="str">
        <f t="shared" si="135"/>
        <v>Labour - Project Managment</v>
      </c>
    </row>
    <row r="2121" spans="1:10" ht="16" hidden="1">
      <c r="A2121" s="13" t="s">
        <v>804</v>
      </c>
      <c r="B2121" s="12" t="s">
        <v>105</v>
      </c>
      <c r="D2121" s="12" t="s">
        <v>762</v>
      </c>
      <c r="E2121" s="12">
        <v>120</v>
      </c>
      <c r="F2121" s="14" t="str">
        <f t="shared" si="132"/>
        <v>2025-04-30Journal Entry42030 Margin - Rental120</v>
      </c>
      <c r="G2121" s="15">
        <f t="shared" si="133"/>
        <v>45777</v>
      </c>
      <c r="H2121" s="16" t="str">
        <f>IF((IFERROR((VLOOKUP(D2121,'Automation (QBO)'!A:B,2,FALSE)),"0"))=0,"Suspense",(IFERROR((VLOOKUP(D2121,'Automation (QBO)'!A:B,2,FALSE)),"Suspense")))</f>
        <v>Margin - Rental</v>
      </c>
      <c r="I2121" s="17">
        <f t="shared" si="134"/>
        <v>120</v>
      </c>
      <c r="J2121" s="12" t="str">
        <f t="shared" si="135"/>
        <v>Margin - Rental</v>
      </c>
    </row>
    <row r="2122" spans="1:10" ht="16" hidden="1">
      <c r="A2122" s="13" t="s">
        <v>804</v>
      </c>
      <c r="B2122" s="12" t="s">
        <v>105</v>
      </c>
      <c r="D2122" s="12" t="s">
        <v>666</v>
      </c>
      <c r="E2122" s="12">
        <v>650</v>
      </c>
      <c r="F2122" s="14" t="str">
        <f t="shared" si="132"/>
        <v>2025-04-30Journal Entry41005 Labour - Project Managment650</v>
      </c>
      <c r="G2122" s="15">
        <f t="shared" si="133"/>
        <v>45777</v>
      </c>
      <c r="H2122" s="16" t="str">
        <f>IF((IFERROR((VLOOKUP(D2122,'Automation (QBO)'!A:B,2,FALSE)),"0"))=0,"Suspense",(IFERROR((VLOOKUP(D2122,'Automation (QBO)'!A:B,2,FALSE)),"Suspense")))</f>
        <v>Labour - Project Managment</v>
      </c>
      <c r="I2122" s="17">
        <f t="shared" si="134"/>
        <v>650</v>
      </c>
      <c r="J2122" s="12" t="str">
        <f t="shared" si="135"/>
        <v>Labour - Project Managment</v>
      </c>
    </row>
    <row r="2123" spans="1:10" ht="16" hidden="1">
      <c r="A2123" s="13" t="s">
        <v>804</v>
      </c>
      <c r="B2123" s="12" t="s">
        <v>105</v>
      </c>
      <c r="D2123" s="12" t="s">
        <v>758</v>
      </c>
      <c r="E2123" s="12">
        <v>-650</v>
      </c>
      <c r="F2123" s="14" t="str">
        <f t="shared" si="132"/>
        <v>2025-04-30Journal Entry41006 Labour - General-650</v>
      </c>
      <c r="G2123" s="15">
        <f t="shared" si="133"/>
        <v>45777</v>
      </c>
      <c r="H2123" s="16" t="str">
        <f>IF((IFERROR((VLOOKUP(D2123,'Automation (QBO)'!A:B,2,FALSE)),"0"))=0,"Suspense",(IFERROR((VLOOKUP(D2123,'Automation (QBO)'!A:B,2,FALSE)),"Suspense")))</f>
        <v>Labour - General</v>
      </c>
      <c r="I2123" s="17">
        <f t="shared" si="134"/>
        <v>-650</v>
      </c>
      <c r="J2123" s="12" t="str">
        <f t="shared" si="135"/>
        <v>Labour - General</v>
      </c>
    </row>
    <row r="2124" spans="1:10" ht="16" hidden="1">
      <c r="A2124" s="13" t="s">
        <v>804</v>
      </c>
      <c r="B2124" s="12" t="s">
        <v>105</v>
      </c>
      <c r="D2124" s="12" t="s">
        <v>844</v>
      </c>
      <c r="E2124" s="12">
        <v>-3422.27</v>
      </c>
      <c r="F2124" s="14" t="str">
        <f t="shared" si="132"/>
        <v>2025-04-30Journal Entry42035 Billable Expense Income-3422.27</v>
      </c>
      <c r="G2124" s="15">
        <f t="shared" si="133"/>
        <v>45777</v>
      </c>
      <c r="H2124" s="16" t="str">
        <f>IF((IFERROR((VLOOKUP(D2124,'Automation (QBO)'!A:B,2,FALSE)),"0"))=0,"Suspense",(IFERROR((VLOOKUP(D2124,'Automation (QBO)'!A:B,2,FALSE)),"Suspense")))</f>
        <v>Suspense</v>
      </c>
      <c r="I2124" s="17">
        <f t="shared" si="134"/>
        <v>-3422.27</v>
      </c>
      <c r="J2124" s="12" t="str">
        <f t="shared" si="135"/>
        <v>Suspense</v>
      </c>
    </row>
    <row r="2125" spans="1:10" ht="16" hidden="1">
      <c r="A2125" s="13" t="s">
        <v>804</v>
      </c>
      <c r="B2125" s="12" t="s">
        <v>105</v>
      </c>
      <c r="D2125" s="12" t="s">
        <v>758</v>
      </c>
      <c r="E2125" s="12">
        <v>675</v>
      </c>
      <c r="F2125" s="14" t="str">
        <f t="shared" si="132"/>
        <v>2025-04-30Journal Entry41006 Labour - General675</v>
      </c>
      <c r="G2125" s="15">
        <f t="shared" si="133"/>
        <v>45777</v>
      </c>
      <c r="H2125" s="16" t="str">
        <f>IF((IFERROR((VLOOKUP(D2125,'Automation (QBO)'!A:B,2,FALSE)),"0"))=0,"Suspense",(IFERROR((VLOOKUP(D2125,'Automation (QBO)'!A:B,2,FALSE)),"Suspense")))</f>
        <v>Labour - General</v>
      </c>
      <c r="I2125" s="17">
        <f t="shared" si="134"/>
        <v>675</v>
      </c>
      <c r="J2125" s="12" t="str">
        <f t="shared" si="135"/>
        <v>Labour - General</v>
      </c>
    </row>
    <row r="2126" spans="1:10" ht="16" hidden="1">
      <c r="A2126" s="13" t="s">
        <v>804</v>
      </c>
      <c r="B2126" s="12" t="s">
        <v>105</v>
      </c>
      <c r="D2126" s="12" t="s">
        <v>666</v>
      </c>
      <c r="E2126" s="12">
        <v>-675</v>
      </c>
      <c r="F2126" s="14" t="str">
        <f t="shared" si="132"/>
        <v>2025-04-30Journal Entry41005 Labour - Project Managment-675</v>
      </c>
      <c r="G2126" s="15">
        <f t="shared" si="133"/>
        <v>45777</v>
      </c>
      <c r="H2126" s="16" t="str">
        <f>IF((IFERROR((VLOOKUP(D2126,'Automation (QBO)'!A:B,2,FALSE)),"0"))=0,"Suspense",(IFERROR((VLOOKUP(D2126,'Automation (QBO)'!A:B,2,FALSE)),"Suspense")))</f>
        <v>Labour - Project Managment</v>
      </c>
      <c r="I2126" s="17">
        <f t="shared" si="134"/>
        <v>-675</v>
      </c>
      <c r="J2126" s="12" t="str">
        <f t="shared" si="135"/>
        <v>Labour - Project Managment</v>
      </c>
    </row>
    <row r="2127" spans="1:10" ht="16" hidden="1">
      <c r="A2127" s="13" t="s">
        <v>804</v>
      </c>
      <c r="B2127" s="12" t="s">
        <v>105</v>
      </c>
      <c r="D2127" s="12" t="s">
        <v>666</v>
      </c>
      <c r="E2127" s="12">
        <v>2400</v>
      </c>
      <c r="F2127" s="14" t="str">
        <f t="shared" si="132"/>
        <v>2025-04-30Journal Entry41005 Labour - Project Managment2400</v>
      </c>
      <c r="G2127" s="15">
        <f t="shared" si="133"/>
        <v>45777</v>
      </c>
      <c r="H2127" s="16" t="str">
        <f>IF((IFERROR((VLOOKUP(D2127,'Automation (QBO)'!A:B,2,FALSE)),"0"))=0,"Suspense",(IFERROR((VLOOKUP(D2127,'Automation (QBO)'!A:B,2,FALSE)),"Suspense")))</f>
        <v>Labour - Project Managment</v>
      </c>
      <c r="I2127" s="17">
        <f t="shared" si="134"/>
        <v>2400</v>
      </c>
      <c r="J2127" s="12" t="str">
        <f t="shared" si="135"/>
        <v>Labour - Project Managment</v>
      </c>
    </row>
    <row r="2128" spans="1:10" ht="16" hidden="1">
      <c r="A2128" s="13" t="s">
        <v>804</v>
      </c>
      <c r="B2128" s="12" t="s">
        <v>105</v>
      </c>
      <c r="D2128" s="12" t="s">
        <v>758</v>
      </c>
      <c r="E2128" s="12">
        <v>-2400</v>
      </c>
      <c r="F2128" s="14" t="str">
        <f t="shared" si="132"/>
        <v>2025-04-30Journal Entry41006 Labour - General-2400</v>
      </c>
      <c r="G2128" s="15">
        <f t="shared" si="133"/>
        <v>45777</v>
      </c>
      <c r="H2128" s="16" t="str">
        <f>IF((IFERROR((VLOOKUP(D2128,'Automation (QBO)'!A:B,2,FALSE)),"0"))=0,"Suspense",(IFERROR((VLOOKUP(D2128,'Automation (QBO)'!A:B,2,FALSE)),"Suspense")))</f>
        <v>Labour - General</v>
      </c>
      <c r="I2128" s="17">
        <f t="shared" si="134"/>
        <v>-2400</v>
      </c>
      <c r="J2128" s="12" t="str">
        <f t="shared" si="135"/>
        <v>Labour - General</v>
      </c>
    </row>
    <row r="2129" spans="1:10" ht="16" hidden="1">
      <c r="A2129" s="13" t="s">
        <v>804</v>
      </c>
      <c r="B2129" s="12" t="s">
        <v>105</v>
      </c>
      <c r="D2129" s="12" t="s">
        <v>762</v>
      </c>
      <c r="E2129" s="12">
        <v>141.6</v>
      </c>
      <c r="F2129" s="14" t="str">
        <f t="shared" si="132"/>
        <v>2025-04-30Journal Entry42030 Margin - Rental141.6</v>
      </c>
      <c r="G2129" s="15">
        <f t="shared" si="133"/>
        <v>45777</v>
      </c>
      <c r="H2129" s="16" t="str">
        <f>IF((IFERROR((VLOOKUP(D2129,'Automation (QBO)'!A:B,2,FALSE)),"0"))=0,"Suspense",(IFERROR((VLOOKUP(D2129,'Automation (QBO)'!A:B,2,FALSE)),"Suspense")))</f>
        <v>Margin - Rental</v>
      </c>
      <c r="I2129" s="17">
        <f t="shared" si="134"/>
        <v>141.6</v>
      </c>
      <c r="J2129" s="12" t="str">
        <f t="shared" si="135"/>
        <v>Margin - Rental</v>
      </c>
    </row>
    <row r="2130" spans="1:10" ht="16" hidden="1">
      <c r="A2130" s="13" t="s">
        <v>804</v>
      </c>
      <c r="B2130" s="12" t="s">
        <v>105</v>
      </c>
      <c r="D2130" s="12" t="s">
        <v>666</v>
      </c>
      <c r="E2130" s="12">
        <v>-141.6</v>
      </c>
      <c r="F2130" s="14" t="str">
        <f t="shared" si="132"/>
        <v>2025-04-30Journal Entry41005 Labour - Project Managment-141.6</v>
      </c>
      <c r="G2130" s="15">
        <f t="shared" si="133"/>
        <v>45777</v>
      </c>
      <c r="H2130" s="16" t="str">
        <f>IF((IFERROR((VLOOKUP(D2130,'Automation (QBO)'!A:B,2,FALSE)),"0"))=0,"Suspense",(IFERROR((VLOOKUP(D2130,'Automation (QBO)'!A:B,2,FALSE)),"Suspense")))</f>
        <v>Labour - Project Managment</v>
      </c>
      <c r="I2130" s="17">
        <f t="shared" si="134"/>
        <v>-141.6</v>
      </c>
      <c r="J2130" s="12" t="str">
        <f t="shared" si="135"/>
        <v>Labour - Project Managment</v>
      </c>
    </row>
    <row r="2131" spans="1:10" ht="16" hidden="1">
      <c r="A2131" s="13" t="s">
        <v>804</v>
      </c>
      <c r="B2131" s="12" t="s">
        <v>105</v>
      </c>
      <c r="D2131" s="12" t="s">
        <v>761</v>
      </c>
      <c r="E2131" s="12">
        <v>480</v>
      </c>
      <c r="F2131" s="14" t="str">
        <f t="shared" si="132"/>
        <v>2025-04-30Journal Entry42025 Margin - Labour480</v>
      </c>
      <c r="G2131" s="15">
        <f t="shared" si="133"/>
        <v>45777</v>
      </c>
      <c r="H2131" s="16" t="str">
        <f>IF((IFERROR((VLOOKUP(D2131,'Automation (QBO)'!A:B,2,FALSE)),"0"))=0,"Suspense",(IFERROR((VLOOKUP(D2131,'Automation (QBO)'!A:B,2,FALSE)),"Suspense")))</f>
        <v>Margin - Labour</v>
      </c>
      <c r="I2131" s="17">
        <f t="shared" si="134"/>
        <v>480</v>
      </c>
      <c r="J2131" s="12" t="str">
        <f t="shared" si="135"/>
        <v>Margin - Labour</v>
      </c>
    </row>
    <row r="2132" spans="1:10" ht="16" hidden="1">
      <c r="A2132" s="13" t="s">
        <v>804</v>
      </c>
      <c r="B2132" s="12" t="s">
        <v>105</v>
      </c>
      <c r="D2132" s="12" t="s">
        <v>666</v>
      </c>
      <c r="E2132" s="12">
        <v>-480</v>
      </c>
      <c r="F2132" s="14" t="str">
        <f t="shared" si="132"/>
        <v>2025-04-30Journal Entry41005 Labour - Project Managment-480</v>
      </c>
      <c r="G2132" s="15">
        <f t="shared" si="133"/>
        <v>45777</v>
      </c>
      <c r="H2132" s="16" t="str">
        <f>IF((IFERROR((VLOOKUP(D2132,'Automation (QBO)'!A:B,2,FALSE)),"0"))=0,"Suspense",(IFERROR((VLOOKUP(D2132,'Automation (QBO)'!A:B,2,FALSE)),"Suspense")))</f>
        <v>Labour - Project Managment</v>
      </c>
      <c r="I2132" s="17">
        <f t="shared" si="134"/>
        <v>-480</v>
      </c>
      <c r="J2132" s="12" t="str">
        <f t="shared" si="135"/>
        <v>Labour - Project Managment</v>
      </c>
    </row>
    <row r="2133" spans="1:10" ht="16" hidden="1">
      <c r="A2133" s="13" t="s">
        <v>804</v>
      </c>
      <c r="B2133" s="12" t="s">
        <v>105</v>
      </c>
      <c r="D2133" s="12" t="s">
        <v>844</v>
      </c>
      <c r="E2133" s="12">
        <v>-23441.21</v>
      </c>
      <c r="F2133" s="14" t="str">
        <f t="shared" si="132"/>
        <v>2025-04-30Journal Entry42035 Billable Expense Income-23441.21</v>
      </c>
      <c r="G2133" s="15">
        <f t="shared" si="133"/>
        <v>45777</v>
      </c>
      <c r="H2133" s="16" t="str">
        <f>IF((IFERROR((VLOOKUP(D2133,'Automation (QBO)'!A:B,2,FALSE)),"0"))=0,"Suspense",(IFERROR((VLOOKUP(D2133,'Automation (QBO)'!A:B,2,FALSE)),"Suspense")))</f>
        <v>Suspense</v>
      </c>
      <c r="I2133" s="17">
        <f t="shared" si="134"/>
        <v>-23441.21</v>
      </c>
      <c r="J2133" s="12" t="str">
        <f t="shared" si="135"/>
        <v>Suspense</v>
      </c>
    </row>
    <row r="2134" spans="1:10" ht="16" hidden="1">
      <c r="A2134" s="13" t="s">
        <v>804</v>
      </c>
      <c r="B2134" s="12" t="s">
        <v>105</v>
      </c>
      <c r="D2134" s="12" t="s">
        <v>666</v>
      </c>
      <c r="E2134" s="12">
        <v>2400</v>
      </c>
      <c r="F2134" s="14" t="str">
        <f t="shared" si="132"/>
        <v>2025-04-30Journal Entry41005 Labour - Project Managment2400</v>
      </c>
      <c r="G2134" s="15">
        <f t="shared" si="133"/>
        <v>45777</v>
      </c>
      <c r="H2134" s="16" t="str">
        <f>IF((IFERROR((VLOOKUP(D2134,'Automation (QBO)'!A:B,2,FALSE)),"0"))=0,"Suspense",(IFERROR((VLOOKUP(D2134,'Automation (QBO)'!A:B,2,FALSE)),"Suspense")))</f>
        <v>Labour - Project Managment</v>
      </c>
      <c r="I2134" s="17">
        <f t="shared" si="134"/>
        <v>2400</v>
      </c>
      <c r="J2134" s="12" t="str">
        <f t="shared" si="135"/>
        <v>Labour - Project Managment</v>
      </c>
    </row>
    <row r="2135" spans="1:10" ht="16" hidden="1">
      <c r="A2135" s="13" t="s">
        <v>804</v>
      </c>
      <c r="B2135" s="12" t="s">
        <v>105</v>
      </c>
      <c r="D2135" s="12" t="s">
        <v>758</v>
      </c>
      <c r="E2135" s="12">
        <v>-2400</v>
      </c>
      <c r="F2135" s="14" t="str">
        <f t="shared" si="132"/>
        <v>2025-04-30Journal Entry41006 Labour - General-2400</v>
      </c>
      <c r="G2135" s="15">
        <f t="shared" si="133"/>
        <v>45777</v>
      </c>
      <c r="H2135" s="16" t="str">
        <f>IF((IFERROR((VLOOKUP(D2135,'Automation (QBO)'!A:B,2,FALSE)),"0"))=0,"Suspense",(IFERROR((VLOOKUP(D2135,'Automation (QBO)'!A:B,2,FALSE)),"Suspense")))</f>
        <v>Labour - General</v>
      </c>
      <c r="I2135" s="17">
        <f t="shared" si="134"/>
        <v>-2400</v>
      </c>
      <c r="J2135" s="12" t="str">
        <f t="shared" si="135"/>
        <v>Labour - General</v>
      </c>
    </row>
    <row r="2136" spans="1:10" ht="16" hidden="1">
      <c r="A2136" s="13" t="s">
        <v>804</v>
      </c>
      <c r="B2136" s="12" t="s">
        <v>105</v>
      </c>
      <c r="D2136" s="12" t="s">
        <v>761</v>
      </c>
      <c r="E2136" s="12">
        <v>892.5</v>
      </c>
      <c r="F2136" s="14" t="str">
        <f t="shared" si="132"/>
        <v>2025-04-30Journal Entry42025 Margin - Labour892.5</v>
      </c>
      <c r="G2136" s="15">
        <f t="shared" si="133"/>
        <v>45777</v>
      </c>
      <c r="H2136" s="16" t="str">
        <f>IF((IFERROR((VLOOKUP(D2136,'Automation (QBO)'!A:B,2,FALSE)),"0"))=0,"Suspense",(IFERROR((VLOOKUP(D2136,'Automation (QBO)'!A:B,2,FALSE)),"Suspense")))</f>
        <v>Margin - Labour</v>
      </c>
      <c r="I2136" s="17">
        <f t="shared" si="134"/>
        <v>892.5</v>
      </c>
      <c r="J2136" s="12" t="str">
        <f t="shared" si="135"/>
        <v>Margin - Labour</v>
      </c>
    </row>
    <row r="2137" spans="1:10" ht="16" hidden="1">
      <c r="A2137" s="13" t="s">
        <v>804</v>
      </c>
      <c r="B2137" s="12" t="s">
        <v>105</v>
      </c>
      <c r="D2137" s="12" t="s">
        <v>666</v>
      </c>
      <c r="E2137" s="12">
        <v>-892.5</v>
      </c>
      <c r="F2137" s="14" t="str">
        <f t="shared" si="132"/>
        <v>2025-04-30Journal Entry41005 Labour - Project Managment-892.5</v>
      </c>
      <c r="G2137" s="15">
        <f t="shared" si="133"/>
        <v>45777</v>
      </c>
      <c r="H2137" s="16" t="str">
        <f>IF((IFERROR((VLOOKUP(D2137,'Automation (QBO)'!A:B,2,FALSE)),"0"))=0,"Suspense",(IFERROR((VLOOKUP(D2137,'Automation (QBO)'!A:B,2,FALSE)),"Suspense")))</f>
        <v>Labour - Project Managment</v>
      </c>
      <c r="I2137" s="17">
        <f t="shared" si="134"/>
        <v>-892.5</v>
      </c>
      <c r="J2137" s="12" t="str">
        <f t="shared" si="135"/>
        <v>Labour - Project Managment</v>
      </c>
    </row>
    <row r="2138" spans="1:10" ht="16" hidden="1">
      <c r="A2138" s="13" t="s">
        <v>804</v>
      </c>
      <c r="B2138" s="12" t="s">
        <v>105</v>
      </c>
      <c r="D2138" s="12" t="s">
        <v>666</v>
      </c>
      <c r="E2138" s="12">
        <v>-15287.81</v>
      </c>
      <c r="F2138" s="14" t="str">
        <f t="shared" si="132"/>
        <v>2025-04-30Journal Entry41005 Labour - Project Managment-15287.81</v>
      </c>
      <c r="G2138" s="15">
        <f t="shared" si="133"/>
        <v>45777</v>
      </c>
      <c r="H2138" s="16" t="str">
        <f>IF((IFERROR((VLOOKUP(D2138,'Automation (QBO)'!A:B,2,FALSE)),"0"))=0,"Suspense",(IFERROR((VLOOKUP(D2138,'Automation (QBO)'!A:B,2,FALSE)),"Suspense")))</f>
        <v>Labour - Project Managment</v>
      </c>
      <c r="I2138" s="17">
        <f t="shared" si="134"/>
        <v>-15287.81</v>
      </c>
      <c r="J2138" s="12" t="str">
        <f t="shared" si="135"/>
        <v>Labour - Project Managment</v>
      </c>
    </row>
    <row r="2139" spans="1:10" ht="16" hidden="1">
      <c r="A2139" s="13" t="s">
        <v>804</v>
      </c>
      <c r="B2139" s="12" t="s">
        <v>105</v>
      </c>
      <c r="D2139" s="12" t="s">
        <v>666</v>
      </c>
      <c r="E2139" s="12">
        <v>585</v>
      </c>
      <c r="F2139" s="14" t="str">
        <f t="shared" si="132"/>
        <v>2025-04-30Journal Entry41005 Labour - Project Managment585</v>
      </c>
      <c r="G2139" s="15">
        <f t="shared" si="133"/>
        <v>45777</v>
      </c>
      <c r="H2139" s="16" t="str">
        <f>IF((IFERROR((VLOOKUP(D2139,'Automation (QBO)'!A:B,2,FALSE)),"0"))=0,"Suspense",(IFERROR((VLOOKUP(D2139,'Automation (QBO)'!A:B,2,FALSE)),"Suspense")))</f>
        <v>Labour - Project Managment</v>
      </c>
      <c r="I2139" s="17">
        <f t="shared" si="134"/>
        <v>585</v>
      </c>
      <c r="J2139" s="12" t="str">
        <f t="shared" si="135"/>
        <v>Labour - Project Managment</v>
      </c>
    </row>
    <row r="2140" spans="1:10" ht="16" hidden="1">
      <c r="A2140" s="13" t="s">
        <v>804</v>
      </c>
      <c r="B2140" s="12" t="s">
        <v>105</v>
      </c>
      <c r="D2140" s="12" t="s">
        <v>758</v>
      </c>
      <c r="E2140" s="12">
        <v>-585</v>
      </c>
      <c r="F2140" s="14" t="str">
        <f t="shared" si="132"/>
        <v>2025-04-30Journal Entry41006 Labour - General-585</v>
      </c>
      <c r="G2140" s="15">
        <f t="shared" si="133"/>
        <v>45777</v>
      </c>
      <c r="H2140" s="16" t="str">
        <f>IF((IFERROR((VLOOKUP(D2140,'Automation (QBO)'!A:B,2,FALSE)),"0"))=0,"Suspense",(IFERROR((VLOOKUP(D2140,'Automation (QBO)'!A:B,2,FALSE)),"Suspense")))</f>
        <v>Labour - General</v>
      </c>
      <c r="I2140" s="17">
        <f t="shared" si="134"/>
        <v>-585</v>
      </c>
      <c r="J2140" s="12" t="str">
        <f t="shared" si="135"/>
        <v>Labour - General</v>
      </c>
    </row>
    <row r="2141" spans="1:10" ht="16" hidden="1">
      <c r="A2141" s="13" t="s">
        <v>804</v>
      </c>
      <c r="B2141" s="12" t="s">
        <v>105</v>
      </c>
      <c r="D2141" s="12" t="s">
        <v>761</v>
      </c>
      <c r="E2141" s="12">
        <v>611.51</v>
      </c>
      <c r="F2141" s="14" t="str">
        <f t="shared" si="132"/>
        <v>2025-04-30Journal Entry42025 Margin - Labour611.51</v>
      </c>
      <c r="G2141" s="15">
        <f t="shared" si="133"/>
        <v>45777</v>
      </c>
      <c r="H2141" s="16" t="str">
        <f>IF((IFERROR((VLOOKUP(D2141,'Automation (QBO)'!A:B,2,FALSE)),"0"))=0,"Suspense",(IFERROR((VLOOKUP(D2141,'Automation (QBO)'!A:B,2,FALSE)),"Suspense")))</f>
        <v>Margin - Labour</v>
      </c>
      <c r="I2141" s="17">
        <f t="shared" si="134"/>
        <v>611.51</v>
      </c>
      <c r="J2141" s="12" t="str">
        <f t="shared" si="135"/>
        <v>Margin - Labour</v>
      </c>
    </row>
    <row r="2142" spans="1:10" ht="16" hidden="1">
      <c r="A2142" s="13" t="s">
        <v>804</v>
      </c>
      <c r="B2142" s="12" t="s">
        <v>105</v>
      </c>
      <c r="D2142" s="12" t="s">
        <v>666</v>
      </c>
      <c r="E2142" s="12">
        <v>-611.51</v>
      </c>
      <c r="F2142" s="14" t="str">
        <f t="shared" si="132"/>
        <v>2025-04-30Journal Entry41005 Labour - Project Managment-611.51</v>
      </c>
      <c r="G2142" s="15">
        <f t="shared" si="133"/>
        <v>45777</v>
      </c>
      <c r="H2142" s="16" t="str">
        <f>IF((IFERROR((VLOOKUP(D2142,'Automation (QBO)'!A:B,2,FALSE)),"0"))=0,"Suspense",(IFERROR((VLOOKUP(D2142,'Automation (QBO)'!A:B,2,FALSE)),"Suspense")))</f>
        <v>Labour - Project Managment</v>
      </c>
      <c r="I2142" s="17">
        <f t="shared" si="134"/>
        <v>-611.51</v>
      </c>
      <c r="J2142" s="12" t="str">
        <f t="shared" si="135"/>
        <v>Labour - Project Managment</v>
      </c>
    </row>
    <row r="2143" spans="1:10" ht="16" hidden="1">
      <c r="A2143" s="13" t="s">
        <v>804</v>
      </c>
      <c r="B2143" s="12" t="s">
        <v>105</v>
      </c>
      <c r="D2143" s="12" t="s">
        <v>666</v>
      </c>
      <c r="E2143" s="12">
        <v>-2342.62</v>
      </c>
      <c r="F2143" s="14" t="str">
        <f t="shared" si="132"/>
        <v>2025-04-30Journal Entry41005 Labour - Project Managment-2342.62</v>
      </c>
      <c r="G2143" s="15">
        <f t="shared" si="133"/>
        <v>45777</v>
      </c>
      <c r="H2143" s="16" t="str">
        <f>IF((IFERROR((VLOOKUP(D2143,'Automation (QBO)'!A:B,2,FALSE)),"0"))=0,"Suspense",(IFERROR((VLOOKUP(D2143,'Automation (QBO)'!A:B,2,FALSE)),"Suspense")))</f>
        <v>Labour - Project Managment</v>
      </c>
      <c r="I2143" s="17">
        <f t="shared" si="134"/>
        <v>-2342.62</v>
      </c>
      <c r="J2143" s="12" t="str">
        <f t="shared" si="135"/>
        <v>Labour - Project Managment</v>
      </c>
    </row>
    <row r="2144" spans="1:10" ht="16" hidden="1">
      <c r="A2144" s="13" t="s">
        <v>804</v>
      </c>
      <c r="B2144" s="12" t="s">
        <v>105</v>
      </c>
      <c r="D2144" s="12" t="s">
        <v>666</v>
      </c>
      <c r="E2144" s="12">
        <v>390</v>
      </c>
      <c r="F2144" s="14" t="str">
        <f t="shared" si="132"/>
        <v>2025-04-30Journal Entry41005 Labour - Project Managment390</v>
      </c>
      <c r="G2144" s="15">
        <f t="shared" si="133"/>
        <v>45777</v>
      </c>
      <c r="H2144" s="16" t="str">
        <f>IF((IFERROR((VLOOKUP(D2144,'Automation (QBO)'!A:B,2,FALSE)),"0"))=0,"Suspense",(IFERROR((VLOOKUP(D2144,'Automation (QBO)'!A:B,2,FALSE)),"Suspense")))</f>
        <v>Labour - Project Managment</v>
      </c>
      <c r="I2144" s="17">
        <f t="shared" si="134"/>
        <v>390</v>
      </c>
      <c r="J2144" s="12" t="str">
        <f t="shared" si="135"/>
        <v>Labour - Project Managment</v>
      </c>
    </row>
    <row r="2145" spans="1:10" ht="16" hidden="1">
      <c r="A2145" s="13" t="s">
        <v>804</v>
      </c>
      <c r="B2145" s="12" t="s">
        <v>105</v>
      </c>
      <c r="D2145" s="12" t="s">
        <v>758</v>
      </c>
      <c r="E2145" s="12">
        <v>-390</v>
      </c>
      <c r="F2145" s="14" t="str">
        <f t="shared" si="132"/>
        <v>2025-04-30Journal Entry41006 Labour - General-390</v>
      </c>
      <c r="G2145" s="15">
        <f t="shared" si="133"/>
        <v>45777</v>
      </c>
      <c r="H2145" s="16" t="str">
        <f>IF((IFERROR((VLOOKUP(D2145,'Automation (QBO)'!A:B,2,FALSE)),"0"))=0,"Suspense",(IFERROR((VLOOKUP(D2145,'Automation (QBO)'!A:B,2,FALSE)),"Suspense")))</f>
        <v>Labour - General</v>
      </c>
      <c r="I2145" s="17">
        <f t="shared" si="134"/>
        <v>-390</v>
      </c>
      <c r="J2145" s="12" t="str">
        <f t="shared" si="135"/>
        <v>Labour - General</v>
      </c>
    </row>
    <row r="2146" spans="1:10" ht="16" hidden="1">
      <c r="A2146" s="13" t="s">
        <v>804</v>
      </c>
      <c r="B2146" s="12" t="s">
        <v>105</v>
      </c>
      <c r="D2146" s="12" t="s">
        <v>844</v>
      </c>
      <c r="E2146" s="12">
        <v>-7396.52</v>
      </c>
      <c r="F2146" s="14" t="str">
        <f t="shared" si="132"/>
        <v>2025-04-30Journal Entry42035 Billable Expense Income-7396.52</v>
      </c>
      <c r="G2146" s="15">
        <f t="shared" si="133"/>
        <v>45777</v>
      </c>
      <c r="H2146" s="16" t="str">
        <f>IF((IFERROR((VLOOKUP(D2146,'Automation (QBO)'!A:B,2,FALSE)),"0"))=0,"Suspense",(IFERROR((VLOOKUP(D2146,'Automation (QBO)'!A:B,2,FALSE)),"Suspense")))</f>
        <v>Suspense</v>
      </c>
      <c r="I2146" s="17">
        <f t="shared" si="134"/>
        <v>-7396.52</v>
      </c>
      <c r="J2146" s="12" t="str">
        <f t="shared" si="135"/>
        <v>Suspense</v>
      </c>
    </row>
    <row r="2147" spans="1:10" ht="16" hidden="1">
      <c r="A2147" s="13" t="s">
        <v>804</v>
      </c>
      <c r="B2147" s="12" t="s">
        <v>105</v>
      </c>
      <c r="D2147" s="12" t="s">
        <v>666</v>
      </c>
      <c r="E2147" s="12">
        <v>2737.5</v>
      </c>
      <c r="F2147" s="14" t="str">
        <f t="shared" si="132"/>
        <v>2025-04-30Journal Entry41005 Labour - Project Managment2737.5</v>
      </c>
      <c r="G2147" s="15">
        <f t="shared" si="133"/>
        <v>45777</v>
      </c>
      <c r="H2147" s="16" t="str">
        <f>IF((IFERROR((VLOOKUP(D2147,'Automation (QBO)'!A:B,2,FALSE)),"0"))=0,"Suspense",(IFERROR((VLOOKUP(D2147,'Automation (QBO)'!A:B,2,FALSE)),"Suspense")))</f>
        <v>Labour - Project Managment</v>
      </c>
      <c r="I2147" s="17">
        <f t="shared" si="134"/>
        <v>2737.5</v>
      </c>
      <c r="J2147" s="12" t="str">
        <f t="shared" si="135"/>
        <v>Labour - Project Managment</v>
      </c>
    </row>
    <row r="2148" spans="1:10" ht="16" hidden="1">
      <c r="A2148" s="13" t="s">
        <v>804</v>
      </c>
      <c r="B2148" s="12" t="s">
        <v>105</v>
      </c>
      <c r="D2148" s="12" t="s">
        <v>758</v>
      </c>
      <c r="E2148" s="12">
        <v>-2737.5</v>
      </c>
      <c r="F2148" s="14" t="str">
        <f t="shared" si="132"/>
        <v>2025-04-30Journal Entry41006 Labour - General-2737.5</v>
      </c>
      <c r="G2148" s="15">
        <f t="shared" si="133"/>
        <v>45777</v>
      </c>
      <c r="H2148" s="16" t="str">
        <f>IF((IFERROR((VLOOKUP(D2148,'Automation (QBO)'!A:B,2,FALSE)),"0"))=0,"Suspense",(IFERROR((VLOOKUP(D2148,'Automation (QBO)'!A:B,2,FALSE)),"Suspense")))</f>
        <v>Labour - General</v>
      </c>
      <c r="I2148" s="17">
        <f t="shared" si="134"/>
        <v>-2737.5</v>
      </c>
      <c r="J2148" s="12" t="str">
        <f t="shared" si="135"/>
        <v>Labour - General</v>
      </c>
    </row>
    <row r="2149" spans="1:10" ht="16" hidden="1">
      <c r="A2149" s="13" t="s">
        <v>804</v>
      </c>
      <c r="B2149" s="12" t="s">
        <v>105</v>
      </c>
      <c r="D2149" s="12" t="s">
        <v>666</v>
      </c>
      <c r="E2149" s="12">
        <v>-3695</v>
      </c>
      <c r="F2149" s="14" t="str">
        <f t="shared" si="132"/>
        <v>2025-04-30Journal Entry41005 Labour - Project Managment-3695</v>
      </c>
      <c r="G2149" s="15">
        <f t="shared" si="133"/>
        <v>45777</v>
      </c>
      <c r="H2149" s="16" t="str">
        <f>IF((IFERROR((VLOOKUP(D2149,'Automation (QBO)'!A:B,2,FALSE)),"0"))=0,"Suspense",(IFERROR((VLOOKUP(D2149,'Automation (QBO)'!A:B,2,FALSE)),"Suspense")))</f>
        <v>Labour - Project Managment</v>
      </c>
      <c r="I2149" s="17">
        <f t="shared" si="134"/>
        <v>-3695</v>
      </c>
      <c r="J2149" s="12" t="str">
        <f t="shared" si="135"/>
        <v>Labour - Project Managment</v>
      </c>
    </row>
    <row r="2150" spans="1:10" ht="16" hidden="1">
      <c r="A2150" s="13" t="s">
        <v>804</v>
      </c>
      <c r="B2150" s="12" t="s">
        <v>105</v>
      </c>
      <c r="D2150" s="12" t="s">
        <v>760</v>
      </c>
      <c r="E2150" s="12">
        <v>739</v>
      </c>
      <c r="F2150" s="14" t="str">
        <f t="shared" si="132"/>
        <v>2025-04-30Journal Entry42020 Margin - Subcontractor739</v>
      </c>
      <c r="G2150" s="15">
        <f t="shared" si="133"/>
        <v>45777</v>
      </c>
      <c r="H2150" s="16" t="str">
        <f>IF((IFERROR((VLOOKUP(D2150,'Automation (QBO)'!A:B,2,FALSE)),"0"))=0,"Suspense",(IFERROR((VLOOKUP(D2150,'Automation (QBO)'!A:B,2,FALSE)),"Suspense")))</f>
        <v>Margin - Subcontractor</v>
      </c>
      <c r="I2150" s="17">
        <f t="shared" si="134"/>
        <v>739</v>
      </c>
      <c r="J2150" s="12" t="str">
        <f t="shared" si="135"/>
        <v>Margin - Subcontractor</v>
      </c>
    </row>
    <row r="2151" spans="1:10" ht="16" hidden="1">
      <c r="A2151" s="13" t="s">
        <v>804</v>
      </c>
      <c r="B2151" s="12" t="s">
        <v>105</v>
      </c>
      <c r="D2151" s="12" t="s">
        <v>666</v>
      </c>
      <c r="E2151" s="12">
        <v>-739</v>
      </c>
      <c r="F2151" s="14" t="str">
        <f t="shared" si="132"/>
        <v>2025-04-30Journal Entry41005 Labour - Project Managment-739</v>
      </c>
      <c r="G2151" s="15">
        <f t="shared" si="133"/>
        <v>45777</v>
      </c>
      <c r="H2151" s="16" t="str">
        <f>IF((IFERROR((VLOOKUP(D2151,'Automation (QBO)'!A:B,2,FALSE)),"0"))=0,"Suspense",(IFERROR((VLOOKUP(D2151,'Automation (QBO)'!A:B,2,FALSE)),"Suspense")))</f>
        <v>Labour - Project Managment</v>
      </c>
      <c r="I2151" s="17">
        <f t="shared" si="134"/>
        <v>-739</v>
      </c>
      <c r="J2151" s="12" t="str">
        <f t="shared" si="135"/>
        <v>Labour - Project Managment</v>
      </c>
    </row>
    <row r="2152" spans="1:10" ht="16" hidden="1">
      <c r="A2152" s="13" t="s">
        <v>804</v>
      </c>
      <c r="B2152" s="12" t="s">
        <v>105</v>
      </c>
      <c r="D2152" s="12" t="s">
        <v>666</v>
      </c>
      <c r="E2152" s="12">
        <v>-1965</v>
      </c>
      <c r="F2152" s="14" t="str">
        <f t="shared" si="132"/>
        <v>2025-04-30Journal Entry41005 Labour - Project Managment-1965</v>
      </c>
      <c r="G2152" s="15">
        <f t="shared" si="133"/>
        <v>45777</v>
      </c>
      <c r="H2152" s="16" t="str">
        <f>IF((IFERROR((VLOOKUP(D2152,'Automation (QBO)'!A:B,2,FALSE)),"0"))=0,"Suspense",(IFERROR((VLOOKUP(D2152,'Automation (QBO)'!A:B,2,FALSE)),"Suspense")))</f>
        <v>Labour - Project Managment</v>
      </c>
      <c r="I2152" s="17">
        <f t="shared" si="134"/>
        <v>-1965</v>
      </c>
      <c r="J2152" s="12" t="str">
        <f t="shared" si="135"/>
        <v>Labour - Project Managment</v>
      </c>
    </row>
    <row r="2153" spans="1:10" ht="16" hidden="1">
      <c r="A2153" s="13" t="s">
        <v>804</v>
      </c>
      <c r="B2153" s="12" t="s">
        <v>105</v>
      </c>
      <c r="D2153" s="12" t="s">
        <v>760</v>
      </c>
      <c r="E2153" s="12">
        <v>393</v>
      </c>
      <c r="F2153" s="14" t="str">
        <f t="shared" si="132"/>
        <v>2025-04-30Journal Entry42020 Margin - Subcontractor393</v>
      </c>
      <c r="G2153" s="15">
        <f t="shared" si="133"/>
        <v>45777</v>
      </c>
      <c r="H2153" s="16" t="str">
        <f>IF((IFERROR((VLOOKUP(D2153,'Automation (QBO)'!A:B,2,FALSE)),"0"))=0,"Suspense",(IFERROR((VLOOKUP(D2153,'Automation (QBO)'!A:B,2,FALSE)),"Suspense")))</f>
        <v>Margin - Subcontractor</v>
      </c>
      <c r="I2153" s="17">
        <f t="shared" si="134"/>
        <v>393</v>
      </c>
      <c r="J2153" s="12" t="str">
        <f t="shared" si="135"/>
        <v>Margin - Subcontractor</v>
      </c>
    </row>
    <row r="2154" spans="1:10" ht="16" hidden="1">
      <c r="A2154" s="13" t="s">
        <v>804</v>
      </c>
      <c r="B2154" s="12" t="s">
        <v>105</v>
      </c>
      <c r="D2154" s="12" t="s">
        <v>666</v>
      </c>
      <c r="E2154" s="12">
        <v>-393</v>
      </c>
      <c r="F2154" s="14" t="str">
        <f t="shared" si="132"/>
        <v>2025-04-30Journal Entry41005 Labour - Project Managment-393</v>
      </c>
      <c r="G2154" s="15">
        <f t="shared" si="133"/>
        <v>45777</v>
      </c>
      <c r="H2154" s="16" t="str">
        <f>IF((IFERROR((VLOOKUP(D2154,'Automation (QBO)'!A:B,2,FALSE)),"0"))=0,"Suspense",(IFERROR((VLOOKUP(D2154,'Automation (QBO)'!A:B,2,FALSE)),"Suspense")))</f>
        <v>Labour - Project Managment</v>
      </c>
      <c r="I2154" s="17">
        <f t="shared" si="134"/>
        <v>-393</v>
      </c>
      <c r="J2154" s="12" t="str">
        <f t="shared" si="135"/>
        <v>Labour - Project Managment</v>
      </c>
    </row>
    <row r="2155" spans="1:10" ht="16" hidden="1">
      <c r="A2155" s="13" t="s">
        <v>804</v>
      </c>
      <c r="B2155" s="12" t="s">
        <v>105</v>
      </c>
      <c r="D2155" s="12" t="s">
        <v>666</v>
      </c>
      <c r="E2155" s="12">
        <v>-500</v>
      </c>
      <c r="F2155" s="14" t="str">
        <f t="shared" si="132"/>
        <v>2025-04-30Journal Entry41005 Labour - Project Managment-500</v>
      </c>
      <c r="G2155" s="15">
        <f t="shared" si="133"/>
        <v>45777</v>
      </c>
      <c r="H2155" s="16" t="str">
        <f>IF((IFERROR((VLOOKUP(D2155,'Automation (QBO)'!A:B,2,FALSE)),"0"))=0,"Suspense",(IFERROR((VLOOKUP(D2155,'Automation (QBO)'!A:B,2,FALSE)),"Suspense")))</f>
        <v>Labour - Project Managment</v>
      </c>
      <c r="I2155" s="17">
        <f t="shared" si="134"/>
        <v>-500</v>
      </c>
      <c r="J2155" s="12" t="str">
        <f t="shared" si="135"/>
        <v>Labour - Project Managment</v>
      </c>
    </row>
    <row r="2156" spans="1:10" ht="16" hidden="1">
      <c r="A2156" s="13" t="s">
        <v>804</v>
      </c>
      <c r="B2156" s="12" t="s">
        <v>105</v>
      </c>
      <c r="D2156" s="12" t="s">
        <v>666</v>
      </c>
      <c r="E2156" s="12">
        <v>487.5</v>
      </c>
      <c r="F2156" s="14" t="str">
        <f t="shared" si="132"/>
        <v>2025-04-30Journal Entry41005 Labour - Project Managment487.5</v>
      </c>
      <c r="G2156" s="15">
        <f t="shared" si="133"/>
        <v>45777</v>
      </c>
      <c r="H2156" s="16" t="str">
        <f>IF((IFERROR((VLOOKUP(D2156,'Automation (QBO)'!A:B,2,FALSE)),"0"))=0,"Suspense",(IFERROR((VLOOKUP(D2156,'Automation (QBO)'!A:B,2,FALSE)),"Suspense")))</f>
        <v>Labour - Project Managment</v>
      </c>
      <c r="I2156" s="17">
        <f t="shared" si="134"/>
        <v>487.5</v>
      </c>
      <c r="J2156" s="12" t="str">
        <f t="shared" si="135"/>
        <v>Labour - Project Managment</v>
      </c>
    </row>
    <row r="2157" spans="1:10" ht="16" hidden="1">
      <c r="A2157" s="13" t="s">
        <v>804</v>
      </c>
      <c r="B2157" s="12" t="s">
        <v>105</v>
      </c>
      <c r="D2157" s="12" t="s">
        <v>758</v>
      </c>
      <c r="E2157" s="12">
        <v>-487.5</v>
      </c>
      <c r="F2157" s="14" t="str">
        <f t="shared" si="132"/>
        <v>2025-04-30Journal Entry41006 Labour - General-487.5</v>
      </c>
      <c r="G2157" s="15">
        <f t="shared" si="133"/>
        <v>45777</v>
      </c>
      <c r="H2157" s="16" t="str">
        <f>IF((IFERROR((VLOOKUP(D2157,'Automation (QBO)'!A:B,2,FALSE)),"0"))=0,"Suspense",(IFERROR((VLOOKUP(D2157,'Automation (QBO)'!A:B,2,FALSE)),"Suspense")))</f>
        <v>Labour - General</v>
      </c>
      <c r="I2157" s="17">
        <f t="shared" si="134"/>
        <v>-487.5</v>
      </c>
      <c r="J2157" s="12" t="str">
        <f t="shared" si="135"/>
        <v>Labour - General</v>
      </c>
    </row>
    <row r="2158" spans="1:10" ht="16" hidden="1">
      <c r="A2158" s="13" t="s">
        <v>804</v>
      </c>
      <c r="B2158" s="12" t="s">
        <v>105</v>
      </c>
      <c r="D2158" s="12" t="s">
        <v>844</v>
      </c>
      <c r="E2158" s="12">
        <v>-112.91</v>
      </c>
      <c r="F2158" s="14" t="str">
        <f t="shared" si="132"/>
        <v>2025-04-30Journal Entry42035 Billable Expense Income-112.91</v>
      </c>
      <c r="G2158" s="15">
        <f t="shared" si="133"/>
        <v>45777</v>
      </c>
      <c r="H2158" s="16" t="str">
        <f>IF((IFERROR((VLOOKUP(D2158,'Automation (QBO)'!A:B,2,FALSE)),"0"))=0,"Suspense",(IFERROR((VLOOKUP(D2158,'Automation (QBO)'!A:B,2,FALSE)),"Suspense")))</f>
        <v>Suspense</v>
      </c>
      <c r="I2158" s="17">
        <f t="shared" si="134"/>
        <v>-112.91</v>
      </c>
      <c r="J2158" s="12" t="str">
        <f t="shared" si="135"/>
        <v>Suspense</v>
      </c>
    </row>
    <row r="2159" spans="1:10" ht="16" hidden="1">
      <c r="A2159" s="13" t="s">
        <v>804</v>
      </c>
      <c r="B2159" s="12" t="s">
        <v>105</v>
      </c>
      <c r="D2159" s="12" t="s">
        <v>666</v>
      </c>
      <c r="E2159" s="12">
        <v>2700</v>
      </c>
      <c r="F2159" s="14" t="str">
        <f t="shared" si="132"/>
        <v>2025-04-30Journal Entry41005 Labour - Project Managment2700</v>
      </c>
      <c r="G2159" s="15">
        <f t="shared" si="133"/>
        <v>45777</v>
      </c>
      <c r="H2159" s="16" t="str">
        <f>IF((IFERROR((VLOOKUP(D2159,'Automation (QBO)'!A:B,2,FALSE)),"0"))=0,"Suspense",(IFERROR((VLOOKUP(D2159,'Automation (QBO)'!A:B,2,FALSE)),"Suspense")))</f>
        <v>Labour - Project Managment</v>
      </c>
      <c r="I2159" s="17">
        <f t="shared" si="134"/>
        <v>2700</v>
      </c>
      <c r="J2159" s="12" t="str">
        <f t="shared" si="135"/>
        <v>Labour - Project Managment</v>
      </c>
    </row>
    <row r="2160" spans="1:10" ht="16" hidden="1">
      <c r="A2160" s="13" t="s">
        <v>804</v>
      </c>
      <c r="B2160" s="12" t="s">
        <v>105</v>
      </c>
      <c r="D2160" s="12" t="s">
        <v>758</v>
      </c>
      <c r="E2160" s="12">
        <v>-2700</v>
      </c>
      <c r="F2160" s="14" t="str">
        <f t="shared" si="132"/>
        <v>2025-04-30Journal Entry41006 Labour - General-2700</v>
      </c>
      <c r="G2160" s="15">
        <f t="shared" si="133"/>
        <v>45777</v>
      </c>
      <c r="H2160" s="16" t="str">
        <f>IF((IFERROR((VLOOKUP(D2160,'Automation (QBO)'!A:B,2,FALSE)),"0"))=0,"Suspense",(IFERROR((VLOOKUP(D2160,'Automation (QBO)'!A:B,2,FALSE)),"Suspense")))</f>
        <v>Labour - General</v>
      </c>
      <c r="I2160" s="17">
        <f t="shared" si="134"/>
        <v>-2700</v>
      </c>
      <c r="J2160" s="12" t="str">
        <f t="shared" si="135"/>
        <v>Labour - General</v>
      </c>
    </row>
    <row r="2161" spans="1:10" ht="16" hidden="1">
      <c r="A2161" s="13" t="s">
        <v>804</v>
      </c>
      <c r="B2161" s="12" t="s">
        <v>105</v>
      </c>
      <c r="D2161" s="12" t="s">
        <v>844</v>
      </c>
      <c r="E2161" s="12">
        <v>-805.97</v>
      </c>
      <c r="F2161" s="14" t="str">
        <f t="shared" si="132"/>
        <v>2025-04-30Journal Entry42035 Billable Expense Income-805.97</v>
      </c>
      <c r="G2161" s="15">
        <f t="shared" si="133"/>
        <v>45777</v>
      </c>
      <c r="H2161" s="16" t="str">
        <f>IF((IFERROR((VLOOKUP(D2161,'Automation (QBO)'!A:B,2,FALSE)),"0"))=0,"Suspense",(IFERROR((VLOOKUP(D2161,'Automation (QBO)'!A:B,2,FALSE)),"Suspense")))</f>
        <v>Suspense</v>
      </c>
      <c r="I2161" s="17">
        <f t="shared" si="134"/>
        <v>-805.97</v>
      </c>
      <c r="J2161" s="12" t="str">
        <f t="shared" si="135"/>
        <v>Suspense</v>
      </c>
    </row>
    <row r="2162" spans="1:10" ht="16" hidden="1">
      <c r="A2162" s="13" t="s">
        <v>804</v>
      </c>
      <c r="B2162" s="12" t="s">
        <v>105</v>
      </c>
      <c r="D2162" s="12" t="s">
        <v>666</v>
      </c>
      <c r="E2162" s="12">
        <v>3000</v>
      </c>
      <c r="F2162" s="14" t="str">
        <f t="shared" si="132"/>
        <v>2025-04-30Journal Entry41005 Labour - Project Managment3000</v>
      </c>
      <c r="G2162" s="15">
        <f t="shared" si="133"/>
        <v>45777</v>
      </c>
      <c r="H2162" s="16" t="str">
        <f>IF((IFERROR((VLOOKUP(D2162,'Automation (QBO)'!A:B,2,FALSE)),"0"))=0,"Suspense",(IFERROR((VLOOKUP(D2162,'Automation (QBO)'!A:B,2,FALSE)),"Suspense")))</f>
        <v>Labour - Project Managment</v>
      </c>
      <c r="I2162" s="17">
        <f t="shared" si="134"/>
        <v>3000</v>
      </c>
      <c r="J2162" s="12" t="str">
        <f t="shared" si="135"/>
        <v>Labour - Project Managment</v>
      </c>
    </row>
    <row r="2163" spans="1:10" ht="16" hidden="1">
      <c r="A2163" s="13" t="s">
        <v>804</v>
      </c>
      <c r="B2163" s="12" t="s">
        <v>105</v>
      </c>
      <c r="D2163" s="12" t="s">
        <v>758</v>
      </c>
      <c r="E2163" s="12">
        <v>-3000</v>
      </c>
      <c r="F2163" s="14" t="str">
        <f t="shared" si="132"/>
        <v>2025-04-30Journal Entry41006 Labour - General-3000</v>
      </c>
      <c r="G2163" s="15">
        <f t="shared" si="133"/>
        <v>45777</v>
      </c>
      <c r="H2163" s="16" t="str">
        <f>IF((IFERROR((VLOOKUP(D2163,'Automation (QBO)'!A:B,2,FALSE)),"0"))=0,"Suspense",(IFERROR((VLOOKUP(D2163,'Automation (QBO)'!A:B,2,FALSE)),"Suspense")))</f>
        <v>Labour - General</v>
      </c>
      <c r="I2163" s="17">
        <f t="shared" si="134"/>
        <v>-3000</v>
      </c>
      <c r="J2163" s="12" t="str">
        <f t="shared" si="135"/>
        <v>Labour - General</v>
      </c>
    </row>
    <row r="2164" spans="1:10" ht="16" hidden="1">
      <c r="A2164" s="13" t="s">
        <v>804</v>
      </c>
      <c r="B2164" s="12" t="s">
        <v>78</v>
      </c>
      <c r="C2164" s="12" t="s">
        <v>81</v>
      </c>
      <c r="D2164" s="12" t="s">
        <v>982</v>
      </c>
      <c r="E2164" s="12">
        <v>721.9</v>
      </c>
      <c r="F2164" s="14" t="str">
        <f t="shared" si="132"/>
        <v>2025-04-30ExpenseHome Depot51351 Equipment &amp; Rental721.9</v>
      </c>
      <c r="G2164" s="15">
        <f t="shared" si="133"/>
        <v>45777</v>
      </c>
      <c r="H2164" s="16" t="str">
        <f>IF((IFERROR((VLOOKUP(D2164,'Automation (QBO)'!A:B,2,FALSE)),"0"))=0,"Suspense",(IFERROR((VLOOKUP(D2164,'Automation (QBO)'!A:B,2,FALSE)),"Suspense")))</f>
        <v>Suspense</v>
      </c>
      <c r="I2164" s="17">
        <f t="shared" si="134"/>
        <v>721.9</v>
      </c>
      <c r="J2164" s="12" t="str">
        <f t="shared" si="135"/>
        <v>Suspense</v>
      </c>
    </row>
    <row r="2165" spans="1:10" ht="16" hidden="1">
      <c r="A2165" s="13" t="s">
        <v>805</v>
      </c>
      <c r="B2165" s="12" t="s">
        <v>78</v>
      </c>
      <c r="C2165" s="12" t="s">
        <v>112</v>
      </c>
      <c r="D2165" s="12" t="s">
        <v>199</v>
      </c>
      <c r="E2165" s="12">
        <v>-97.64</v>
      </c>
      <c r="F2165" s="14" t="str">
        <f t="shared" si="132"/>
        <v>2025-05-01ExpenseBKS Mechanical21020 GST/HST Payable-97.64</v>
      </c>
      <c r="G2165" s="15">
        <f t="shared" si="133"/>
        <v>45778</v>
      </c>
      <c r="H2165" s="16" t="str">
        <f>IF((IFERROR((VLOOKUP(D2165,'Automation (QBO)'!A:B,2,FALSE)),"0"))=0,"Suspense",(IFERROR((VLOOKUP(D2165,'Automation (QBO)'!A:B,2,FALSE)),"Suspense")))</f>
        <v>GST/HST Payable</v>
      </c>
      <c r="I2165" s="17">
        <f t="shared" si="134"/>
        <v>-97.64</v>
      </c>
      <c r="J2165" s="12" t="str">
        <f t="shared" si="135"/>
        <v>GST/HST Payable</v>
      </c>
    </row>
    <row r="2166" spans="1:10" ht="16" hidden="1">
      <c r="A2166" s="13" t="s">
        <v>805</v>
      </c>
      <c r="B2166" s="12" t="s">
        <v>78</v>
      </c>
      <c r="C2166" s="12" t="s">
        <v>112</v>
      </c>
      <c r="D2166" s="12" t="s">
        <v>654</v>
      </c>
      <c r="E2166" s="12">
        <v>1952.82</v>
      </c>
      <c r="F2166" s="14" t="str">
        <f t="shared" si="132"/>
        <v>2025-05-01ExpenseBKS Mechanical51320 Project Expense - Subcontractors1952.82</v>
      </c>
      <c r="G2166" s="15">
        <f t="shared" si="133"/>
        <v>45778</v>
      </c>
      <c r="H2166" s="16" t="str">
        <f>IF((IFERROR((VLOOKUP(D2166,'Automation (QBO)'!A:B,2,FALSE)),"0"))=0,"Suspense",(IFERROR((VLOOKUP(D2166,'Automation (QBO)'!A:B,2,FALSE)),"Suspense")))</f>
        <v>Project Expense - Subcontractors</v>
      </c>
      <c r="I2166" s="17">
        <f t="shared" si="134"/>
        <v>1952.82</v>
      </c>
      <c r="J2166" s="12" t="str">
        <f t="shared" si="135"/>
        <v>Project Expense - Subcontractors</v>
      </c>
    </row>
    <row r="2167" spans="1:10" ht="16" hidden="1">
      <c r="A2167" s="13" t="s">
        <v>805</v>
      </c>
      <c r="B2167" s="12" t="s">
        <v>78</v>
      </c>
      <c r="C2167" s="12" t="s">
        <v>111</v>
      </c>
      <c r="D2167" s="12" t="s">
        <v>654</v>
      </c>
      <c r="E2167" s="12">
        <v>2343.62</v>
      </c>
      <c r="F2167" s="14" t="str">
        <f t="shared" si="132"/>
        <v>2025-05-01ExpenseReload Contracting Ltd.51320 Project Expense - Subcontractors2343.62</v>
      </c>
      <c r="G2167" s="15">
        <f t="shared" si="133"/>
        <v>45778</v>
      </c>
      <c r="H2167" s="16" t="str">
        <f>IF((IFERROR((VLOOKUP(D2167,'Automation (QBO)'!A:B,2,FALSE)),"0"))=0,"Suspense",(IFERROR((VLOOKUP(D2167,'Automation (QBO)'!A:B,2,FALSE)),"Suspense")))</f>
        <v>Project Expense - Subcontractors</v>
      </c>
      <c r="I2167" s="17">
        <f t="shared" si="134"/>
        <v>2343.62</v>
      </c>
      <c r="J2167" s="12" t="str">
        <f t="shared" si="135"/>
        <v>Project Expense - Subcontractors</v>
      </c>
    </row>
    <row r="2168" spans="1:10" ht="16" hidden="1">
      <c r="A2168" s="13" t="s">
        <v>805</v>
      </c>
      <c r="B2168" s="12" t="s">
        <v>78</v>
      </c>
      <c r="C2168" s="12" t="s">
        <v>111</v>
      </c>
      <c r="D2168" s="12" t="s">
        <v>199</v>
      </c>
      <c r="E2168" s="12">
        <v>-117.19</v>
      </c>
      <c r="F2168" s="14" t="str">
        <f t="shared" si="132"/>
        <v>2025-05-01ExpenseReload Contracting Ltd.21020 GST/HST Payable-117.19</v>
      </c>
      <c r="G2168" s="15">
        <f t="shared" si="133"/>
        <v>45778</v>
      </c>
      <c r="H2168" s="16" t="str">
        <f>IF((IFERROR((VLOOKUP(D2168,'Automation (QBO)'!A:B,2,FALSE)),"0"))=0,"Suspense",(IFERROR((VLOOKUP(D2168,'Automation (QBO)'!A:B,2,FALSE)),"Suspense")))</f>
        <v>GST/HST Payable</v>
      </c>
      <c r="I2168" s="17">
        <f t="shared" si="134"/>
        <v>-117.19</v>
      </c>
      <c r="J2168" s="12" t="str">
        <f t="shared" si="135"/>
        <v>GST/HST Payable</v>
      </c>
    </row>
    <row r="2169" spans="1:10" ht="16" hidden="1">
      <c r="A2169" s="13" t="s">
        <v>805</v>
      </c>
      <c r="B2169" s="12" t="s">
        <v>78</v>
      </c>
      <c r="C2169" s="12" t="s">
        <v>142</v>
      </c>
      <c r="D2169" s="12" t="s">
        <v>403</v>
      </c>
      <c r="E2169" s="12">
        <v>1252.44</v>
      </c>
      <c r="F2169" s="14" t="str">
        <f t="shared" si="132"/>
        <v>2025-05-01ExpenseInsurance WayPoint Portfolio Inc.52175 Insurance1252.44</v>
      </c>
      <c r="G2169" s="15">
        <f t="shared" si="133"/>
        <v>45778</v>
      </c>
      <c r="H2169" s="16" t="str">
        <f>IF((IFERROR((VLOOKUP(D2169,'Automation (QBO)'!A:B,2,FALSE)),"0"))=0,"Suspense",(IFERROR((VLOOKUP(D2169,'Automation (QBO)'!A:B,2,FALSE)),"Suspense")))</f>
        <v>Insurance</v>
      </c>
      <c r="I2169" s="17">
        <f t="shared" si="134"/>
        <v>1252.44</v>
      </c>
      <c r="J2169" s="12" t="str">
        <f t="shared" si="135"/>
        <v>Insurance</v>
      </c>
    </row>
    <row r="2170" spans="1:10" ht="16" hidden="1">
      <c r="A2170" s="13" t="s">
        <v>805</v>
      </c>
      <c r="B2170" s="12" t="s">
        <v>78</v>
      </c>
      <c r="C2170" s="12" t="s">
        <v>142</v>
      </c>
      <c r="D2170" s="12" t="s">
        <v>199</v>
      </c>
      <c r="E2170" s="12">
        <v>0</v>
      </c>
      <c r="F2170" s="14" t="str">
        <f t="shared" si="132"/>
        <v>2025-05-01ExpenseInsurance WayPoint Portfolio Inc.21020 GST/HST Payable0</v>
      </c>
      <c r="G2170" s="15">
        <f t="shared" si="133"/>
        <v>45778</v>
      </c>
      <c r="H2170" s="16" t="str">
        <f>IF((IFERROR((VLOOKUP(D2170,'Automation (QBO)'!A:B,2,FALSE)),"0"))=0,"Suspense",(IFERROR((VLOOKUP(D2170,'Automation (QBO)'!A:B,2,FALSE)),"Suspense")))</f>
        <v>GST/HST Payable</v>
      </c>
      <c r="I2170" s="17">
        <f t="shared" si="134"/>
        <v>0</v>
      </c>
      <c r="J2170" s="12" t="str">
        <f t="shared" si="135"/>
        <v>GST/HST Payable</v>
      </c>
    </row>
    <row r="2171" spans="1:10" ht="16" hidden="1">
      <c r="A2171" s="13" t="s">
        <v>805</v>
      </c>
      <c r="B2171" s="12" t="s">
        <v>78</v>
      </c>
      <c r="C2171" s="12" t="s">
        <v>282</v>
      </c>
      <c r="D2171" s="12" t="s">
        <v>654</v>
      </c>
      <c r="E2171" s="12">
        <v>500</v>
      </c>
      <c r="F2171" s="14" t="str">
        <f t="shared" si="132"/>
        <v>2025-05-01ExpenseRobertson Kolbeins Teevans Gallaher Associates LTD.51320 Project Expense - Subcontractors500</v>
      </c>
      <c r="G2171" s="15">
        <f t="shared" si="133"/>
        <v>45778</v>
      </c>
      <c r="H2171" s="16" t="str">
        <f>IF((IFERROR((VLOOKUP(D2171,'Automation (QBO)'!A:B,2,FALSE)),"0"))=0,"Suspense",(IFERROR((VLOOKUP(D2171,'Automation (QBO)'!A:B,2,FALSE)),"Suspense")))</f>
        <v>Project Expense - Subcontractors</v>
      </c>
      <c r="I2171" s="17">
        <f t="shared" si="134"/>
        <v>500</v>
      </c>
      <c r="J2171" s="12" t="str">
        <f t="shared" si="135"/>
        <v>Project Expense - Subcontractors</v>
      </c>
    </row>
    <row r="2172" spans="1:10" ht="16" hidden="1">
      <c r="A2172" s="13" t="s">
        <v>805</v>
      </c>
      <c r="B2172" s="12" t="s">
        <v>78</v>
      </c>
      <c r="C2172" s="12" t="s">
        <v>282</v>
      </c>
      <c r="D2172" s="12" t="s">
        <v>199</v>
      </c>
      <c r="E2172" s="12">
        <v>-25</v>
      </c>
      <c r="F2172" s="14" t="str">
        <f t="shared" si="132"/>
        <v>2025-05-01ExpenseRobertson Kolbeins Teevans Gallaher Associates LTD.21020 GST/HST Payable-25</v>
      </c>
      <c r="G2172" s="15">
        <f t="shared" si="133"/>
        <v>45778</v>
      </c>
      <c r="H2172" s="16" t="str">
        <f>IF((IFERROR((VLOOKUP(D2172,'Automation (QBO)'!A:B,2,FALSE)),"0"))=0,"Suspense",(IFERROR((VLOOKUP(D2172,'Automation (QBO)'!A:B,2,FALSE)),"Suspense")))</f>
        <v>GST/HST Payable</v>
      </c>
      <c r="I2172" s="17">
        <f t="shared" si="134"/>
        <v>-25</v>
      </c>
      <c r="J2172" s="12" t="str">
        <f t="shared" si="135"/>
        <v>GST/HST Payable</v>
      </c>
    </row>
    <row r="2173" spans="1:10" ht="16" hidden="1">
      <c r="A2173" s="13" t="s">
        <v>805</v>
      </c>
      <c r="B2173" s="12" t="s">
        <v>78</v>
      </c>
      <c r="C2173" s="12" t="s">
        <v>122</v>
      </c>
      <c r="D2173" s="12" t="s">
        <v>654</v>
      </c>
      <c r="E2173" s="12">
        <v>300</v>
      </c>
      <c r="F2173" s="14" t="str">
        <f t="shared" si="132"/>
        <v>2025-05-01ExpenseCrestlynn Contracting51320 Project Expense - Subcontractors300</v>
      </c>
      <c r="G2173" s="15">
        <f t="shared" si="133"/>
        <v>45778</v>
      </c>
      <c r="H2173" s="16" t="str">
        <f>IF((IFERROR((VLOOKUP(D2173,'Automation (QBO)'!A:B,2,FALSE)),"0"))=0,"Suspense",(IFERROR((VLOOKUP(D2173,'Automation (QBO)'!A:B,2,FALSE)),"Suspense")))</f>
        <v>Project Expense - Subcontractors</v>
      </c>
      <c r="I2173" s="17">
        <f t="shared" si="134"/>
        <v>300</v>
      </c>
      <c r="J2173" s="12" t="str">
        <f t="shared" si="135"/>
        <v>Project Expense - Subcontractors</v>
      </c>
    </row>
    <row r="2174" spans="1:10" ht="16" hidden="1">
      <c r="A2174" s="13" t="s">
        <v>805</v>
      </c>
      <c r="B2174" s="12" t="s">
        <v>78</v>
      </c>
      <c r="C2174" s="12" t="s">
        <v>122</v>
      </c>
      <c r="D2174" s="12" t="s">
        <v>199</v>
      </c>
      <c r="E2174" s="12">
        <v>-15</v>
      </c>
      <c r="F2174" s="14" t="str">
        <f t="shared" si="132"/>
        <v>2025-05-01ExpenseCrestlynn Contracting21020 GST/HST Payable-15</v>
      </c>
      <c r="G2174" s="15">
        <f t="shared" si="133"/>
        <v>45778</v>
      </c>
      <c r="H2174" s="16" t="str">
        <f>IF((IFERROR((VLOOKUP(D2174,'Automation (QBO)'!A:B,2,FALSE)),"0"))=0,"Suspense",(IFERROR((VLOOKUP(D2174,'Automation (QBO)'!A:B,2,FALSE)),"Suspense")))</f>
        <v>GST/HST Payable</v>
      </c>
      <c r="I2174" s="17">
        <f t="shared" si="134"/>
        <v>-15</v>
      </c>
      <c r="J2174" s="12" t="str">
        <f t="shared" si="135"/>
        <v>GST/HST Payable</v>
      </c>
    </row>
    <row r="2175" spans="1:10" ht="16" hidden="1">
      <c r="A2175" s="13" t="s">
        <v>805</v>
      </c>
      <c r="B2175" s="12" t="s">
        <v>78</v>
      </c>
      <c r="C2175" s="12" t="s">
        <v>135</v>
      </c>
      <c r="D2175" s="12" t="s">
        <v>654</v>
      </c>
      <c r="E2175" s="12">
        <v>6836.66</v>
      </c>
      <c r="F2175" s="14" t="str">
        <f t="shared" si="132"/>
        <v>2025-05-01ExpenseBBS Pro Services Inc.51320 Project Expense - Subcontractors6836.66</v>
      </c>
      <c r="G2175" s="15">
        <f t="shared" si="133"/>
        <v>45778</v>
      </c>
      <c r="H2175" s="16" t="str">
        <f>IF((IFERROR((VLOOKUP(D2175,'Automation (QBO)'!A:B,2,FALSE)),"0"))=0,"Suspense",(IFERROR((VLOOKUP(D2175,'Automation (QBO)'!A:B,2,FALSE)),"Suspense")))</f>
        <v>Project Expense - Subcontractors</v>
      </c>
      <c r="I2175" s="17">
        <f t="shared" si="134"/>
        <v>6836.66</v>
      </c>
      <c r="J2175" s="12" t="str">
        <f t="shared" si="135"/>
        <v>Project Expense - Subcontractors</v>
      </c>
    </row>
    <row r="2176" spans="1:10" ht="16" hidden="1">
      <c r="A2176" s="13" t="s">
        <v>805</v>
      </c>
      <c r="B2176" s="12" t="s">
        <v>78</v>
      </c>
      <c r="C2176" s="12" t="s">
        <v>135</v>
      </c>
      <c r="D2176" s="12" t="s">
        <v>199</v>
      </c>
      <c r="E2176" s="12">
        <v>-319.47000000000003</v>
      </c>
      <c r="F2176" s="14" t="str">
        <f t="shared" si="132"/>
        <v>2025-05-01ExpenseBBS Pro Services Inc.21020 GST/HST Payable-319.47</v>
      </c>
      <c r="G2176" s="15">
        <f t="shared" si="133"/>
        <v>45778</v>
      </c>
      <c r="H2176" s="16" t="str">
        <f>IF((IFERROR((VLOOKUP(D2176,'Automation (QBO)'!A:B,2,FALSE)),"0"))=0,"Suspense",(IFERROR((VLOOKUP(D2176,'Automation (QBO)'!A:B,2,FALSE)),"Suspense")))</f>
        <v>GST/HST Payable</v>
      </c>
      <c r="I2176" s="17">
        <f t="shared" si="134"/>
        <v>-319.47000000000003</v>
      </c>
      <c r="J2176" s="12" t="str">
        <f t="shared" si="135"/>
        <v>GST/HST Payable</v>
      </c>
    </row>
    <row r="2177" spans="1:10" ht="16" hidden="1">
      <c r="A2177" s="13" t="s">
        <v>805</v>
      </c>
      <c r="B2177" s="12" t="s">
        <v>78</v>
      </c>
      <c r="C2177" s="12" t="s">
        <v>91</v>
      </c>
      <c r="D2177" s="12" t="s">
        <v>199</v>
      </c>
      <c r="E2177" s="12">
        <v>0</v>
      </c>
      <c r="F2177" s="14" t="str">
        <f t="shared" si="132"/>
        <v>2025-05-01ExpenseWix21020 GST/HST Payable0</v>
      </c>
      <c r="G2177" s="15">
        <f t="shared" si="133"/>
        <v>45778</v>
      </c>
      <c r="H2177" s="16" t="str">
        <f>IF((IFERROR((VLOOKUP(D2177,'Automation (QBO)'!A:B,2,FALSE)),"0"))=0,"Suspense",(IFERROR((VLOOKUP(D2177,'Automation (QBO)'!A:B,2,FALSE)),"Suspense")))</f>
        <v>GST/HST Payable</v>
      </c>
      <c r="I2177" s="17">
        <f t="shared" si="134"/>
        <v>0</v>
      </c>
      <c r="J2177" s="12" t="str">
        <f t="shared" si="135"/>
        <v>GST/HST Payable</v>
      </c>
    </row>
    <row r="2178" spans="1:10" ht="16" hidden="1">
      <c r="A2178" s="13" t="s">
        <v>805</v>
      </c>
      <c r="B2178" s="12" t="s">
        <v>78</v>
      </c>
      <c r="C2178" s="12" t="s">
        <v>100</v>
      </c>
      <c r="D2178" s="12" t="s">
        <v>383</v>
      </c>
      <c r="E2178" s="12">
        <v>34.590000000000003</v>
      </c>
      <c r="F2178" s="14" t="str">
        <f t="shared" ref="F2178:F2241" si="136">A2178&amp;B2178&amp;C2178&amp;D2178&amp;E2178</f>
        <v>2025-05-01ExpenseMicrosoft Canada Inc52165 Subscriptions (Annual)34.59</v>
      </c>
      <c r="G2178" s="15">
        <f t="shared" ref="G2178:G2241" si="137">IFERROR((DATEVALUE(A2178)),A2178)</f>
        <v>45778</v>
      </c>
      <c r="H2178" s="16" t="str">
        <f>IF((IFERROR((VLOOKUP(D2178,'Automation (QBO)'!A:B,2,FALSE)),"0"))=0,"Suspense",(IFERROR((VLOOKUP(D2178,'Automation (QBO)'!A:B,2,FALSE)),"Suspense")))</f>
        <v>Subscriptions (Annual)</v>
      </c>
      <c r="I2178" s="17">
        <f t="shared" ref="I2178:I2241" si="138">E2178</f>
        <v>34.590000000000003</v>
      </c>
      <c r="J2178" s="12" t="str">
        <f t="shared" ref="J2178:J2241" si="139">H2178</f>
        <v>Subscriptions (Annual)</v>
      </c>
    </row>
    <row r="2179" spans="1:10" ht="16" hidden="1">
      <c r="A2179" s="13" t="s">
        <v>805</v>
      </c>
      <c r="B2179" s="12" t="s">
        <v>78</v>
      </c>
      <c r="C2179" s="12" t="s">
        <v>100</v>
      </c>
      <c r="D2179" s="12" t="s">
        <v>199</v>
      </c>
      <c r="E2179" s="12">
        <v>-1.73</v>
      </c>
      <c r="F2179" s="14" t="str">
        <f t="shared" si="136"/>
        <v>2025-05-01ExpenseMicrosoft Canada Inc21020 GST/HST Payable-1.73</v>
      </c>
      <c r="G2179" s="15">
        <f t="shared" si="137"/>
        <v>45778</v>
      </c>
      <c r="H2179" s="16" t="str">
        <f>IF((IFERROR((VLOOKUP(D2179,'Automation (QBO)'!A:B,2,FALSE)),"0"))=0,"Suspense",(IFERROR((VLOOKUP(D2179,'Automation (QBO)'!A:B,2,FALSE)),"Suspense")))</f>
        <v>GST/HST Payable</v>
      </c>
      <c r="I2179" s="17">
        <f t="shared" si="138"/>
        <v>-1.73</v>
      </c>
      <c r="J2179" s="12" t="str">
        <f t="shared" si="139"/>
        <v>GST/HST Payable</v>
      </c>
    </row>
    <row r="2180" spans="1:10" ht="16" hidden="1">
      <c r="A2180" s="13" t="s">
        <v>805</v>
      </c>
      <c r="B2180" s="12" t="s">
        <v>78</v>
      </c>
      <c r="C2180" s="12" t="s">
        <v>770</v>
      </c>
      <c r="D2180" s="12" t="s">
        <v>660</v>
      </c>
      <c r="E2180" s="12">
        <v>23.11</v>
      </c>
      <c r="F2180" s="14" t="str">
        <f t="shared" si="136"/>
        <v>2025-05-01ExpenseProsource Supply Vancouver51335 Project Expense - Materials23.11</v>
      </c>
      <c r="G2180" s="15">
        <f t="shared" si="137"/>
        <v>45778</v>
      </c>
      <c r="H2180" s="16" t="str">
        <f>IF((IFERROR((VLOOKUP(D2180,'Automation (QBO)'!A:B,2,FALSE)),"0"))=0,"Suspense",(IFERROR((VLOOKUP(D2180,'Automation (QBO)'!A:B,2,FALSE)),"Suspense")))</f>
        <v>Project Expense - Materials</v>
      </c>
      <c r="I2180" s="17">
        <f t="shared" si="138"/>
        <v>23.11</v>
      </c>
      <c r="J2180" s="12" t="str">
        <f t="shared" si="139"/>
        <v>Project Expense - Materials</v>
      </c>
    </row>
    <row r="2181" spans="1:10" ht="16" hidden="1">
      <c r="A2181" s="13" t="s">
        <v>805</v>
      </c>
      <c r="B2181" s="12" t="s">
        <v>78</v>
      </c>
      <c r="C2181" s="12" t="s">
        <v>770</v>
      </c>
      <c r="D2181" s="12" t="s">
        <v>199</v>
      </c>
      <c r="E2181" s="12">
        <v>-1.08</v>
      </c>
      <c r="F2181" s="14" t="str">
        <f t="shared" si="136"/>
        <v>2025-05-01ExpenseProsource Supply Vancouver21020 GST/HST Payable-1.08</v>
      </c>
      <c r="G2181" s="15">
        <f t="shared" si="137"/>
        <v>45778</v>
      </c>
      <c r="H2181" s="16" t="str">
        <f>IF((IFERROR((VLOOKUP(D2181,'Automation (QBO)'!A:B,2,FALSE)),"0"))=0,"Suspense",(IFERROR((VLOOKUP(D2181,'Automation (QBO)'!A:B,2,FALSE)),"Suspense")))</f>
        <v>GST/HST Payable</v>
      </c>
      <c r="I2181" s="17">
        <f t="shared" si="138"/>
        <v>-1.08</v>
      </c>
      <c r="J2181" s="12" t="str">
        <f t="shared" si="139"/>
        <v>GST/HST Payable</v>
      </c>
    </row>
    <row r="2182" spans="1:10" ht="16" hidden="1">
      <c r="A2182" s="13" t="s">
        <v>805</v>
      </c>
      <c r="B2182" s="12" t="s">
        <v>78</v>
      </c>
      <c r="C2182" s="12" t="s">
        <v>770</v>
      </c>
      <c r="D2182" s="12" t="s">
        <v>660</v>
      </c>
      <c r="E2182" s="12">
        <v>137.26</v>
      </c>
      <c r="F2182" s="14" t="str">
        <f t="shared" si="136"/>
        <v>2025-05-01ExpenseProsource Supply Vancouver51335 Project Expense - Materials137.26</v>
      </c>
      <c r="G2182" s="15">
        <f t="shared" si="137"/>
        <v>45778</v>
      </c>
      <c r="H2182" s="16" t="str">
        <f>IF((IFERROR((VLOOKUP(D2182,'Automation (QBO)'!A:B,2,FALSE)),"0"))=0,"Suspense",(IFERROR((VLOOKUP(D2182,'Automation (QBO)'!A:B,2,FALSE)),"Suspense")))</f>
        <v>Project Expense - Materials</v>
      </c>
      <c r="I2182" s="17">
        <f t="shared" si="138"/>
        <v>137.26</v>
      </c>
      <c r="J2182" s="12" t="str">
        <f t="shared" si="139"/>
        <v>Project Expense - Materials</v>
      </c>
    </row>
    <row r="2183" spans="1:10" ht="16" hidden="1">
      <c r="A2183" s="13" t="s">
        <v>805</v>
      </c>
      <c r="B2183" s="12" t="s">
        <v>78</v>
      </c>
      <c r="C2183" s="12" t="s">
        <v>770</v>
      </c>
      <c r="D2183" s="12" t="s">
        <v>199</v>
      </c>
      <c r="E2183" s="12">
        <v>-6.42</v>
      </c>
      <c r="F2183" s="14" t="str">
        <f t="shared" si="136"/>
        <v>2025-05-01ExpenseProsource Supply Vancouver21020 GST/HST Payable-6.42</v>
      </c>
      <c r="G2183" s="15">
        <f t="shared" si="137"/>
        <v>45778</v>
      </c>
      <c r="H2183" s="16" t="str">
        <f>IF((IFERROR((VLOOKUP(D2183,'Automation (QBO)'!A:B,2,FALSE)),"0"))=0,"Suspense",(IFERROR((VLOOKUP(D2183,'Automation (QBO)'!A:B,2,FALSE)),"Suspense")))</f>
        <v>GST/HST Payable</v>
      </c>
      <c r="I2183" s="17">
        <f t="shared" si="138"/>
        <v>-6.42</v>
      </c>
      <c r="J2183" s="12" t="str">
        <f t="shared" si="139"/>
        <v>GST/HST Payable</v>
      </c>
    </row>
    <row r="2184" spans="1:10" ht="16" hidden="1">
      <c r="A2184" s="13" t="s">
        <v>805</v>
      </c>
      <c r="B2184" s="12" t="s">
        <v>78</v>
      </c>
      <c r="C2184" s="12" t="s">
        <v>156</v>
      </c>
      <c r="D2184" s="12" t="s">
        <v>276</v>
      </c>
      <c r="E2184" s="12">
        <v>470</v>
      </c>
      <c r="F2184" s="14" t="str">
        <f t="shared" si="136"/>
        <v>2025-05-01ExpenseCity of Port Moody52140 Licenses &amp; Permits470</v>
      </c>
      <c r="G2184" s="15">
        <f t="shared" si="137"/>
        <v>45778</v>
      </c>
      <c r="H2184" s="16" t="str">
        <f>IF((IFERROR((VLOOKUP(D2184,'Automation (QBO)'!A:B,2,FALSE)),"0"))=0,"Suspense",(IFERROR((VLOOKUP(D2184,'Automation (QBO)'!A:B,2,FALSE)),"Suspense")))</f>
        <v>Licenses &amp; Permits</v>
      </c>
      <c r="I2184" s="17">
        <f t="shared" si="138"/>
        <v>470</v>
      </c>
      <c r="J2184" s="12" t="str">
        <f t="shared" si="139"/>
        <v>Licenses &amp; Permits</v>
      </c>
    </row>
    <row r="2185" spans="1:10" ht="16" hidden="1">
      <c r="A2185" s="13" t="s">
        <v>805</v>
      </c>
      <c r="B2185" s="12" t="s">
        <v>78</v>
      </c>
      <c r="C2185" s="12" t="s">
        <v>156</v>
      </c>
      <c r="D2185" s="12" t="s">
        <v>199</v>
      </c>
      <c r="E2185" s="12">
        <v>0</v>
      </c>
      <c r="F2185" s="14" t="str">
        <f t="shared" si="136"/>
        <v>2025-05-01ExpenseCity of Port Moody21020 GST/HST Payable0</v>
      </c>
      <c r="G2185" s="15">
        <f t="shared" si="137"/>
        <v>45778</v>
      </c>
      <c r="H2185" s="16" t="str">
        <f>IF((IFERROR((VLOOKUP(D2185,'Automation (QBO)'!A:B,2,FALSE)),"0"))=0,"Suspense",(IFERROR((VLOOKUP(D2185,'Automation (QBO)'!A:B,2,FALSE)),"Suspense")))</f>
        <v>GST/HST Payable</v>
      </c>
      <c r="I2185" s="17">
        <f t="shared" si="138"/>
        <v>0</v>
      </c>
      <c r="J2185" s="12" t="str">
        <f t="shared" si="139"/>
        <v>GST/HST Payable</v>
      </c>
    </row>
    <row r="2186" spans="1:10" ht="16" hidden="1">
      <c r="A2186" s="13" t="s">
        <v>805</v>
      </c>
      <c r="B2186" s="12" t="s">
        <v>78</v>
      </c>
      <c r="C2186" s="12" t="s">
        <v>111</v>
      </c>
      <c r="D2186" s="12" t="s">
        <v>201</v>
      </c>
      <c r="E2186" s="12">
        <v>-2460.81</v>
      </c>
      <c r="F2186" s="14" t="str">
        <f t="shared" si="136"/>
        <v>2025-05-01ExpenseReload Contracting Ltd.11005 Chequing (CIBC)-2460.81</v>
      </c>
      <c r="G2186" s="15">
        <f t="shared" si="137"/>
        <v>45778</v>
      </c>
      <c r="H2186" s="16" t="str">
        <f>IF((IFERROR((VLOOKUP(D2186,'Automation (QBO)'!A:B,2,FALSE)),"0"))=0,"Suspense",(IFERROR((VLOOKUP(D2186,'Automation (QBO)'!A:B,2,FALSE)),"Suspense")))</f>
        <v>Chequing (CIBC)</v>
      </c>
      <c r="I2186" s="17">
        <f t="shared" si="138"/>
        <v>-2460.81</v>
      </c>
      <c r="J2186" s="12" t="str">
        <f t="shared" si="139"/>
        <v>Chequing (CIBC)</v>
      </c>
    </row>
    <row r="2187" spans="1:10" ht="16" hidden="1">
      <c r="A2187" s="13" t="s">
        <v>805</v>
      </c>
      <c r="B2187" s="12" t="s">
        <v>78</v>
      </c>
      <c r="C2187" s="12" t="s">
        <v>100</v>
      </c>
      <c r="D2187" s="12" t="s">
        <v>505</v>
      </c>
      <c r="E2187" s="12">
        <v>36.32</v>
      </c>
      <c r="F2187" s="14" t="str">
        <f t="shared" si="136"/>
        <v>2025-05-01ExpenseMicrosoft Canada Inc21010 Credit Card (CIBC Visa)36.32</v>
      </c>
      <c r="G2187" s="15">
        <f t="shared" si="137"/>
        <v>45778</v>
      </c>
      <c r="H2187" s="16" t="str">
        <f>IF((IFERROR((VLOOKUP(D2187,'Automation (QBO)'!A:B,2,FALSE)),"0"))=0,"Suspense",(IFERROR((VLOOKUP(D2187,'Automation (QBO)'!A:B,2,FALSE)),"Suspense")))</f>
        <v>Credit Card (CIBC Visa)</v>
      </c>
      <c r="I2187" s="17">
        <f t="shared" si="138"/>
        <v>36.32</v>
      </c>
      <c r="J2187" s="12" t="str">
        <f t="shared" si="139"/>
        <v>Credit Card (CIBC Visa)</v>
      </c>
    </row>
    <row r="2188" spans="1:10" ht="16" hidden="1">
      <c r="A2188" s="13" t="s">
        <v>805</v>
      </c>
      <c r="B2188" s="12" t="s">
        <v>99</v>
      </c>
      <c r="D2188" s="12" t="s">
        <v>505</v>
      </c>
      <c r="E2188" s="12">
        <v>-8000</v>
      </c>
      <c r="F2188" s="14" t="str">
        <f t="shared" si="136"/>
        <v>2025-05-01Credit Card Payment21010 Credit Card (CIBC Visa)-8000</v>
      </c>
      <c r="G2188" s="15">
        <f t="shared" si="137"/>
        <v>45778</v>
      </c>
      <c r="H2188" s="16" t="str">
        <f>IF((IFERROR((VLOOKUP(D2188,'Automation (QBO)'!A:B,2,FALSE)),"0"))=0,"Suspense",(IFERROR((VLOOKUP(D2188,'Automation (QBO)'!A:B,2,FALSE)),"Suspense")))</f>
        <v>Credit Card (CIBC Visa)</v>
      </c>
      <c r="I2188" s="17">
        <f t="shared" si="138"/>
        <v>-8000</v>
      </c>
      <c r="J2188" s="12" t="str">
        <f t="shared" si="139"/>
        <v>Credit Card (CIBC Visa)</v>
      </c>
    </row>
    <row r="2189" spans="1:10" ht="16" hidden="1">
      <c r="A2189" s="13" t="s">
        <v>805</v>
      </c>
      <c r="B2189" s="12" t="s">
        <v>78</v>
      </c>
      <c r="C2189" s="12" t="s">
        <v>122</v>
      </c>
      <c r="D2189" s="12" t="s">
        <v>201</v>
      </c>
      <c r="E2189" s="12">
        <v>-315</v>
      </c>
      <c r="F2189" s="14" t="str">
        <f t="shared" si="136"/>
        <v>2025-05-01ExpenseCrestlynn Contracting11005 Chequing (CIBC)-315</v>
      </c>
      <c r="G2189" s="15">
        <f t="shared" si="137"/>
        <v>45778</v>
      </c>
      <c r="H2189" s="16" t="str">
        <f>IF((IFERROR((VLOOKUP(D2189,'Automation (QBO)'!A:B,2,FALSE)),"0"))=0,"Suspense",(IFERROR((VLOOKUP(D2189,'Automation (QBO)'!A:B,2,FALSE)),"Suspense")))</f>
        <v>Chequing (CIBC)</v>
      </c>
      <c r="I2189" s="17">
        <f t="shared" si="138"/>
        <v>-315</v>
      </c>
      <c r="J2189" s="12" t="str">
        <f t="shared" si="139"/>
        <v>Chequing (CIBC)</v>
      </c>
    </row>
    <row r="2190" spans="1:10" ht="16" hidden="1">
      <c r="A2190" s="13" t="s">
        <v>805</v>
      </c>
      <c r="B2190" s="12" t="s">
        <v>78</v>
      </c>
      <c r="C2190" s="12" t="s">
        <v>112</v>
      </c>
      <c r="D2190" s="12" t="s">
        <v>201</v>
      </c>
      <c r="E2190" s="12">
        <v>-2050.46</v>
      </c>
      <c r="F2190" s="14" t="str">
        <f t="shared" si="136"/>
        <v>2025-05-01ExpenseBKS Mechanical11005 Chequing (CIBC)-2050.46</v>
      </c>
      <c r="G2190" s="15">
        <f t="shared" si="137"/>
        <v>45778</v>
      </c>
      <c r="H2190" s="16" t="str">
        <f>IF((IFERROR((VLOOKUP(D2190,'Automation (QBO)'!A:B,2,FALSE)),"0"))=0,"Suspense",(IFERROR((VLOOKUP(D2190,'Automation (QBO)'!A:B,2,FALSE)),"Suspense")))</f>
        <v>Chequing (CIBC)</v>
      </c>
      <c r="I2190" s="17">
        <f t="shared" si="138"/>
        <v>-2050.46</v>
      </c>
      <c r="J2190" s="12" t="str">
        <f t="shared" si="139"/>
        <v>Chequing (CIBC)</v>
      </c>
    </row>
    <row r="2191" spans="1:10" ht="16" hidden="1">
      <c r="A2191" s="13" t="s">
        <v>805</v>
      </c>
      <c r="B2191" s="12" t="s">
        <v>78</v>
      </c>
      <c r="C2191" s="12" t="s">
        <v>142</v>
      </c>
      <c r="D2191" s="12" t="s">
        <v>201</v>
      </c>
      <c r="E2191" s="12">
        <v>-1252.44</v>
      </c>
      <c r="F2191" s="14" t="str">
        <f t="shared" si="136"/>
        <v>2025-05-01ExpenseInsurance WayPoint Portfolio Inc.11005 Chequing (CIBC)-1252.44</v>
      </c>
      <c r="G2191" s="15">
        <f t="shared" si="137"/>
        <v>45778</v>
      </c>
      <c r="H2191" s="16" t="str">
        <f>IF((IFERROR((VLOOKUP(D2191,'Automation (QBO)'!A:B,2,FALSE)),"0"))=0,"Suspense",(IFERROR((VLOOKUP(D2191,'Automation (QBO)'!A:B,2,FALSE)),"Suspense")))</f>
        <v>Chequing (CIBC)</v>
      </c>
      <c r="I2191" s="17">
        <f t="shared" si="138"/>
        <v>-1252.44</v>
      </c>
      <c r="J2191" s="12" t="str">
        <f t="shared" si="139"/>
        <v>Chequing (CIBC)</v>
      </c>
    </row>
    <row r="2192" spans="1:10" ht="16" hidden="1">
      <c r="A2192" s="13" t="s">
        <v>805</v>
      </c>
      <c r="B2192" s="12" t="s">
        <v>78</v>
      </c>
      <c r="C2192" s="12" t="s">
        <v>135</v>
      </c>
      <c r="D2192" s="12" t="s">
        <v>505</v>
      </c>
      <c r="E2192" s="12">
        <v>7156.13</v>
      </c>
      <c r="F2192" s="14" t="str">
        <f t="shared" si="136"/>
        <v>2025-05-01ExpenseBBS Pro Services Inc.21010 Credit Card (CIBC Visa)7156.13</v>
      </c>
      <c r="G2192" s="15">
        <f t="shared" si="137"/>
        <v>45778</v>
      </c>
      <c r="H2192" s="16" t="str">
        <f>IF((IFERROR((VLOOKUP(D2192,'Automation (QBO)'!A:B,2,FALSE)),"0"))=0,"Suspense",(IFERROR((VLOOKUP(D2192,'Automation (QBO)'!A:B,2,FALSE)),"Suspense")))</f>
        <v>Credit Card (CIBC Visa)</v>
      </c>
      <c r="I2192" s="17">
        <f t="shared" si="138"/>
        <v>7156.13</v>
      </c>
      <c r="J2192" s="12" t="str">
        <f t="shared" si="139"/>
        <v>Credit Card (CIBC Visa)</v>
      </c>
    </row>
    <row r="2193" spans="1:10" ht="16" hidden="1">
      <c r="A2193" s="13" t="s">
        <v>805</v>
      </c>
      <c r="B2193" s="12" t="s">
        <v>78</v>
      </c>
      <c r="C2193" s="12" t="s">
        <v>156</v>
      </c>
      <c r="D2193" s="12" t="s">
        <v>505</v>
      </c>
      <c r="E2193" s="12">
        <v>470</v>
      </c>
      <c r="F2193" s="14" t="str">
        <f t="shared" si="136"/>
        <v>2025-05-01ExpenseCity of Port Moody21010 Credit Card (CIBC Visa)470</v>
      </c>
      <c r="G2193" s="15">
        <f t="shared" si="137"/>
        <v>45778</v>
      </c>
      <c r="H2193" s="16" t="str">
        <f>IF((IFERROR((VLOOKUP(D2193,'Automation (QBO)'!A:B,2,FALSE)),"0"))=0,"Suspense",(IFERROR((VLOOKUP(D2193,'Automation (QBO)'!A:B,2,FALSE)),"Suspense")))</f>
        <v>Credit Card (CIBC Visa)</v>
      </c>
      <c r="I2193" s="17">
        <f t="shared" si="138"/>
        <v>470</v>
      </c>
      <c r="J2193" s="12" t="str">
        <f t="shared" si="139"/>
        <v>Credit Card (CIBC Visa)</v>
      </c>
    </row>
    <row r="2194" spans="1:10" ht="16" hidden="1">
      <c r="A2194" s="13" t="s">
        <v>805</v>
      </c>
      <c r="B2194" s="12" t="s">
        <v>78</v>
      </c>
      <c r="C2194" s="12" t="s">
        <v>770</v>
      </c>
      <c r="D2194" s="12" t="s">
        <v>505</v>
      </c>
      <c r="E2194" s="12">
        <v>143.68</v>
      </c>
      <c r="F2194" s="14" t="str">
        <f t="shared" si="136"/>
        <v>2025-05-01ExpenseProsource Supply Vancouver21010 Credit Card (CIBC Visa)143.68</v>
      </c>
      <c r="G2194" s="15">
        <f t="shared" si="137"/>
        <v>45778</v>
      </c>
      <c r="H2194" s="16" t="str">
        <f>IF((IFERROR((VLOOKUP(D2194,'Automation (QBO)'!A:B,2,FALSE)),"0"))=0,"Suspense",(IFERROR((VLOOKUP(D2194,'Automation (QBO)'!A:B,2,FALSE)),"Suspense")))</f>
        <v>Credit Card (CIBC Visa)</v>
      </c>
      <c r="I2194" s="17">
        <f t="shared" si="138"/>
        <v>143.68</v>
      </c>
      <c r="J2194" s="12" t="str">
        <f t="shared" si="139"/>
        <v>Credit Card (CIBC Visa)</v>
      </c>
    </row>
    <row r="2195" spans="1:10" ht="16" hidden="1">
      <c r="A2195" s="13" t="s">
        <v>805</v>
      </c>
      <c r="B2195" s="12" t="s">
        <v>78</v>
      </c>
      <c r="C2195" s="12" t="s">
        <v>770</v>
      </c>
      <c r="D2195" s="12" t="s">
        <v>505</v>
      </c>
      <c r="E2195" s="12">
        <v>24.19</v>
      </c>
      <c r="F2195" s="14" t="str">
        <f t="shared" si="136"/>
        <v>2025-05-01ExpenseProsource Supply Vancouver21010 Credit Card (CIBC Visa)24.19</v>
      </c>
      <c r="G2195" s="15">
        <f t="shared" si="137"/>
        <v>45778</v>
      </c>
      <c r="H2195" s="16" t="str">
        <f>IF((IFERROR((VLOOKUP(D2195,'Automation (QBO)'!A:B,2,FALSE)),"0"))=0,"Suspense",(IFERROR((VLOOKUP(D2195,'Automation (QBO)'!A:B,2,FALSE)),"Suspense")))</f>
        <v>Credit Card (CIBC Visa)</v>
      </c>
      <c r="I2195" s="17">
        <f t="shared" si="138"/>
        <v>24.19</v>
      </c>
      <c r="J2195" s="12" t="str">
        <f t="shared" si="139"/>
        <v>Credit Card (CIBC Visa)</v>
      </c>
    </row>
    <row r="2196" spans="1:10" ht="16" hidden="1">
      <c r="A2196" s="13" t="s">
        <v>805</v>
      </c>
      <c r="B2196" s="12" t="s">
        <v>99</v>
      </c>
      <c r="D2196" s="12" t="s">
        <v>201</v>
      </c>
      <c r="E2196" s="12">
        <v>-8000</v>
      </c>
      <c r="F2196" s="14" t="str">
        <f t="shared" si="136"/>
        <v>2025-05-01Credit Card Payment11005 Chequing (CIBC)-8000</v>
      </c>
      <c r="G2196" s="15">
        <f t="shared" si="137"/>
        <v>45778</v>
      </c>
      <c r="H2196" s="16" t="str">
        <f>IF((IFERROR((VLOOKUP(D2196,'Automation (QBO)'!A:B,2,FALSE)),"0"))=0,"Suspense",(IFERROR((VLOOKUP(D2196,'Automation (QBO)'!A:B,2,FALSE)),"Suspense")))</f>
        <v>Chequing (CIBC)</v>
      </c>
      <c r="I2196" s="17">
        <f t="shared" si="138"/>
        <v>-8000</v>
      </c>
      <c r="J2196" s="12" t="str">
        <f t="shared" si="139"/>
        <v>Chequing (CIBC)</v>
      </c>
    </row>
    <row r="2197" spans="1:10" ht="16" hidden="1">
      <c r="A2197" s="13" t="s">
        <v>805</v>
      </c>
      <c r="B2197" s="12" t="s">
        <v>78</v>
      </c>
      <c r="C2197" s="12" t="s">
        <v>282</v>
      </c>
      <c r="D2197" s="12" t="s">
        <v>201</v>
      </c>
      <c r="E2197" s="12">
        <v>-525</v>
      </c>
      <c r="F2197" s="14" t="str">
        <f t="shared" si="136"/>
        <v>2025-05-01ExpenseRobertson Kolbeins Teevans Gallaher Associates LTD.11005 Chequing (CIBC)-525</v>
      </c>
      <c r="G2197" s="15">
        <f t="shared" si="137"/>
        <v>45778</v>
      </c>
      <c r="H2197" s="16" t="str">
        <f>IF((IFERROR((VLOOKUP(D2197,'Automation (QBO)'!A:B,2,FALSE)),"0"))=0,"Suspense",(IFERROR((VLOOKUP(D2197,'Automation (QBO)'!A:B,2,FALSE)),"Suspense")))</f>
        <v>Chequing (CIBC)</v>
      </c>
      <c r="I2197" s="17">
        <f t="shared" si="138"/>
        <v>-525</v>
      </c>
      <c r="J2197" s="12" t="str">
        <f t="shared" si="139"/>
        <v>Chequing (CIBC)</v>
      </c>
    </row>
    <row r="2198" spans="1:10" ht="16" hidden="1">
      <c r="A2198" s="13" t="s">
        <v>805</v>
      </c>
      <c r="B2198" s="12" t="s">
        <v>78</v>
      </c>
      <c r="C2198" s="12" t="s">
        <v>91</v>
      </c>
      <c r="D2198" s="12" t="s">
        <v>505</v>
      </c>
      <c r="E2198" s="12">
        <v>37.78</v>
      </c>
      <c r="F2198" s="14" t="str">
        <f t="shared" si="136"/>
        <v>2025-05-01ExpenseWix21010 Credit Card (CIBC Visa)37.78</v>
      </c>
      <c r="G2198" s="15">
        <f t="shared" si="137"/>
        <v>45778</v>
      </c>
      <c r="H2198" s="16" t="str">
        <f>IF((IFERROR((VLOOKUP(D2198,'Automation (QBO)'!A:B,2,FALSE)),"0"))=0,"Suspense",(IFERROR((VLOOKUP(D2198,'Automation (QBO)'!A:B,2,FALSE)),"Suspense")))</f>
        <v>Credit Card (CIBC Visa)</v>
      </c>
      <c r="I2198" s="17">
        <f t="shared" si="138"/>
        <v>37.78</v>
      </c>
      <c r="J2198" s="12" t="str">
        <f t="shared" si="139"/>
        <v>Credit Card (CIBC Visa)</v>
      </c>
    </row>
    <row r="2199" spans="1:10" ht="16" hidden="1">
      <c r="A2199" s="13" t="s">
        <v>805</v>
      </c>
      <c r="B2199" s="12" t="s">
        <v>78</v>
      </c>
      <c r="C2199" s="12" t="s">
        <v>91</v>
      </c>
      <c r="D2199" s="12" t="s">
        <v>659</v>
      </c>
      <c r="E2199" s="12">
        <v>37.78</v>
      </c>
      <c r="F2199" s="14" t="str">
        <f t="shared" si="136"/>
        <v>2025-05-01ExpenseWix52152 Technology &amp; Website37.78</v>
      </c>
      <c r="G2199" s="15">
        <f t="shared" si="137"/>
        <v>45778</v>
      </c>
      <c r="H2199" s="16" t="str">
        <f>IF((IFERROR((VLOOKUP(D2199,'Automation (QBO)'!A:B,2,FALSE)),"0"))=0,"Suspense",(IFERROR((VLOOKUP(D2199,'Automation (QBO)'!A:B,2,FALSE)),"Suspense")))</f>
        <v>Technology &amp; Website</v>
      </c>
      <c r="I2199" s="17">
        <f t="shared" si="138"/>
        <v>37.78</v>
      </c>
      <c r="J2199" s="12" t="str">
        <f t="shared" si="139"/>
        <v>Technology &amp; Website</v>
      </c>
    </row>
    <row r="2200" spans="1:10" ht="16" hidden="1">
      <c r="A2200" s="13" t="s">
        <v>806</v>
      </c>
      <c r="B2200" s="12" t="s">
        <v>78</v>
      </c>
      <c r="C2200" s="12" t="s">
        <v>790</v>
      </c>
      <c r="D2200" s="12" t="s">
        <v>660</v>
      </c>
      <c r="E2200" s="12">
        <v>5.35</v>
      </c>
      <c r="F2200" s="14" t="str">
        <f t="shared" si="136"/>
        <v>2025-05-02ExpenseHeritage Home &amp; Gifts Port Moody51335 Project Expense - Materials5.35</v>
      </c>
      <c r="G2200" s="15">
        <f t="shared" si="137"/>
        <v>45779</v>
      </c>
      <c r="H2200" s="16" t="str">
        <f>IF((IFERROR((VLOOKUP(D2200,'Automation (QBO)'!A:B,2,FALSE)),"0"))=0,"Suspense",(IFERROR((VLOOKUP(D2200,'Automation (QBO)'!A:B,2,FALSE)),"Suspense")))</f>
        <v>Project Expense - Materials</v>
      </c>
      <c r="I2200" s="17">
        <f t="shared" si="138"/>
        <v>5.35</v>
      </c>
      <c r="J2200" s="12" t="str">
        <f t="shared" si="139"/>
        <v>Project Expense - Materials</v>
      </c>
    </row>
    <row r="2201" spans="1:10" ht="16" hidden="1">
      <c r="A2201" s="13" t="s">
        <v>806</v>
      </c>
      <c r="B2201" s="12" t="s">
        <v>78</v>
      </c>
      <c r="C2201" s="12" t="s">
        <v>790</v>
      </c>
      <c r="D2201" s="12" t="s">
        <v>199</v>
      </c>
      <c r="E2201" s="12">
        <v>-0.25</v>
      </c>
      <c r="F2201" s="14" t="str">
        <f t="shared" si="136"/>
        <v>2025-05-02ExpenseHeritage Home &amp; Gifts Port Moody21020 GST/HST Payable-0.25</v>
      </c>
      <c r="G2201" s="15">
        <f t="shared" si="137"/>
        <v>45779</v>
      </c>
      <c r="H2201" s="16" t="str">
        <f>IF((IFERROR((VLOOKUP(D2201,'Automation (QBO)'!A:B,2,FALSE)),"0"))=0,"Suspense",(IFERROR((VLOOKUP(D2201,'Automation (QBO)'!A:B,2,FALSE)),"Suspense")))</f>
        <v>GST/HST Payable</v>
      </c>
      <c r="I2201" s="17">
        <f t="shared" si="138"/>
        <v>-0.25</v>
      </c>
      <c r="J2201" s="12" t="str">
        <f t="shared" si="139"/>
        <v>GST/HST Payable</v>
      </c>
    </row>
    <row r="2202" spans="1:10" ht="16" hidden="1">
      <c r="A2202" s="13" t="s">
        <v>806</v>
      </c>
      <c r="B2202" s="12" t="s">
        <v>78</v>
      </c>
      <c r="D2202" s="12" t="s">
        <v>656</v>
      </c>
      <c r="E2202" s="12">
        <v>3000</v>
      </c>
      <c r="F2202" s="14" t="str">
        <f t="shared" si="136"/>
        <v>2025-05-02Expense13007 Due to/from Saltire Rentals3000</v>
      </c>
      <c r="G2202" s="15">
        <f t="shared" si="137"/>
        <v>45779</v>
      </c>
      <c r="H2202" s="16" t="str">
        <f>IF((IFERROR((VLOOKUP(D2202,'Automation (QBO)'!A:B,2,FALSE)),"0"))=0,"Suspense",(IFERROR((VLOOKUP(D2202,'Automation (QBO)'!A:B,2,FALSE)),"Suspense")))</f>
        <v>Due to/from Saltire Rentals</v>
      </c>
      <c r="I2202" s="17">
        <f t="shared" si="138"/>
        <v>3000</v>
      </c>
      <c r="J2202" s="12" t="str">
        <f t="shared" si="139"/>
        <v>Due to/from Saltire Rentals</v>
      </c>
    </row>
    <row r="2203" spans="1:10" ht="16" hidden="1">
      <c r="A2203" s="13" t="s">
        <v>806</v>
      </c>
      <c r="B2203" s="12" t="s">
        <v>78</v>
      </c>
      <c r="D2203" s="12" t="s">
        <v>199</v>
      </c>
      <c r="E2203" s="12">
        <v>0</v>
      </c>
      <c r="F2203" s="14" t="str">
        <f t="shared" si="136"/>
        <v>2025-05-02Expense21020 GST/HST Payable0</v>
      </c>
      <c r="G2203" s="15">
        <f t="shared" si="137"/>
        <v>45779</v>
      </c>
      <c r="H2203" s="16" t="str">
        <f>IF((IFERROR((VLOOKUP(D2203,'Automation (QBO)'!A:B,2,FALSE)),"0"))=0,"Suspense",(IFERROR((VLOOKUP(D2203,'Automation (QBO)'!A:B,2,FALSE)),"Suspense")))</f>
        <v>GST/HST Payable</v>
      </c>
      <c r="I2203" s="17">
        <f t="shared" si="138"/>
        <v>0</v>
      </c>
      <c r="J2203" s="12" t="str">
        <f t="shared" si="139"/>
        <v>GST/HST Payable</v>
      </c>
    </row>
    <row r="2204" spans="1:10" ht="16" hidden="1">
      <c r="A2204" s="13" t="s">
        <v>806</v>
      </c>
      <c r="B2204" s="12" t="s">
        <v>78</v>
      </c>
      <c r="C2204" s="12" t="s">
        <v>81</v>
      </c>
      <c r="D2204" s="12" t="s">
        <v>199</v>
      </c>
      <c r="E2204" s="12">
        <v>-4.28</v>
      </c>
      <c r="F2204" s="14" t="str">
        <f t="shared" si="136"/>
        <v>2025-05-02ExpenseHome Depot21020 GST/HST Payable-4.28</v>
      </c>
      <c r="G2204" s="15">
        <f t="shared" si="137"/>
        <v>45779</v>
      </c>
      <c r="H2204" s="16" t="str">
        <f>IF((IFERROR((VLOOKUP(D2204,'Automation (QBO)'!A:B,2,FALSE)),"0"))=0,"Suspense",(IFERROR((VLOOKUP(D2204,'Automation (QBO)'!A:B,2,FALSE)),"Suspense")))</f>
        <v>GST/HST Payable</v>
      </c>
      <c r="I2204" s="17">
        <f t="shared" si="138"/>
        <v>-4.28</v>
      </c>
      <c r="J2204" s="12" t="str">
        <f t="shared" si="139"/>
        <v>GST/HST Payable</v>
      </c>
    </row>
    <row r="2205" spans="1:10" ht="16" hidden="1">
      <c r="A2205" s="13" t="s">
        <v>806</v>
      </c>
      <c r="B2205" s="12" t="s">
        <v>78</v>
      </c>
      <c r="D2205" s="12" t="s">
        <v>201</v>
      </c>
      <c r="E2205" s="12">
        <v>-3000</v>
      </c>
      <c r="F2205" s="14" t="str">
        <f t="shared" si="136"/>
        <v>2025-05-02Expense11005 Chequing (CIBC)-3000</v>
      </c>
      <c r="G2205" s="15">
        <f t="shared" si="137"/>
        <v>45779</v>
      </c>
      <c r="H2205" s="16" t="str">
        <f>IF((IFERROR((VLOOKUP(D2205,'Automation (QBO)'!A:B,2,FALSE)),"0"))=0,"Suspense",(IFERROR((VLOOKUP(D2205,'Automation (QBO)'!A:B,2,FALSE)),"Suspense")))</f>
        <v>Chequing (CIBC)</v>
      </c>
      <c r="I2205" s="17">
        <f t="shared" si="138"/>
        <v>-3000</v>
      </c>
      <c r="J2205" s="12" t="str">
        <f t="shared" si="139"/>
        <v>Chequing (CIBC)</v>
      </c>
    </row>
    <row r="2206" spans="1:10" ht="16" hidden="1">
      <c r="A2206" s="13" t="s">
        <v>806</v>
      </c>
      <c r="B2206" s="12" t="s">
        <v>78</v>
      </c>
      <c r="C2206" s="12" t="s">
        <v>790</v>
      </c>
      <c r="D2206" s="12" t="s">
        <v>505</v>
      </c>
      <c r="E2206" s="12">
        <v>5.6</v>
      </c>
      <c r="F2206" s="14" t="str">
        <f t="shared" si="136"/>
        <v>2025-05-02ExpenseHeritage Home &amp; Gifts Port Moody21010 Credit Card (CIBC Visa)5.6</v>
      </c>
      <c r="G2206" s="15">
        <f t="shared" si="137"/>
        <v>45779</v>
      </c>
      <c r="H2206" s="16" t="str">
        <f>IF((IFERROR((VLOOKUP(D2206,'Automation (QBO)'!A:B,2,FALSE)),"0"))=0,"Suspense",(IFERROR((VLOOKUP(D2206,'Automation (QBO)'!A:B,2,FALSE)),"Suspense")))</f>
        <v>Credit Card (CIBC Visa)</v>
      </c>
      <c r="I2206" s="17">
        <f t="shared" si="138"/>
        <v>5.6</v>
      </c>
      <c r="J2206" s="12" t="str">
        <f t="shared" si="139"/>
        <v>Credit Card (CIBC Visa)</v>
      </c>
    </row>
    <row r="2207" spans="1:10" ht="16" hidden="1">
      <c r="A2207" s="13" t="s">
        <v>806</v>
      </c>
      <c r="B2207" s="12" t="s">
        <v>78</v>
      </c>
      <c r="C2207" s="12" t="s">
        <v>81</v>
      </c>
      <c r="D2207" s="12" t="s">
        <v>505</v>
      </c>
      <c r="E2207" s="12">
        <v>89.96</v>
      </c>
      <c r="F2207" s="14" t="str">
        <f t="shared" si="136"/>
        <v>2025-05-02ExpenseHome Depot21010 Credit Card (CIBC Visa)89.96</v>
      </c>
      <c r="G2207" s="15">
        <f t="shared" si="137"/>
        <v>45779</v>
      </c>
      <c r="H2207" s="16" t="str">
        <f>IF((IFERROR((VLOOKUP(D2207,'Automation (QBO)'!A:B,2,FALSE)),"0"))=0,"Suspense",(IFERROR((VLOOKUP(D2207,'Automation (QBO)'!A:B,2,FALSE)),"Suspense")))</f>
        <v>Credit Card (CIBC Visa)</v>
      </c>
      <c r="I2207" s="17">
        <f t="shared" si="138"/>
        <v>89.96</v>
      </c>
      <c r="J2207" s="12" t="str">
        <f t="shared" si="139"/>
        <v>Credit Card (CIBC Visa)</v>
      </c>
    </row>
    <row r="2208" spans="1:10" ht="16" hidden="1">
      <c r="A2208" s="13" t="s">
        <v>806</v>
      </c>
      <c r="B2208" s="12" t="s">
        <v>78</v>
      </c>
      <c r="C2208" s="12" t="s">
        <v>81</v>
      </c>
      <c r="D2208" s="12" t="s">
        <v>982</v>
      </c>
      <c r="E2208" s="12">
        <v>85.68</v>
      </c>
      <c r="F2208" s="14" t="str">
        <f t="shared" si="136"/>
        <v>2025-05-02ExpenseHome Depot51351 Equipment &amp; Rental85.68</v>
      </c>
      <c r="G2208" s="15">
        <f t="shared" si="137"/>
        <v>45779</v>
      </c>
      <c r="H2208" s="16" t="str">
        <f>IF((IFERROR((VLOOKUP(D2208,'Automation (QBO)'!A:B,2,FALSE)),"0"))=0,"Suspense",(IFERROR((VLOOKUP(D2208,'Automation (QBO)'!A:B,2,FALSE)),"Suspense")))</f>
        <v>Suspense</v>
      </c>
      <c r="I2208" s="17">
        <f t="shared" si="138"/>
        <v>85.68</v>
      </c>
      <c r="J2208" s="12" t="str">
        <f t="shared" si="139"/>
        <v>Suspense</v>
      </c>
    </row>
    <row r="2209" spans="1:10" ht="16" hidden="1">
      <c r="A2209" s="13" t="s">
        <v>807</v>
      </c>
      <c r="B2209" s="12" t="s">
        <v>78</v>
      </c>
      <c r="C2209" s="12" t="s">
        <v>103</v>
      </c>
      <c r="D2209" s="12" t="s">
        <v>660</v>
      </c>
      <c r="E2209" s="12">
        <v>15.76</v>
      </c>
      <c r="F2209" s="14" t="str">
        <f t="shared" si="136"/>
        <v>2025-05-03ExpenseRona51335 Project Expense - Materials15.76</v>
      </c>
      <c r="G2209" s="15">
        <f t="shared" si="137"/>
        <v>45780</v>
      </c>
      <c r="H2209" s="16" t="str">
        <f>IF((IFERROR((VLOOKUP(D2209,'Automation (QBO)'!A:B,2,FALSE)),"0"))=0,"Suspense",(IFERROR((VLOOKUP(D2209,'Automation (QBO)'!A:B,2,FALSE)),"Suspense")))</f>
        <v>Project Expense - Materials</v>
      </c>
      <c r="I2209" s="17">
        <f t="shared" si="138"/>
        <v>15.76</v>
      </c>
      <c r="J2209" s="12" t="str">
        <f t="shared" si="139"/>
        <v>Project Expense - Materials</v>
      </c>
    </row>
    <row r="2210" spans="1:10" ht="16" hidden="1">
      <c r="A2210" s="13" t="s">
        <v>807</v>
      </c>
      <c r="B2210" s="12" t="s">
        <v>78</v>
      </c>
      <c r="C2210" s="12" t="s">
        <v>103</v>
      </c>
      <c r="D2210" s="12" t="s">
        <v>199</v>
      </c>
      <c r="E2210" s="12">
        <v>-0.74</v>
      </c>
      <c r="F2210" s="14" t="str">
        <f t="shared" si="136"/>
        <v>2025-05-03ExpenseRona21020 GST/HST Payable-0.74</v>
      </c>
      <c r="G2210" s="15">
        <f t="shared" si="137"/>
        <v>45780</v>
      </c>
      <c r="H2210" s="16" t="str">
        <f>IF((IFERROR((VLOOKUP(D2210,'Automation (QBO)'!A:B,2,FALSE)),"0"))=0,"Suspense",(IFERROR((VLOOKUP(D2210,'Automation (QBO)'!A:B,2,FALSE)),"Suspense")))</f>
        <v>GST/HST Payable</v>
      </c>
      <c r="I2210" s="17">
        <f t="shared" si="138"/>
        <v>-0.74</v>
      </c>
      <c r="J2210" s="12" t="str">
        <f t="shared" si="139"/>
        <v>GST/HST Payable</v>
      </c>
    </row>
    <row r="2211" spans="1:10" ht="16" hidden="1">
      <c r="A2211" s="13" t="s">
        <v>807</v>
      </c>
      <c r="B2211" s="12" t="s">
        <v>78</v>
      </c>
      <c r="C2211" s="12" t="s">
        <v>103</v>
      </c>
      <c r="D2211" s="12" t="s">
        <v>505</v>
      </c>
      <c r="E2211" s="12">
        <v>16.5</v>
      </c>
      <c r="F2211" s="14" t="str">
        <f t="shared" si="136"/>
        <v>2025-05-03ExpenseRona21010 Credit Card (CIBC Visa)16.5</v>
      </c>
      <c r="G2211" s="15">
        <f t="shared" si="137"/>
        <v>45780</v>
      </c>
      <c r="H2211" s="16" t="str">
        <f>IF((IFERROR((VLOOKUP(D2211,'Automation (QBO)'!A:B,2,FALSE)),"0"))=0,"Suspense",(IFERROR((VLOOKUP(D2211,'Automation (QBO)'!A:B,2,FALSE)),"Suspense")))</f>
        <v>Credit Card (CIBC Visa)</v>
      </c>
      <c r="I2211" s="17">
        <f t="shared" si="138"/>
        <v>16.5</v>
      </c>
      <c r="J2211" s="12" t="str">
        <f t="shared" si="139"/>
        <v>Credit Card (CIBC Visa)</v>
      </c>
    </row>
    <row r="2212" spans="1:10" ht="16" hidden="1">
      <c r="A2212" s="13" t="s">
        <v>808</v>
      </c>
      <c r="B2212" s="12" t="s">
        <v>106</v>
      </c>
      <c r="C2212" s="12" t="s">
        <v>753</v>
      </c>
      <c r="D2212" s="12" t="s">
        <v>665</v>
      </c>
      <c r="E2212" s="12">
        <v>-100000</v>
      </c>
      <c r="F2212" s="14" t="str">
        <f t="shared" si="136"/>
        <v>2025-05-05PaymentBrowns Newport Village:BSH NewPort Patio Project12000 [Accounts Receivable]-100000</v>
      </c>
      <c r="G2212" s="15">
        <f t="shared" si="137"/>
        <v>45782</v>
      </c>
      <c r="H2212" s="16" t="str">
        <f>IF((IFERROR((VLOOKUP(D2212,'Automation (QBO)'!A:B,2,FALSE)),"0"))=0,"Suspense",(IFERROR((VLOOKUP(D2212,'Automation (QBO)'!A:B,2,FALSE)),"Suspense")))</f>
        <v>Accounts Recievable - Suspense</v>
      </c>
      <c r="I2212" s="17">
        <f t="shared" si="138"/>
        <v>-100000</v>
      </c>
      <c r="J2212" s="12" t="str">
        <f t="shared" si="139"/>
        <v>Accounts Recievable - Suspense</v>
      </c>
    </row>
    <row r="2213" spans="1:10" ht="16" hidden="1">
      <c r="A2213" s="13" t="s">
        <v>808</v>
      </c>
      <c r="B2213" s="12" t="s">
        <v>84</v>
      </c>
      <c r="C2213" s="12" t="s">
        <v>114</v>
      </c>
      <c r="D2213" s="12" t="s">
        <v>666</v>
      </c>
      <c r="E2213" s="12">
        <v>362.51</v>
      </c>
      <c r="F2213" s="14" t="str">
        <f t="shared" si="136"/>
        <v>2025-05-05InvoiceGarden of Granite Winery:Garden of Granite Project41005 Labour - Project Managment362.51</v>
      </c>
      <c r="G2213" s="15">
        <f t="shared" si="137"/>
        <v>45782</v>
      </c>
      <c r="H2213" s="16" t="str">
        <f>IF((IFERROR((VLOOKUP(D2213,'Automation (QBO)'!A:B,2,FALSE)),"0"))=0,"Suspense",(IFERROR((VLOOKUP(D2213,'Automation (QBO)'!A:B,2,FALSE)),"Suspense")))</f>
        <v>Labour - Project Managment</v>
      </c>
      <c r="I2213" s="17">
        <f t="shared" si="138"/>
        <v>362.51</v>
      </c>
      <c r="J2213" s="12" t="str">
        <f t="shared" si="139"/>
        <v>Labour - Project Managment</v>
      </c>
    </row>
    <row r="2214" spans="1:10" ht="16" hidden="1">
      <c r="A2214" s="13" t="s">
        <v>808</v>
      </c>
      <c r="B2214" s="12" t="s">
        <v>84</v>
      </c>
      <c r="C2214" s="12" t="s">
        <v>114</v>
      </c>
      <c r="D2214" s="12" t="s">
        <v>760</v>
      </c>
      <c r="E2214" s="12">
        <v>72.5</v>
      </c>
      <c r="F2214" s="14" t="str">
        <f t="shared" si="136"/>
        <v>2025-05-05InvoiceGarden of Granite Winery:Garden of Granite Project42020 Margin - Subcontractor72.5</v>
      </c>
      <c r="G2214" s="15">
        <f t="shared" si="137"/>
        <v>45782</v>
      </c>
      <c r="H2214" s="16" t="str">
        <f>IF((IFERROR((VLOOKUP(D2214,'Automation (QBO)'!A:B,2,FALSE)),"0"))=0,"Suspense",(IFERROR((VLOOKUP(D2214,'Automation (QBO)'!A:B,2,FALSE)),"Suspense")))</f>
        <v>Margin - Subcontractor</v>
      </c>
      <c r="I2214" s="17">
        <f t="shared" si="138"/>
        <v>72.5</v>
      </c>
      <c r="J2214" s="12" t="str">
        <f t="shared" si="139"/>
        <v>Margin - Subcontractor</v>
      </c>
    </row>
    <row r="2215" spans="1:10" ht="16" hidden="1">
      <c r="A2215" s="13" t="s">
        <v>808</v>
      </c>
      <c r="B2215" s="12" t="s">
        <v>84</v>
      </c>
      <c r="C2215" s="12" t="s">
        <v>114</v>
      </c>
      <c r="D2215" s="12" t="s">
        <v>844</v>
      </c>
      <c r="E2215" s="12">
        <v>307.83999999999997</v>
      </c>
      <c r="F2215" s="14" t="str">
        <f t="shared" si="136"/>
        <v>2025-05-05InvoiceGarden of Granite Winery:Garden of Granite Project42035 Billable Expense Income307.84</v>
      </c>
      <c r="G2215" s="15">
        <f t="shared" si="137"/>
        <v>45782</v>
      </c>
      <c r="H2215" s="16" t="str">
        <f>IF((IFERROR((VLOOKUP(D2215,'Automation (QBO)'!A:B,2,FALSE)),"0"))=0,"Suspense",(IFERROR((VLOOKUP(D2215,'Automation (QBO)'!A:B,2,FALSE)),"Suspense")))</f>
        <v>Suspense</v>
      </c>
      <c r="I2215" s="17">
        <f t="shared" si="138"/>
        <v>307.83999999999997</v>
      </c>
      <c r="J2215" s="12" t="str">
        <f t="shared" si="139"/>
        <v>Suspense</v>
      </c>
    </row>
    <row r="2216" spans="1:10" ht="16" hidden="1">
      <c r="A2216" s="13" t="s">
        <v>808</v>
      </c>
      <c r="B2216" s="12" t="s">
        <v>84</v>
      </c>
      <c r="C2216" s="12" t="s">
        <v>114</v>
      </c>
      <c r="D2216" s="12" t="s">
        <v>759</v>
      </c>
      <c r="E2216" s="12">
        <v>61.57</v>
      </c>
      <c r="F2216" s="14" t="str">
        <f t="shared" si="136"/>
        <v>2025-05-05InvoiceGarden of Granite Winery:Garden of Granite Project42015 Margin - Materials61.57</v>
      </c>
      <c r="G2216" s="15">
        <f t="shared" si="137"/>
        <v>45782</v>
      </c>
      <c r="H2216" s="16" t="str">
        <f>IF((IFERROR((VLOOKUP(D2216,'Automation (QBO)'!A:B,2,FALSE)),"0"))=0,"Suspense",(IFERROR((VLOOKUP(D2216,'Automation (QBO)'!A:B,2,FALSE)),"Suspense")))</f>
        <v>Margin - Materials</v>
      </c>
      <c r="I2216" s="17">
        <f t="shared" si="138"/>
        <v>61.57</v>
      </c>
      <c r="J2216" s="12" t="str">
        <f t="shared" si="139"/>
        <v>Margin - Materials</v>
      </c>
    </row>
    <row r="2217" spans="1:10" ht="16" hidden="1">
      <c r="A2217" s="13" t="s">
        <v>808</v>
      </c>
      <c r="B2217" s="12" t="s">
        <v>84</v>
      </c>
      <c r="C2217" s="12" t="s">
        <v>114</v>
      </c>
      <c r="D2217" s="12" t="s">
        <v>758</v>
      </c>
      <c r="E2217" s="12">
        <v>780</v>
      </c>
      <c r="F2217" s="14" t="str">
        <f t="shared" si="136"/>
        <v>2025-05-05InvoiceGarden of Granite Winery:Garden of Granite Project41006 Labour - General780</v>
      </c>
      <c r="G2217" s="15">
        <f t="shared" si="137"/>
        <v>45782</v>
      </c>
      <c r="H2217" s="16" t="str">
        <f>IF((IFERROR((VLOOKUP(D2217,'Automation (QBO)'!A:B,2,FALSE)),"0"))=0,"Suspense",(IFERROR((VLOOKUP(D2217,'Automation (QBO)'!A:B,2,FALSE)),"Suspense")))</f>
        <v>Labour - General</v>
      </c>
      <c r="I2217" s="17">
        <f t="shared" si="138"/>
        <v>780</v>
      </c>
      <c r="J2217" s="12" t="str">
        <f t="shared" si="139"/>
        <v>Labour - General</v>
      </c>
    </row>
    <row r="2218" spans="1:10" ht="16" hidden="1">
      <c r="A2218" s="13" t="s">
        <v>808</v>
      </c>
      <c r="B2218" s="12" t="s">
        <v>84</v>
      </c>
      <c r="C2218" s="12" t="s">
        <v>114</v>
      </c>
      <c r="D2218" s="12" t="s">
        <v>761</v>
      </c>
      <c r="E2218" s="12">
        <v>156</v>
      </c>
      <c r="F2218" s="14" t="str">
        <f t="shared" si="136"/>
        <v>2025-05-05InvoiceGarden of Granite Winery:Garden of Granite Project42025 Margin - Labour156</v>
      </c>
      <c r="G2218" s="15">
        <f t="shared" si="137"/>
        <v>45782</v>
      </c>
      <c r="H2218" s="16" t="str">
        <f>IF((IFERROR((VLOOKUP(D2218,'Automation (QBO)'!A:B,2,FALSE)),"0"))=0,"Suspense",(IFERROR((VLOOKUP(D2218,'Automation (QBO)'!A:B,2,FALSE)),"Suspense")))</f>
        <v>Margin - Labour</v>
      </c>
      <c r="I2218" s="17">
        <f t="shared" si="138"/>
        <v>156</v>
      </c>
      <c r="J2218" s="12" t="str">
        <f t="shared" si="139"/>
        <v>Margin - Labour</v>
      </c>
    </row>
    <row r="2219" spans="1:10" ht="16" hidden="1">
      <c r="A2219" s="13" t="s">
        <v>808</v>
      </c>
      <c r="B2219" s="12" t="s">
        <v>84</v>
      </c>
      <c r="C2219" s="12" t="s">
        <v>754</v>
      </c>
      <c r="D2219" s="12" t="s">
        <v>666</v>
      </c>
      <c r="E2219" s="12">
        <v>850</v>
      </c>
      <c r="F2219" s="14" t="str">
        <f t="shared" si="136"/>
        <v>2025-05-05InvoiceGranville Island Brewing.41005 Labour - Project Managment850</v>
      </c>
      <c r="G2219" s="15">
        <f t="shared" si="137"/>
        <v>45782</v>
      </c>
      <c r="H2219" s="16" t="str">
        <f>IF((IFERROR((VLOOKUP(D2219,'Automation (QBO)'!A:B,2,FALSE)),"0"))=0,"Suspense",(IFERROR((VLOOKUP(D2219,'Automation (QBO)'!A:B,2,FALSE)),"Suspense")))</f>
        <v>Labour - Project Managment</v>
      </c>
      <c r="I2219" s="17">
        <f t="shared" si="138"/>
        <v>850</v>
      </c>
      <c r="J2219" s="12" t="str">
        <f t="shared" si="139"/>
        <v>Labour - Project Managment</v>
      </c>
    </row>
    <row r="2220" spans="1:10" ht="16" hidden="1">
      <c r="A2220" s="13" t="s">
        <v>808</v>
      </c>
      <c r="B2220" s="12" t="s">
        <v>84</v>
      </c>
      <c r="C2220" s="12" t="s">
        <v>754</v>
      </c>
      <c r="D2220" s="12" t="s">
        <v>760</v>
      </c>
      <c r="E2220" s="12">
        <v>170</v>
      </c>
      <c r="F2220" s="14" t="str">
        <f t="shared" si="136"/>
        <v>2025-05-05InvoiceGranville Island Brewing.42020 Margin - Subcontractor170</v>
      </c>
      <c r="G2220" s="15">
        <f t="shared" si="137"/>
        <v>45782</v>
      </c>
      <c r="H2220" s="16" t="str">
        <f>IF((IFERROR((VLOOKUP(D2220,'Automation (QBO)'!A:B,2,FALSE)),"0"))=0,"Suspense",(IFERROR((VLOOKUP(D2220,'Automation (QBO)'!A:B,2,FALSE)),"Suspense")))</f>
        <v>Margin - Subcontractor</v>
      </c>
      <c r="I2220" s="17">
        <f t="shared" si="138"/>
        <v>170</v>
      </c>
      <c r="J2220" s="12" t="str">
        <f t="shared" si="139"/>
        <v>Margin - Subcontractor</v>
      </c>
    </row>
    <row r="2221" spans="1:10" ht="16" hidden="1">
      <c r="A2221" s="13" t="s">
        <v>808</v>
      </c>
      <c r="B2221" s="12" t="s">
        <v>84</v>
      </c>
      <c r="C2221" s="12" t="s">
        <v>754</v>
      </c>
      <c r="D2221" s="12" t="s">
        <v>758</v>
      </c>
      <c r="E2221" s="12">
        <v>255</v>
      </c>
      <c r="F2221" s="14" t="str">
        <f t="shared" si="136"/>
        <v>2025-05-05InvoiceGranville Island Brewing.41006 Labour - General255</v>
      </c>
      <c r="G2221" s="15">
        <f t="shared" si="137"/>
        <v>45782</v>
      </c>
      <c r="H2221" s="16" t="str">
        <f>IF((IFERROR((VLOOKUP(D2221,'Automation (QBO)'!A:B,2,FALSE)),"0"))=0,"Suspense",(IFERROR((VLOOKUP(D2221,'Automation (QBO)'!A:B,2,FALSE)),"Suspense")))</f>
        <v>Labour - General</v>
      </c>
      <c r="I2221" s="17">
        <f t="shared" si="138"/>
        <v>255</v>
      </c>
      <c r="J2221" s="12" t="str">
        <f t="shared" si="139"/>
        <v>Labour - General</v>
      </c>
    </row>
    <row r="2222" spans="1:10" ht="16" hidden="1">
      <c r="A2222" s="13" t="s">
        <v>808</v>
      </c>
      <c r="B2222" s="12" t="s">
        <v>84</v>
      </c>
      <c r="C2222" s="12" t="s">
        <v>754</v>
      </c>
      <c r="D2222" s="12" t="s">
        <v>199</v>
      </c>
      <c r="E2222" s="12">
        <v>63.75</v>
      </c>
      <c r="F2222" s="14" t="str">
        <f t="shared" si="136"/>
        <v>2025-05-05InvoiceGranville Island Brewing.21020 GST/HST Payable63.75</v>
      </c>
      <c r="G2222" s="15">
        <f t="shared" si="137"/>
        <v>45782</v>
      </c>
      <c r="H2222" s="16" t="str">
        <f>IF((IFERROR((VLOOKUP(D2222,'Automation (QBO)'!A:B,2,FALSE)),"0"))=0,"Suspense",(IFERROR((VLOOKUP(D2222,'Automation (QBO)'!A:B,2,FALSE)),"Suspense")))</f>
        <v>GST/HST Payable</v>
      </c>
      <c r="I2222" s="17">
        <f t="shared" si="138"/>
        <v>63.75</v>
      </c>
      <c r="J2222" s="12" t="str">
        <f t="shared" si="139"/>
        <v>GST/HST Payable</v>
      </c>
    </row>
    <row r="2223" spans="1:10" ht="16" hidden="1">
      <c r="A2223" s="13" t="s">
        <v>808</v>
      </c>
      <c r="B2223" s="12" t="s">
        <v>106</v>
      </c>
      <c r="C2223" s="12" t="s">
        <v>118</v>
      </c>
      <c r="D2223" s="12" t="s">
        <v>665</v>
      </c>
      <c r="E2223" s="12">
        <v>-750</v>
      </c>
      <c r="F2223" s="14" t="str">
        <f t="shared" si="136"/>
        <v>2025-05-05Payment1262541 B.C Ltd.12000 [Accounts Receivable]-750</v>
      </c>
      <c r="G2223" s="15">
        <f t="shared" si="137"/>
        <v>45782</v>
      </c>
      <c r="H2223" s="16" t="str">
        <f>IF((IFERROR((VLOOKUP(D2223,'Automation (QBO)'!A:B,2,FALSE)),"0"))=0,"Suspense",(IFERROR((VLOOKUP(D2223,'Automation (QBO)'!A:B,2,FALSE)),"Suspense")))</f>
        <v>Accounts Recievable - Suspense</v>
      </c>
      <c r="I2223" s="17">
        <f t="shared" si="138"/>
        <v>-750</v>
      </c>
      <c r="J2223" s="12" t="str">
        <f t="shared" si="139"/>
        <v>Accounts Recievable - Suspense</v>
      </c>
    </row>
    <row r="2224" spans="1:10" ht="16" hidden="1">
      <c r="A2224" s="13" t="s">
        <v>808</v>
      </c>
      <c r="B2224" s="12" t="s">
        <v>106</v>
      </c>
      <c r="C2224" s="12" t="s">
        <v>118</v>
      </c>
      <c r="D2224" s="12" t="s">
        <v>201</v>
      </c>
      <c r="E2224" s="12">
        <v>750</v>
      </c>
      <c r="F2224" s="14" t="str">
        <f t="shared" si="136"/>
        <v>2025-05-05Payment1262541 B.C Ltd.11005 Chequing (CIBC)750</v>
      </c>
      <c r="G2224" s="15">
        <f t="shared" si="137"/>
        <v>45782</v>
      </c>
      <c r="H2224" s="16" t="str">
        <f>IF((IFERROR((VLOOKUP(D2224,'Automation (QBO)'!A:B,2,FALSE)),"0"))=0,"Suspense",(IFERROR((VLOOKUP(D2224,'Automation (QBO)'!A:B,2,FALSE)),"Suspense")))</f>
        <v>Chequing (CIBC)</v>
      </c>
      <c r="I2224" s="17">
        <f t="shared" si="138"/>
        <v>750</v>
      </c>
      <c r="J2224" s="12" t="str">
        <f t="shared" si="139"/>
        <v>Chequing (CIBC)</v>
      </c>
    </row>
    <row r="2225" spans="1:10" ht="16" hidden="1">
      <c r="A2225" s="13" t="s">
        <v>808</v>
      </c>
      <c r="B2225" s="12" t="s">
        <v>84</v>
      </c>
      <c r="C2225" s="12" t="s">
        <v>114</v>
      </c>
      <c r="D2225" s="12" t="s">
        <v>218</v>
      </c>
      <c r="E2225" s="12">
        <v>35000</v>
      </c>
      <c r="F2225" s="14" t="str">
        <f t="shared" si="136"/>
        <v>2025-05-05InvoiceGarden of Granite Winery:Garden of Granite Project21045 Deposit Received35000</v>
      </c>
      <c r="G2225" s="15">
        <f t="shared" si="137"/>
        <v>45782</v>
      </c>
      <c r="H2225" s="16" t="str">
        <f>IF((IFERROR((VLOOKUP(D2225,'Automation (QBO)'!A:B,2,FALSE)),"0"))=0,"Suspense",(IFERROR((VLOOKUP(D2225,'Automation (QBO)'!A:B,2,FALSE)),"Suspense")))</f>
        <v>Liability - Depostis Received</v>
      </c>
      <c r="I2225" s="17">
        <f t="shared" si="138"/>
        <v>35000</v>
      </c>
      <c r="J2225" s="12" t="str">
        <f t="shared" si="139"/>
        <v>Liability - Depostis Received</v>
      </c>
    </row>
    <row r="2226" spans="1:10" ht="16" hidden="1">
      <c r="A2226" s="13" t="s">
        <v>808</v>
      </c>
      <c r="B2226" s="12" t="s">
        <v>84</v>
      </c>
      <c r="C2226" s="12" t="s">
        <v>114</v>
      </c>
      <c r="D2226" s="12" t="s">
        <v>199</v>
      </c>
      <c r="E2226" s="12">
        <v>0</v>
      </c>
      <c r="F2226" s="14" t="str">
        <f t="shared" si="136"/>
        <v>2025-05-05InvoiceGarden of Granite Winery:Garden of Granite Project21020 GST/HST Payable0</v>
      </c>
      <c r="G2226" s="15">
        <f t="shared" si="137"/>
        <v>45782</v>
      </c>
      <c r="H2226" s="16" t="str">
        <f>IF((IFERROR((VLOOKUP(D2226,'Automation (QBO)'!A:B,2,FALSE)),"0"))=0,"Suspense",(IFERROR((VLOOKUP(D2226,'Automation (QBO)'!A:B,2,FALSE)),"Suspense")))</f>
        <v>GST/HST Payable</v>
      </c>
      <c r="I2226" s="17">
        <f t="shared" si="138"/>
        <v>0</v>
      </c>
      <c r="J2226" s="12" t="str">
        <f t="shared" si="139"/>
        <v>GST/HST Payable</v>
      </c>
    </row>
    <row r="2227" spans="1:10" ht="16" hidden="1">
      <c r="A2227" s="13" t="s">
        <v>808</v>
      </c>
      <c r="B2227" s="12" t="s">
        <v>84</v>
      </c>
      <c r="C2227" s="12" t="s">
        <v>114</v>
      </c>
      <c r="D2227" s="12" t="s">
        <v>665</v>
      </c>
      <c r="E2227" s="12">
        <v>35000</v>
      </c>
      <c r="F2227" s="14" t="str">
        <f t="shared" si="136"/>
        <v>2025-05-05InvoiceGarden of Granite Winery:Garden of Granite Project12000 [Accounts Receivable]35000</v>
      </c>
      <c r="G2227" s="15">
        <f t="shared" si="137"/>
        <v>45782</v>
      </c>
      <c r="H2227" s="16" t="str">
        <f>IF((IFERROR((VLOOKUP(D2227,'Automation (QBO)'!A:B,2,FALSE)),"0"))=0,"Suspense",(IFERROR((VLOOKUP(D2227,'Automation (QBO)'!A:B,2,FALSE)),"Suspense")))</f>
        <v>Accounts Recievable - Suspense</v>
      </c>
      <c r="I2227" s="17">
        <f t="shared" si="138"/>
        <v>35000</v>
      </c>
      <c r="J2227" s="12" t="str">
        <f t="shared" si="139"/>
        <v>Accounts Recievable - Suspense</v>
      </c>
    </row>
    <row r="2228" spans="1:10" ht="16" hidden="1">
      <c r="A2228" s="13" t="s">
        <v>808</v>
      </c>
      <c r="B2228" s="12" t="s">
        <v>78</v>
      </c>
      <c r="C2228" s="12" t="s">
        <v>101</v>
      </c>
      <c r="D2228" s="12" t="s">
        <v>383</v>
      </c>
      <c r="E2228" s="12">
        <v>10.66</v>
      </c>
      <c r="F2228" s="14" t="str">
        <f t="shared" si="136"/>
        <v>2025-05-05ExpenseAmazon52165 Subscriptions (Annual)10.66</v>
      </c>
      <c r="G2228" s="15">
        <f t="shared" si="137"/>
        <v>45782</v>
      </c>
      <c r="H2228" s="16" t="str">
        <f>IF((IFERROR((VLOOKUP(D2228,'Automation (QBO)'!A:B,2,FALSE)),"0"))=0,"Suspense",(IFERROR((VLOOKUP(D2228,'Automation (QBO)'!A:B,2,FALSE)),"Suspense")))</f>
        <v>Subscriptions (Annual)</v>
      </c>
      <c r="I2228" s="17">
        <f t="shared" si="138"/>
        <v>10.66</v>
      </c>
      <c r="J2228" s="12" t="str">
        <f t="shared" si="139"/>
        <v>Subscriptions (Annual)</v>
      </c>
    </row>
    <row r="2229" spans="1:10" ht="16" hidden="1">
      <c r="A2229" s="13" t="s">
        <v>808</v>
      </c>
      <c r="B2229" s="12" t="s">
        <v>78</v>
      </c>
      <c r="C2229" s="12" t="s">
        <v>101</v>
      </c>
      <c r="D2229" s="12" t="s">
        <v>199</v>
      </c>
      <c r="E2229" s="12">
        <v>-0.53</v>
      </c>
      <c r="F2229" s="14" t="str">
        <f t="shared" si="136"/>
        <v>2025-05-05ExpenseAmazon21020 GST/HST Payable-0.53</v>
      </c>
      <c r="G2229" s="15">
        <f t="shared" si="137"/>
        <v>45782</v>
      </c>
      <c r="H2229" s="16" t="str">
        <f>IF((IFERROR((VLOOKUP(D2229,'Automation (QBO)'!A:B,2,FALSE)),"0"))=0,"Suspense",(IFERROR((VLOOKUP(D2229,'Automation (QBO)'!A:B,2,FALSE)),"Suspense")))</f>
        <v>GST/HST Payable</v>
      </c>
      <c r="I2229" s="17">
        <f t="shared" si="138"/>
        <v>-0.53</v>
      </c>
      <c r="J2229" s="12" t="str">
        <f t="shared" si="139"/>
        <v>GST/HST Payable</v>
      </c>
    </row>
    <row r="2230" spans="1:10" ht="16" hidden="1">
      <c r="A2230" s="13" t="s">
        <v>808</v>
      </c>
      <c r="B2230" s="12" t="s">
        <v>78</v>
      </c>
      <c r="C2230" s="12" t="s">
        <v>790</v>
      </c>
      <c r="D2230" s="12" t="s">
        <v>660</v>
      </c>
      <c r="E2230" s="12">
        <v>14.53</v>
      </c>
      <c r="F2230" s="14" t="str">
        <f t="shared" si="136"/>
        <v>2025-05-05ExpenseHeritage Home &amp; Gifts Port Moody51335 Project Expense - Materials14.53</v>
      </c>
      <c r="G2230" s="15">
        <f t="shared" si="137"/>
        <v>45782</v>
      </c>
      <c r="H2230" s="16" t="str">
        <f>IF((IFERROR((VLOOKUP(D2230,'Automation (QBO)'!A:B,2,FALSE)),"0"))=0,"Suspense",(IFERROR((VLOOKUP(D2230,'Automation (QBO)'!A:B,2,FALSE)),"Suspense")))</f>
        <v>Project Expense - Materials</v>
      </c>
      <c r="I2230" s="17">
        <f t="shared" si="138"/>
        <v>14.53</v>
      </c>
      <c r="J2230" s="12" t="str">
        <f t="shared" si="139"/>
        <v>Project Expense - Materials</v>
      </c>
    </row>
    <row r="2231" spans="1:10" ht="16" hidden="1">
      <c r="A2231" s="13" t="s">
        <v>808</v>
      </c>
      <c r="B2231" s="12" t="s">
        <v>78</v>
      </c>
      <c r="C2231" s="12" t="s">
        <v>790</v>
      </c>
      <c r="D2231" s="12" t="s">
        <v>199</v>
      </c>
      <c r="E2231" s="12">
        <v>-0.67</v>
      </c>
      <c r="F2231" s="14" t="str">
        <f t="shared" si="136"/>
        <v>2025-05-05ExpenseHeritage Home &amp; Gifts Port Moody21020 GST/HST Payable-0.67</v>
      </c>
      <c r="G2231" s="15">
        <f t="shared" si="137"/>
        <v>45782</v>
      </c>
      <c r="H2231" s="16" t="str">
        <f>IF((IFERROR((VLOOKUP(D2231,'Automation (QBO)'!A:B,2,FALSE)),"0"))=0,"Suspense",(IFERROR((VLOOKUP(D2231,'Automation (QBO)'!A:B,2,FALSE)),"Suspense")))</f>
        <v>GST/HST Payable</v>
      </c>
      <c r="I2231" s="17">
        <f t="shared" si="138"/>
        <v>-0.67</v>
      </c>
      <c r="J2231" s="12" t="str">
        <f t="shared" si="139"/>
        <v>GST/HST Payable</v>
      </c>
    </row>
    <row r="2232" spans="1:10" ht="16" hidden="1">
      <c r="A2232" s="13" t="s">
        <v>808</v>
      </c>
      <c r="B2232" s="12" t="s">
        <v>78</v>
      </c>
      <c r="C2232" s="12" t="s">
        <v>161</v>
      </c>
      <c r="D2232" s="12" t="s">
        <v>654</v>
      </c>
      <c r="E2232" s="12">
        <v>6198.33</v>
      </c>
      <c r="F2232" s="14" t="str">
        <f t="shared" si="136"/>
        <v>2025-05-05ExpenseMetallica Mfg.51320 Project Expense - Subcontractors6198.33</v>
      </c>
      <c r="G2232" s="15">
        <f t="shared" si="137"/>
        <v>45782</v>
      </c>
      <c r="H2232" s="16" t="str">
        <f>IF((IFERROR((VLOOKUP(D2232,'Automation (QBO)'!A:B,2,FALSE)),"0"))=0,"Suspense",(IFERROR((VLOOKUP(D2232,'Automation (QBO)'!A:B,2,FALSE)),"Suspense")))</f>
        <v>Project Expense - Subcontractors</v>
      </c>
      <c r="I2232" s="17">
        <f t="shared" si="138"/>
        <v>6198.33</v>
      </c>
      <c r="J2232" s="12" t="str">
        <f t="shared" si="139"/>
        <v>Project Expense - Subcontractors</v>
      </c>
    </row>
    <row r="2233" spans="1:10" ht="16" hidden="1">
      <c r="A2233" s="13" t="s">
        <v>808</v>
      </c>
      <c r="B2233" s="12" t="s">
        <v>78</v>
      </c>
      <c r="C2233" s="12" t="s">
        <v>161</v>
      </c>
      <c r="D2233" s="12" t="s">
        <v>199</v>
      </c>
      <c r="E2233" s="12">
        <v>-289.64</v>
      </c>
      <c r="F2233" s="14" t="str">
        <f t="shared" si="136"/>
        <v>2025-05-05ExpenseMetallica Mfg.21020 GST/HST Payable-289.64</v>
      </c>
      <c r="G2233" s="15">
        <f t="shared" si="137"/>
        <v>45782</v>
      </c>
      <c r="H2233" s="16" t="str">
        <f>IF((IFERROR((VLOOKUP(D2233,'Automation (QBO)'!A:B,2,FALSE)),"0"))=0,"Suspense",(IFERROR((VLOOKUP(D2233,'Automation (QBO)'!A:B,2,FALSE)),"Suspense")))</f>
        <v>GST/HST Payable</v>
      </c>
      <c r="I2233" s="17">
        <f t="shared" si="138"/>
        <v>-289.64</v>
      </c>
      <c r="J2233" s="12" t="str">
        <f t="shared" si="139"/>
        <v>GST/HST Payable</v>
      </c>
    </row>
    <row r="2234" spans="1:10" ht="16" hidden="1">
      <c r="A2234" s="13" t="s">
        <v>808</v>
      </c>
      <c r="B2234" s="12" t="s">
        <v>78</v>
      </c>
      <c r="C2234" s="12" t="s">
        <v>152</v>
      </c>
      <c r="D2234" s="12" t="s">
        <v>213</v>
      </c>
      <c r="E2234" s="12">
        <v>167.73</v>
      </c>
      <c r="F2234" s="14" t="str">
        <f t="shared" si="136"/>
        <v>2025-05-05ExpenseMr Lube51305 COGS - Miscellaneous (Vehicle)167.73</v>
      </c>
      <c r="G2234" s="15">
        <f t="shared" si="137"/>
        <v>45782</v>
      </c>
      <c r="H2234" s="16" t="str">
        <f>IF((IFERROR((VLOOKUP(D2234,'Automation (QBO)'!A:B,2,FALSE)),"0"))=0,"Suspense",(IFERROR((VLOOKUP(D2234,'Automation (QBO)'!A:B,2,FALSE)),"Suspense")))</f>
        <v>COGS - Miscellaneous (Vehicle)</v>
      </c>
      <c r="I2234" s="17">
        <f t="shared" si="138"/>
        <v>167.73</v>
      </c>
      <c r="J2234" s="12" t="str">
        <f t="shared" si="139"/>
        <v>COGS - Miscellaneous (Vehicle)</v>
      </c>
    </row>
    <row r="2235" spans="1:10" ht="16" hidden="1">
      <c r="A2235" s="13" t="s">
        <v>808</v>
      </c>
      <c r="B2235" s="12" t="s">
        <v>78</v>
      </c>
      <c r="C2235" s="12" t="s">
        <v>152</v>
      </c>
      <c r="D2235" s="12" t="s">
        <v>199</v>
      </c>
      <c r="E2235" s="12">
        <v>-7.84</v>
      </c>
      <c r="F2235" s="14" t="str">
        <f t="shared" si="136"/>
        <v>2025-05-05ExpenseMr Lube21020 GST/HST Payable-7.84</v>
      </c>
      <c r="G2235" s="15">
        <f t="shared" si="137"/>
        <v>45782</v>
      </c>
      <c r="H2235" s="16" t="str">
        <f>IF((IFERROR((VLOOKUP(D2235,'Automation (QBO)'!A:B,2,FALSE)),"0"))=0,"Suspense",(IFERROR((VLOOKUP(D2235,'Automation (QBO)'!A:B,2,FALSE)),"Suspense")))</f>
        <v>GST/HST Payable</v>
      </c>
      <c r="I2235" s="17">
        <f t="shared" si="138"/>
        <v>-7.84</v>
      </c>
      <c r="J2235" s="12" t="str">
        <f t="shared" si="139"/>
        <v>GST/HST Payable</v>
      </c>
    </row>
    <row r="2236" spans="1:10" ht="16" hidden="1">
      <c r="A2236" s="13" t="s">
        <v>808</v>
      </c>
      <c r="B2236" s="12" t="s">
        <v>84</v>
      </c>
      <c r="C2236" s="12" t="s">
        <v>754</v>
      </c>
      <c r="D2236" s="12" t="s">
        <v>665</v>
      </c>
      <c r="E2236" s="12">
        <v>1338.75</v>
      </c>
      <c r="F2236" s="14" t="str">
        <f t="shared" si="136"/>
        <v>2025-05-05InvoiceGranville Island Brewing.12000 [Accounts Receivable]1338.75</v>
      </c>
      <c r="G2236" s="15">
        <f t="shared" si="137"/>
        <v>45782</v>
      </c>
      <c r="H2236" s="16" t="str">
        <f>IF((IFERROR((VLOOKUP(D2236,'Automation (QBO)'!A:B,2,FALSE)),"0"))=0,"Suspense",(IFERROR((VLOOKUP(D2236,'Automation (QBO)'!A:B,2,FALSE)),"Suspense")))</f>
        <v>Accounts Recievable - Suspense</v>
      </c>
      <c r="I2236" s="17">
        <f t="shared" si="138"/>
        <v>1338.75</v>
      </c>
      <c r="J2236" s="12" t="str">
        <f t="shared" si="139"/>
        <v>Accounts Recievable - Suspense</v>
      </c>
    </row>
    <row r="2237" spans="1:10" ht="16" hidden="1">
      <c r="A2237" s="13" t="s">
        <v>808</v>
      </c>
      <c r="B2237" s="12" t="s">
        <v>78</v>
      </c>
      <c r="C2237" s="12" t="s">
        <v>87</v>
      </c>
      <c r="D2237" s="12" t="s">
        <v>660</v>
      </c>
      <c r="E2237" s="12">
        <v>24.4</v>
      </c>
      <c r="F2237" s="14" t="str">
        <f t="shared" si="136"/>
        <v>2025-05-05ExpenseVector Repro Graphics51335 Project Expense - Materials24.4</v>
      </c>
      <c r="G2237" s="15">
        <f t="shared" si="137"/>
        <v>45782</v>
      </c>
      <c r="H2237" s="16" t="str">
        <f>IF((IFERROR((VLOOKUP(D2237,'Automation (QBO)'!A:B,2,FALSE)),"0"))=0,"Suspense",(IFERROR((VLOOKUP(D2237,'Automation (QBO)'!A:B,2,FALSE)),"Suspense")))</f>
        <v>Project Expense - Materials</v>
      </c>
      <c r="I2237" s="17">
        <f t="shared" si="138"/>
        <v>24.4</v>
      </c>
      <c r="J2237" s="12" t="str">
        <f t="shared" si="139"/>
        <v>Project Expense - Materials</v>
      </c>
    </row>
    <row r="2238" spans="1:10" ht="16" hidden="1">
      <c r="A2238" s="13" t="s">
        <v>808</v>
      </c>
      <c r="B2238" s="12" t="s">
        <v>78</v>
      </c>
      <c r="C2238" s="12" t="s">
        <v>87</v>
      </c>
      <c r="D2238" s="12" t="s">
        <v>199</v>
      </c>
      <c r="E2238" s="12">
        <v>-1.1399999999999999</v>
      </c>
      <c r="F2238" s="14" t="str">
        <f t="shared" si="136"/>
        <v>2025-05-05ExpenseVector Repro Graphics21020 GST/HST Payable-1.14</v>
      </c>
      <c r="G2238" s="15">
        <f t="shared" si="137"/>
        <v>45782</v>
      </c>
      <c r="H2238" s="16" t="str">
        <f>IF((IFERROR((VLOOKUP(D2238,'Automation (QBO)'!A:B,2,FALSE)),"0"))=0,"Suspense",(IFERROR((VLOOKUP(D2238,'Automation (QBO)'!A:B,2,FALSE)),"Suspense")))</f>
        <v>GST/HST Payable</v>
      </c>
      <c r="I2238" s="17">
        <f t="shared" si="138"/>
        <v>-1.1399999999999999</v>
      </c>
      <c r="J2238" s="12" t="str">
        <f t="shared" si="139"/>
        <v>GST/HST Payable</v>
      </c>
    </row>
    <row r="2239" spans="1:10" ht="16" hidden="1">
      <c r="A2239" s="13" t="s">
        <v>808</v>
      </c>
      <c r="B2239" s="12" t="s">
        <v>78</v>
      </c>
      <c r="C2239" s="12" t="s">
        <v>790</v>
      </c>
      <c r="D2239" s="12" t="s">
        <v>660</v>
      </c>
      <c r="E2239" s="12">
        <v>14.48</v>
      </c>
      <c r="F2239" s="14" t="str">
        <f t="shared" si="136"/>
        <v>2025-05-05ExpenseHeritage Home &amp; Gifts Port Moody51335 Project Expense - Materials14.48</v>
      </c>
      <c r="G2239" s="15">
        <f t="shared" si="137"/>
        <v>45782</v>
      </c>
      <c r="H2239" s="16" t="str">
        <f>IF((IFERROR((VLOOKUP(D2239,'Automation (QBO)'!A:B,2,FALSE)),"0"))=0,"Suspense",(IFERROR((VLOOKUP(D2239,'Automation (QBO)'!A:B,2,FALSE)),"Suspense")))</f>
        <v>Project Expense - Materials</v>
      </c>
      <c r="I2239" s="17">
        <f t="shared" si="138"/>
        <v>14.48</v>
      </c>
      <c r="J2239" s="12" t="str">
        <f t="shared" si="139"/>
        <v>Project Expense - Materials</v>
      </c>
    </row>
    <row r="2240" spans="1:10" ht="16" hidden="1">
      <c r="A2240" s="13" t="s">
        <v>808</v>
      </c>
      <c r="B2240" s="12" t="s">
        <v>78</v>
      </c>
      <c r="C2240" s="12" t="s">
        <v>790</v>
      </c>
      <c r="D2240" s="12" t="s">
        <v>199</v>
      </c>
      <c r="E2240" s="12">
        <v>-0.67</v>
      </c>
      <c r="F2240" s="14" t="str">
        <f t="shared" si="136"/>
        <v>2025-05-05ExpenseHeritage Home &amp; Gifts Port Moody21020 GST/HST Payable-0.67</v>
      </c>
      <c r="G2240" s="15">
        <f t="shared" si="137"/>
        <v>45782</v>
      </c>
      <c r="H2240" s="16" t="str">
        <f>IF((IFERROR((VLOOKUP(D2240,'Automation (QBO)'!A:B,2,FALSE)),"0"))=0,"Suspense",(IFERROR((VLOOKUP(D2240,'Automation (QBO)'!A:B,2,FALSE)),"Suspense")))</f>
        <v>GST/HST Payable</v>
      </c>
      <c r="I2240" s="17">
        <f t="shared" si="138"/>
        <v>-0.67</v>
      </c>
      <c r="J2240" s="12" t="str">
        <f t="shared" si="139"/>
        <v>GST/HST Payable</v>
      </c>
    </row>
    <row r="2241" spans="1:10" ht="16" hidden="1">
      <c r="A2241" s="13" t="s">
        <v>808</v>
      </c>
      <c r="B2241" s="12" t="s">
        <v>84</v>
      </c>
      <c r="C2241" s="12" t="s">
        <v>114</v>
      </c>
      <c r="D2241" s="12" t="s">
        <v>665</v>
      </c>
      <c r="E2241" s="12">
        <v>0</v>
      </c>
      <c r="F2241" s="14" t="str">
        <f t="shared" si="136"/>
        <v>2025-05-05InvoiceGarden of Granite Winery:Garden of Granite Project12000 [Accounts Receivable]0</v>
      </c>
      <c r="G2241" s="15">
        <f t="shared" si="137"/>
        <v>45782</v>
      </c>
      <c r="H2241" s="16" t="str">
        <f>IF((IFERROR((VLOOKUP(D2241,'Automation (QBO)'!A:B,2,FALSE)),"0"))=0,"Suspense",(IFERROR((VLOOKUP(D2241,'Automation (QBO)'!A:B,2,FALSE)),"Suspense")))</f>
        <v>Accounts Recievable - Suspense</v>
      </c>
      <c r="I2241" s="17">
        <f t="shared" si="138"/>
        <v>0</v>
      </c>
      <c r="J2241" s="12" t="str">
        <f t="shared" si="139"/>
        <v>Accounts Recievable - Suspense</v>
      </c>
    </row>
    <row r="2242" spans="1:10" ht="16" hidden="1">
      <c r="A2242" s="13" t="s">
        <v>808</v>
      </c>
      <c r="B2242" s="12" t="s">
        <v>84</v>
      </c>
      <c r="C2242" s="12" t="s">
        <v>114</v>
      </c>
      <c r="D2242" s="12" t="s">
        <v>218</v>
      </c>
      <c r="E2242" s="12">
        <v>-1827.45</v>
      </c>
      <c r="F2242" s="14" t="str">
        <f t="shared" ref="F2242:F2305" si="140">A2242&amp;B2242&amp;C2242&amp;D2242&amp;E2242</f>
        <v>2025-05-05InvoiceGarden of Granite Winery:Garden of Granite Project21045 Deposit Received-1827.45</v>
      </c>
      <c r="G2242" s="15">
        <f t="shared" ref="G2242:G2305" si="141">IFERROR((DATEVALUE(A2242)),A2242)</f>
        <v>45782</v>
      </c>
      <c r="H2242" s="16" t="str">
        <f>IF((IFERROR((VLOOKUP(D2242,'Automation (QBO)'!A:B,2,FALSE)),"0"))=0,"Suspense",(IFERROR((VLOOKUP(D2242,'Automation (QBO)'!A:B,2,FALSE)),"Suspense")))</f>
        <v>Liability - Depostis Received</v>
      </c>
      <c r="I2242" s="17">
        <f t="shared" ref="I2242:I2305" si="142">E2242</f>
        <v>-1827.45</v>
      </c>
      <c r="J2242" s="12" t="str">
        <f t="shared" ref="J2242:J2305" si="143">H2242</f>
        <v>Liability - Depostis Received</v>
      </c>
    </row>
    <row r="2243" spans="1:10" ht="16" hidden="1">
      <c r="A2243" s="13" t="s">
        <v>808</v>
      </c>
      <c r="B2243" s="12" t="s">
        <v>84</v>
      </c>
      <c r="C2243" s="12" t="s">
        <v>114</v>
      </c>
      <c r="D2243" s="12" t="s">
        <v>199</v>
      </c>
      <c r="E2243" s="12">
        <v>87.03</v>
      </c>
      <c r="F2243" s="14" t="str">
        <f t="shared" si="140"/>
        <v>2025-05-05InvoiceGarden of Granite Winery:Garden of Granite Project21020 GST/HST Payable87.03</v>
      </c>
      <c r="G2243" s="15">
        <f t="shared" si="141"/>
        <v>45782</v>
      </c>
      <c r="H2243" s="16" t="str">
        <f>IF((IFERROR((VLOOKUP(D2243,'Automation (QBO)'!A:B,2,FALSE)),"0"))=0,"Suspense",(IFERROR((VLOOKUP(D2243,'Automation (QBO)'!A:B,2,FALSE)),"Suspense")))</f>
        <v>GST/HST Payable</v>
      </c>
      <c r="I2243" s="17">
        <f t="shared" si="142"/>
        <v>87.03</v>
      </c>
      <c r="J2243" s="12" t="str">
        <f t="shared" si="143"/>
        <v>GST/HST Payable</v>
      </c>
    </row>
    <row r="2244" spans="1:10" ht="16" hidden="1">
      <c r="A2244" s="13" t="s">
        <v>808</v>
      </c>
      <c r="B2244" s="12" t="s">
        <v>84</v>
      </c>
      <c r="C2244" s="12" t="s">
        <v>114</v>
      </c>
      <c r="D2244" s="12" t="s">
        <v>199</v>
      </c>
      <c r="E2244" s="12">
        <v>0</v>
      </c>
      <c r="F2244" s="14" t="str">
        <f t="shared" si="140"/>
        <v>2025-05-05InvoiceGarden of Granite Winery:Garden of Granite Project21020 GST/HST Payable0</v>
      </c>
      <c r="G2244" s="15">
        <f t="shared" si="141"/>
        <v>45782</v>
      </c>
      <c r="H2244" s="16" t="str">
        <f>IF((IFERROR((VLOOKUP(D2244,'Automation (QBO)'!A:B,2,FALSE)),"0"))=0,"Suspense",(IFERROR((VLOOKUP(D2244,'Automation (QBO)'!A:B,2,FALSE)),"Suspense")))</f>
        <v>GST/HST Payable</v>
      </c>
      <c r="I2244" s="17">
        <f t="shared" si="142"/>
        <v>0</v>
      </c>
      <c r="J2244" s="12" t="str">
        <f t="shared" si="143"/>
        <v>GST/HST Payable</v>
      </c>
    </row>
    <row r="2245" spans="1:10" ht="16" hidden="1">
      <c r="A2245" s="13" t="s">
        <v>808</v>
      </c>
      <c r="B2245" s="12" t="s">
        <v>78</v>
      </c>
      <c r="C2245" s="12" t="s">
        <v>101</v>
      </c>
      <c r="D2245" s="12" t="s">
        <v>505</v>
      </c>
      <c r="E2245" s="12">
        <v>11.19</v>
      </c>
      <c r="F2245" s="14" t="str">
        <f t="shared" si="140"/>
        <v>2025-05-05ExpenseAmazon21010 Credit Card (CIBC Visa)11.19</v>
      </c>
      <c r="G2245" s="15">
        <f t="shared" si="141"/>
        <v>45782</v>
      </c>
      <c r="H2245" s="16" t="str">
        <f>IF((IFERROR((VLOOKUP(D2245,'Automation (QBO)'!A:B,2,FALSE)),"0"))=0,"Suspense",(IFERROR((VLOOKUP(D2245,'Automation (QBO)'!A:B,2,FALSE)),"Suspense")))</f>
        <v>Credit Card (CIBC Visa)</v>
      </c>
      <c r="I2245" s="17">
        <f t="shared" si="142"/>
        <v>11.19</v>
      </c>
      <c r="J2245" s="12" t="str">
        <f t="shared" si="143"/>
        <v>Credit Card (CIBC Visa)</v>
      </c>
    </row>
    <row r="2246" spans="1:10" ht="16" hidden="1">
      <c r="A2246" s="13" t="s">
        <v>808</v>
      </c>
      <c r="B2246" s="12" t="s">
        <v>99</v>
      </c>
      <c r="D2246" s="12" t="s">
        <v>505</v>
      </c>
      <c r="E2246" s="12">
        <v>-5000</v>
      </c>
      <c r="F2246" s="14" t="str">
        <f t="shared" si="140"/>
        <v>2025-05-05Credit Card Payment21010 Credit Card (CIBC Visa)-5000</v>
      </c>
      <c r="G2246" s="15">
        <f t="shared" si="141"/>
        <v>45782</v>
      </c>
      <c r="H2246" s="16" t="str">
        <f>IF((IFERROR((VLOOKUP(D2246,'Automation (QBO)'!A:B,2,FALSE)),"0"))=0,"Suspense",(IFERROR((VLOOKUP(D2246,'Automation (QBO)'!A:B,2,FALSE)),"Suspense")))</f>
        <v>Credit Card (CIBC Visa)</v>
      </c>
      <c r="I2246" s="17">
        <f t="shared" si="142"/>
        <v>-5000</v>
      </c>
      <c r="J2246" s="12" t="str">
        <f t="shared" si="143"/>
        <v>Credit Card (CIBC Visa)</v>
      </c>
    </row>
    <row r="2247" spans="1:10" ht="16" hidden="1">
      <c r="A2247" s="13" t="s">
        <v>808</v>
      </c>
      <c r="B2247" s="12" t="s">
        <v>78</v>
      </c>
      <c r="C2247" s="12" t="s">
        <v>161</v>
      </c>
      <c r="D2247" s="12" t="s">
        <v>505</v>
      </c>
      <c r="E2247" s="12">
        <v>6487.97</v>
      </c>
      <c r="F2247" s="14" t="str">
        <f t="shared" si="140"/>
        <v>2025-05-05ExpenseMetallica Mfg.21010 Credit Card (CIBC Visa)6487.97</v>
      </c>
      <c r="G2247" s="15">
        <f t="shared" si="141"/>
        <v>45782</v>
      </c>
      <c r="H2247" s="16" t="str">
        <f>IF((IFERROR((VLOOKUP(D2247,'Automation (QBO)'!A:B,2,FALSE)),"0"))=0,"Suspense",(IFERROR((VLOOKUP(D2247,'Automation (QBO)'!A:B,2,FALSE)),"Suspense")))</f>
        <v>Credit Card (CIBC Visa)</v>
      </c>
      <c r="I2247" s="17">
        <f t="shared" si="142"/>
        <v>6487.97</v>
      </c>
      <c r="J2247" s="12" t="str">
        <f t="shared" si="143"/>
        <v>Credit Card (CIBC Visa)</v>
      </c>
    </row>
    <row r="2248" spans="1:10" ht="16" hidden="1">
      <c r="A2248" s="13" t="s">
        <v>808</v>
      </c>
      <c r="B2248" s="12" t="s">
        <v>78</v>
      </c>
      <c r="C2248" s="12" t="s">
        <v>152</v>
      </c>
      <c r="D2248" s="12" t="s">
        <v>505</v>
      </c>
      <c r="E2248" s="12">
        <v>175.57</v>
      </c>
      <c r="F2248" s="14" t="str">
        <f t="shared" si="140"/>
        <v>2025-05-05ExpenseMr Lube21010 Credit Card (CIBC Visa)175.57</v>
      </c>
      <c r="G2248" s="15">
        <f t="shared" si="141"/>
        <v>45782</v>
      </c>
      <c r="H2248" s="16" t="str">
        <f>IF((IFERROR((VLOOKUP(D2248,'Automation (QBO)'!A:B,2,FALSE)),"0"))=0,"Suspense",(IFERROR((VLOOKUP(D2248,'Automation (QBO)'!A:B,2,FALSE)),"Suspense")))</f>
        <v>Credit Card (CIBC Visa)</v>
      </c>
      <c r="I2248" s="17">
        <f t="shared" si="142"/>
        <v>175.57</v>
      </c>
      <c r="J2248" s="12" t="str">
        <f t="shared" si="143"/>
        <v>Credit Card (CIBC Visa)</v>
      </c>
    </row>
    <row r="2249" spans="1:10" ht="16" hidden="1">
      <c r="A2249" s="13" t="s">
        <v>808</v>
      </c>
      <c r="B2249" s="12" t="s">
        <v>78</v>
      </c>
      <c r="C2249" s="12" t="s">
        <v>87</v>
      </c>
      <c r="D2249" s="12" t="s">
        <v>505</v>
      </c>
      <c r="E2249" s="12">
        <v>25.54</v>
      </c>
      <c r="F2249" s="14" t="str">
        <f t="shared" si="140"/>
        <v>2025-05-05ExpenseVector Repro Graphics21010 Credit Card (CIBC Visa)25.54</v>
      </c>
      <c r="G2249" s="15">
        <f t="shared" si="141"/>
        <v>45782</v>
      </c>
      <c r="H2249" s="16" t="str">
        <f>IF((IFERROR((VLOOKUP(D2249,'Automation (QBO)'!A:B,2,FALSE)),"0"))=0,"Suspense",(IFERROR((VLOOKUP(D2249,'Automation (QBO)'!A:B,2,FALSE)),"Suspense")))</f>
        <v>Credit Card (CIBC Visa)</v>
      </c>
      <c r="I2249" s="17">
        <f t="shared" si="142"/>
        <v>25.54</v>
      </c>
      <c r="J2249" s="12" t="str">
        <f t="shared" si="143"/>
        <v>Credit Card (CIBC Visa)</v>
      </c>
    </row>
    <row r="2250" spans="1:10" ht="16" hidden="1">
      <c r="A2250" s="13" t="s">
        <v>808</v>
      </c>
      <c r="B2250" s="12" t="s">
        <v>78</v>
      </c>
      <c r="C2250" s="12" t="s">
        <v>790</v>
      </c>
      <c r="D2250" s="12" t="s">
        <v>505</v>
      </c>
      <c r="E2250" s="12">
        <v>15.2</v>
      </c>
      <c r="F2250" s="14" t="str">
        <f t="shared" si="140"/>
        <v>2025-05-05ExpenseHeritage Home &amp; Gifts Port Moody21010 Credit Card (CIBC Visa)15.2</v>
      </c>
      <c r="G2250" s="15">
        <f t="shared" si="141"/>
        <v>45782</v>
      </c>
      <c r="H2250" s="16" t="str">
        <f>IF((IFERROR((VLOOKUP(D2250,'Automation (QBO)'!A:B,2,FALSE)),"0"))=0,"Suspense",(IFERROR((VLOOKUP(D2250,'Automation (QBO)'!A:B,2,FALSE)),"Suspense")))</f>
        <v>Credit Card (CIBC Visa)</v>
      </c>
      <c r="I2250" s="17">
        <f t="shared" si="142"/>
        <v>15.2</v>
      </c>
      <c r="J2250" s="12" t="str">
        <f t="shared" si="143"/>
        <v>Credit Card (CIBC Visa)</v>
      </c>
    </row>
    <row r="2251" spans="1:10" ht="16" hidden="1">
      <c r="A2251" s="13" t="s">
        <v>808</v>
      </c>
      <c r="B2251" s="12" t="s">
        <v>78</v>
      </c>
      <c r="C2251" s="12" t="s">
        <v>790</v>
      </c>
      <c r="D2251" s="12" t="s">
        <v>505</v>
      </c>
      <c r="E2251" s="12">
        <v>15.15</v>
      </c>
      <c r="F2251" s="14" t="str">
        <f t="shared" si="140"/>
        <v>2025-05-05ExpenseHeritage Home &amp; Gifts Port Moody21010 Credit Card (CIBC Visa)15.15</v>
      </c>
      <c r="G2251" s="15">
        <f t="shared" si="141"/>
        <v>45782</v>
      </c>
      <c r="H2251" s="16" t="str">
        <f>IF((IFERROR((VLOOKUP(D2251,'Automation (QBO)'!A:B,2,FALSE)),"0"))=0,"Suspense",(IFERROR((VLOOKUP(D2251,'Automation (QBO)'!A:B,2,FALSE)),"Suspense")))</f>
        <v>Credit Card (CIBC Visa)</v>
      </c>
      <c r="I2251" s="17">
        <f t="shared" si="142"/>
        <v>15.15</v>
      </c>
      <c r="J2251" s="12" t="str">
        <f t="shared" si="143"/>
        <v>Credit Card (CIBC Visa)</v>
      </c>
    </row>
    <row r="2252" spans="1:10" ht="16" hidden="1">
      <c r="A2252" s="13" t="s">
        <v>808</v>
      </c>
      <c r="B2252" s="12" t="s">
        <v>99</v>
      </c>
      <c r="D2252" s="12" t="s">
        <v>201</v>
      </c>
      <c r="E2252" s="12">
        <v>-5000</v>
      </c>
      <c r="F2252" s="14" t="str">
        <f t="shared" si="140"/>
        <v>2025-05-05Credit Card Payment11005 Chequing (CIBC)-5000</v>
      </c>
      <c r="G2252" s="15">
        <f t="shared" si="141"/>
        <v>45782</v>
      </c>
      <c r="H2252" s="16" t="str">
        <f>IF((IFERROR((VLOOKUP(D2252,'Automation (QBO)'!A:B,2,FALSE)),"0"))=0,"Suspense",(IFERROR((VLOOKUP(D2252,'Automation (QBO)'!A:B,2,FALSE)),"Suspense")))</f>
        <v>Chequing (CIBC)</v>
      </c>
      <c r="I2252" s="17">
        <f t="shared" si="142"/>
        <v>-5000</v>
      </c>
      <c r="J2252" s="12" t="str">
        <f t="shared" si="143"/>
        <v>Chequing (CIBC)</v>
      </c>
    </row>
    <row r="2253" spans="1:10" ht="16" hidden="1">
      <c r="A2253" s="13" t="s">
        <v>808</v>
      </c>
      <c r="B2253" s="12" t="s">
        <v>106</v>
      </c>
      <c r="C2253" s="12" t="s">
        <v>753</v>
      </c>
      <c r="D2253" s="12" t="s">
        <v>201</v>
      </c>
      <c r="E2253" s="12">
        <v>100000</v>
      </c>
      <c r="F2253" s="14" t="str">
        <f t="shared" si="140"/>
        <v>2025-05-05PaymentBrowns Newport Village:BSH NewPort Patio Project11005 Chequing (CIBC)100000</v>
      </c>
      <c r="G2253" s="15">
        <f t="shared" si="141"/>
        <v>45782</v>
      </c>
      <c r="H2253" s="16" t="str">
        <f>IF((IFERROR((VLOOKUP(D2253,'Automation (QBO)'!A:B,2,FALSE)),"0"))=0,"Suspense",(IFERROR((VLOOKUP(D2253,'Automation (QBO)'!A:B,2,FALSE)),"Suspense")))</f>
        <v>Chequing (CIBC)</v>
      </c>
      <c r="I2253" s="17">
        <f t="shared" si="142"/>
        <v>100000</v>
      </c>
      <c r="J2253" s="12" t="str">
        <f t="shared" si="143"/>
        <v>Chequing (CIBC)</v>
      </c>
    </row>
    <row r="2254" spans="1:10" ht="16" hidden="1">
      <c r="A2254" s="13" t="s">
        <v>809</v>
      </c>
      <c r="B2254" s="12" t="s">
        <v>78</v>
      </c>
      <c r="C2254" s="12" t="s">
        <v>711</v>
      </c>
      <c r="D2254" s="12" t="s">
        <v>654</v>
      </c>
      <c r="E2254" s="12">
        <v>2251.5</v>
      </c>
      <c r="F2254" s="14" t="str">
        <f t="shared" si="140"/>
        <v>2025-05-07ExpenseJosh Sathiananthan LTD.51320 Project Expense - Subcontractors2251.5</v>
      </c>
      <c r="G2254" s="15">
        <f t="shared" si="141"/>
        <v>45784</v>
      </c>
      <c r="H2254" s="16" t="str">
        <f>IF((IFERROR((VLOOKUP(D2254,'Automation (QBO)'!A:B,2,FALSE)),"0"))=0,"Suspense",(IFERROR((VLOOKUP(D2254,'Automation (QBO)'!A:B,2,FALSE)),"Suspense")))</f>
        <v>Project Expense - Subcontractors</v>
      </c>
      <c r="I2254" s="17">
        <f t="shared" si="142"/>
        <v>2251.5</v>
      </c>
      <c r="J2254" s="12" t="str">
        <f t="shared" si="143"/>
        <v>Project Expense - Subcontractors</v>
      </c>
    </row>
    <row r="2255" spans="1:10" ht="16" hidden="1">
      <c r="A2255" s="13" t="s">
        <v>809</v>
      </c>
      <c r="B2255" s="12" t="s">
        <v>78</v>
      </c>
      <c r="C2255" s="12" t="s">
        <v>711</v>
      </c>
      <c r="D2255" s="12" t="s">
        <v>199</v>
      </c>
      <c r="E2255" s="12">
        <v>0</v>
      </c>
      <c r="F2255" s="14" t="str">
        <f t="shared" si="140"/>
        <v>2025-05-07ExpenseJosh Sathiananthan LTD.21020 GST/HST Payable0</v>
      </c>
      <c r="G2255" s="15">
        <f t="shared" si="141"/>
        <v>45784</v>
      </c>
      <c r="H2255" s="16" t="str">
        <f>IF((IFERROR((VLOOKUP(D2255,'Automation (QBO)'!A:B,2,FALSE)),"0"))=0,"Suspense",(IFERROR((VLOOKUP(D2255,'Automation (QBO)'!A:B,2,FALSE)),"Suspense")))</f>
        <v>GST/HST Payable</v>
      </c>
      <c r="I2255" s="17">
        <f t="shared" si="142"/>
        <v>0</v>
      </c>
      <c r="J2255" s="12" t="str">
        <f t="shared" si="143"/>
        <v>GST/HST Payable</v>
      </c>
    </row>
    <row r="2256" spans="1:10" ht="16" hidden="1">
      <c r="A2256" s="13" t="s">
        <v>809</v>
      </c>
      <c r="B2256" s="12" t="s">
        <v>78</v>
      </c>
      <c r="C2256" s="12" t="s">
        <v>79</v>
      </c>
      <c r="D2256" s="12" t="s">
        <v>202</v>
      </c>
      <c r="E2256" s="12">
        <v>21.33</v>
      </c>
      <c r="F2256" s="14" t="str">
        <f t="shared" si="140"/>
        <v>2025-05-07ExpenseBigChip Accounting52110 Accounting21.33</v>
      </c>
      <c r="G2256" s="15">
        <f t="shared" si="141"/>
        <v>45784</v>
      </c>
      <c r="H2256" s="16" t="str">
        <f>IF((IFERROR((VLOOKUP(D2256,'Automation (QBO)'!A:B,2,FALSE)),"0"))=0,"Suspense",(IFERROR((VLOOKUP(D2256,'Automation (QBO)'!A:B,2,FALSE)),"Suspense")))</f>
        <v>Accounting</v>
      </c>
      <c r="I2256" s="17">
        <f t="shared" si="142"/>
        <v>21.33</v>
      </c>
      <c r="J2256" s="12" t="str">
        <f t="shared" si="143"/>
        <v>Accounting</v>
      </c>
    </row>
    <row r="2257" spans="1:10" ht="16" hidden="1">
      <c r="A2257" s="13" t="s">
        <v>809</v>
      </c>
      <c r="B2257" s="12" t="s">
        <v>78</v>
      </c>
      <c r="C2257" s="12" t="s">
        <v>79</v>
      </c>
      <c r="D2257" s="12" t="s">
        <v>199</v>
      </c>
      <c r="E2257" s="12">
        <v>-1.07</v>
      </c>
      <c r="F2257" s="14" t="str">
        <f t="shared" si="140"/>
        <v>2025-05-07ExpenseBigChip Accounting21020 GST/HST Payable-1.07</v>
      </c>
      <c r="G2257" s="15">
        <f t="shared" si="141"/>
        <v>45784</v>
      </c>
      <c r="H2257" s="16" t="str">
        <f>IF((IFERROR((VLOOKUP(D2257,'Automation (QBO)'!A:B,2,FALSE)),"0"))=0,"Suspense",(IFERROR((VLOOKUP(D2257,'Automation (QBO)'!A:B,2,FALSE)),"Suspense")))</f>
        <v>GST/HST Payable</v>
      </c>
      <c r="I2257" s="17">
        <f t="shared" si="142"/>
        <v>-1.07</v>
      </c>
      <c r="J2257" s="12" t="str">
        <f t="shared" si="143"/>
        <v>GST/HST Payable</v>
      </c>
    </row>
    <row r="2258" spans="1:10" ht="16" hidden="1">
      <c r="A2258" s="13" t="s">
        <v>809</v>
      </c>
      <c r="B2258" s="12" t="s">
        <v>78</v>
      </c>
      <c r="C2258" s="12" t="s">
        <v>103</v>
      </c>
      <c r="D2258" s="12" t="s">
        <v>660</v>
      </c>
      <c r="E2258" s="12">
        <v>149.05000000000001</v>
      </c>
      <c r="F2258" s="14" t="str">
        <f t="shared" si="140"/>
        <v>2025-05-07ExpenseRona51335 Project Expense - Materials149.05</v>
      </c>
      <c r="G2258" s="15">
        <f t="shared" si="141"/>
        <v>45784</v>
      </c>
      <c r="H2258" s="16" t="str">
        <f>IF((IFERROR((VLOOKUP(D2258,'Automation (QBO)'!A:B,2,FALSE)),"0"))=0,"Suspense",(IFERROR((VLOOKUP(D2258,'Automation (QBO)'!A:B,2,FALSE)),"Suspense")))</f>
        <v>Project Expense - Materials</v>
      </c>
      <c r="I2258" s="17">
        <f t="shared" si="142"/>
        <v>149.05000000000001</v>
      </c>
      <c r="J2258" s="12" t="str">
        <f t="shared" si="143"/>
        <v>Project Expense - Materials</v>
      </c>
    </row>
    <row r="2259" spans="1:10" ht="16" hidden="1">
      <c r="A2259" s="13" t="s">
        <v>809</v>
      </c>
      <c r="B2259" s="12" t="s">
        <v>78</v>
      </c>
      <c r="C2259" s="12" t="s">
        <v>103</v>
      </c>
      <c r="D2259" s="12" t="s">
        <v>199</v>
      </c>
      <c r="E2259" s="12">
        <v>-7.24</v>
      </c>
      <c r="F2259" s="14" t="str">
        <f t="shared" si="140"/>
        <v>2025-05-07ExpenseRona21020 GST/HST Payable-7.24</v>
      </c>
      <c r="G2259" s="15">
        <f t="shared" si="141"/>
        <v>45784</v>
      </c>
      <c r="H2259" s="16" t="str">
        <f>IF((IFERROR((VLOOKUP(D2259,'Automation (QBO)'!A:B,2,FALSE)),"0"))=0,"Suspense",(IFERROR((VLOOKUP(D2259,'Automation (QBO)'!A:B,2,FALSE)),"Suspense")))</f>
        <v>GST/HST Payable</v>
      </c>
      <c r="I2259" s="17">
        <f t="shared" si="142"/>
        <v>-7.24</v>
      </c>
      <c r="J2259" s="12" t="str">
        <f t="shared" si="143"/>
        <v>GST/HST Payable</v>
      </c>
    </row>
    <row r="2260" spans="1:10" ht="16" hidden="1">
      <c r="A2260" s="13" t="s">
        <v>809</v>
      </c>
      <c r="B2260" s="12" t="s">
        <v>78</v>
      </c>
      <c r="C2260" s="12" t="s">
        <v>794</v>
      </c>
      <c r="D2260" s="12" t="s">
        <v>660</v>
      </c>
      <c r="E2260" s="12">
        <v>3722.22</v>
      </c>
      <c r="F2260" s="14" t="str">
        <f t="shared" si="140"/>
        <v>2025-05-07ExpenseObject Outdoors51335 Project Expense - Materials3722.22</v>
      </c>
      <c r="G2260" s="15">
        <f t="shared" si="141"/>
        <v>45784</v>
      </c>
      <c r="H2260" s="16" t="str">
        <f>IF((IFERROR((VLOOKUP(D2260,'Automation (QBO)'!A:B,2,FALSE)),"0"))=0,"Suspense",(IFERROR((VLOOKUP(D2260,'Automation (QBO)'!A:B,2,FALSE)),"Suspense")))</f>
        <v>Project Expense - Materials</v>
      </c>
      <c r="I2260" s="17">
        <f t="shared" si="142"/>
        <v>3722.22</v>
      </c>
      <c r="J2260" s="12" t="str">
        <f t="shared" si="143"/>
        <v>Project Expense - Materials</v>
      </c>
    </row>
    <row r="2261" spans="1:10" ht="16" hidden="1">
      <c r="A2261" s="13" t="s">
        <v>809</v>
      </c>
      <c r="B2261" s="12" t="s">
        <v>78</v>
      </c>
      <c r="C2261" s="12" t="s">
        <v>794</v>
      </c>
      <c r="D2261" s="12" t="s">
        <v>199</v>
      </c>
      <c r="E2261" s="12">
        <v>-316.32</v>
      </c>
      <c r="F2261" s="14" t="str">
        <f t="shared" si="140"/>
        <v>2025-05-07ExpenseObject Outdoors21020 GST/HST Payable-316.32</v>
      </c>
      <c r="G2261" s="15">
        <f t="shared" si="141"/>
        <v>45784</v>
      </c>
      <c r="H2261" s="16" t="str">
        <f>IF((IFERROR((VLOOKUP(D2261,'Automation (QBO)'!A:B,2,FALSE)),"0"))=0,"Suspense",(IFERROR((VLOOKUP(D2261,'Automation (QBO)'!A:B,2,FALSE)),"Suspense")))</f>
        <v>GST/HST Payable</v>
      </c>
      <c r="I2261" s="17">
        <f t="shared" si="142"/>
        <v>-316.32</v>
      </c>
      <c r="J2261" s="12" t="str">
        <f t="shared" si="143"/>
        <v>GST/HST Payable</v>
      </c>
    </row>
    <row r="2262" spans="1:10" ht="16" hidden="1">
      <c r="A2262" s="13" t="s">
        <v>809</v>
      </c>
      <c r="B2262" s="12" t="s">
        <v>105</v>
      </c>
      <c r="D2262" s="12" t="s">
        <v>225</v>
      </c>
      <c r="E2262" s="12">
        <v>10763.8</v>
      </c>
      <c r="F2262" s="14" t="str">
        <f t="shared" si="140"/>
        <v>2025-05-07Journal Entry52510 Payroll - Salary10763.8</v>
      </c>
      <c r="G2262" s="15">
        <f t="shared" si="141"/>
        <v>45784</v>
      </c>
      <c r="H2262" s="16" t="str">
        <f>IF((IFERROR((VLOOKUP(D2262,'Automation (QBO)'!A:B,2,FALSE)),"0"))=0,"Suspense",(IFERROR((VLOOKUP(D2262,'Automation (QBO)'!A:B,2,FALSE)),"Suspense")))</f>
        <v>Payroll - Salary</v>
      </c>
      <c r="I2262" s="17">
        <f t="shared" si="142"/>
        <v>10763.8</v>
      </c>
      <c r="J2262" s="12" t="str">
        <f t="shared" si="143"/>
        <v>Payroll - Salary</v>
      </c>
    </row>
    <row r="2263" spans="1:10" ht="16" hidden="1">
      <c r="A2263" s="13" t="s">
        <v>809</v>
      </c>
      <c r="B2263" s="12" t="s">
        <v>105</v>
      </c>
      <c r="D2263" s="12" t="s">
        <v>657</v>
      </c>
      <c r="E2263" s="12">
        <v>252.95</v>
      </c>
      <c r="F2263" s="14" t="str">
        <f t="shared" si="140"/>
        <v>2025-05-07Journal Entry52535 Payroll - WCB252.95</v>
      </c>
      <c r="G2263" s="15">
        <f t="shared" si="141"/>
        <v>45784</v>
      </c>
      <c r="H2263" s="16" t="str">
        <f>IF((IFERROR((VLOOKUP(D2263,'Automation (QBO)'!A:B,2,FALSE)),"0"))=0,"Suspense",(IFERROR((VLOOKUP(D2263,'Automation (QBO)'!A:B,2,FALSE)),"Suspense")))</f>
        <v>Payroll - WCB</v>
      </c>
      <c r="I2263" s="17">
        <f t="shared" si="142"/>
        <v>252.95</v>
      </c>
      <c r="J2263" s="12" t="str">
        <f t="shared" si="143"/>
        <v>Payroll - WCB</v>
      </c>
    </row>
    <row r="2264" spans="1:10" ht="16" hidden="1">
      <c r="A2264" s="13" t="s">
        <v>809</v>
      </c>
      <c r="B2264" s="12" t="s">
        <v>105</v>
      </c>
      <c r="D2264" s="12" t="s">
        <v>222</v>
      </c>
      <c r="E2264" s="12">
        <v>105.85</v>
      </c>
      <c r="F2264" s="14" t="str">
        <f t="shared" si="140"/>
        <v>2025-05-07Journal Entry52520 Payroll - EI105.85</v>
      </c>
      <c r="G2264" s="15">
        <f t="shared" si="141"/>
        <v>45784</v>
      </c>
      <c r="H2264" s="16" t="str">
        <f>IF((IFERROR((VLOOKUP(D2264,'Automation (QBO)'!A:B,2,FALSE)),"0"))=0,"Suspense",(IFERROR((VLOOKUP(D2264,'Automation (QBO)'!A:B,2,FALSE)),"Suspense")))</f>
        <v>Payroll - CPP + EI</v>
      </c>
      <c r="I2264" s="17">
        <f t="shared" si="142"/>
        <v>105.85</v>
      </c>
      <c r="J2264" s="12" t="str">
        <f t="shared" si="143"/>
        <v>Payroll - CPP + EI</v>
      </c>
    </row>
    <row r="2265" spans="1:10" ht="16" hidden="1">
      <c r="A2265" s="13" t="s">
        <v>809</v>
      </c>
      <c r="B2265" s="12" t="s">
        <v>105</v>
      </c>
      <c r="D2265" s="12" t="s">
        <v>221</v>
      </c>
      <c r="E2265" s="12">
        <v>608.41</v>
      </c>
      <c r="F2265" s="14" t="str">
        <f t="shared" si="140"/>
        <v>2025-05-07Journal Entry52525 Payroll - CPP608.41</v>
      </c>
      <c r="G2265" s="15">
        <f t="shared" si="141"/>
        <v>45784</v>
      </c>
      <c r="H2265" s="16" t="str">
        <f>IF((IFERROR((VLOOKUP(D2265,'Automation (QBO)'!A:B,2,FALSE)),"0"))=0,"Suspense",(IFERROR((VLOOKUP(D2265,'Automation (QBO)'!A:B,2,FALSE)),"Suspense")))</f>
        <v>Payroll - CPP + EI</v>
      </c>
      <c r="I2265" s="17">
        <f t="shared" si="142"/>
        <v>608.41</v>
      </c>
      <c r="J2265" s="12" t="str">
        <f t="shared" si="143"/>
        <v>Payroll - CPP + EI</v>
      </c>
    </row>
    <row r="2266" spans="1:10" ht="16" hidden="1">
      <c r="A2266" s="13" t="s">
        <v>809</v>
      </c>
      <c r="B2266" s="12" t="s">
        <v>105</v>
      </c>
      <c r="D2266" s="12" t="s">
        <v>888</v>
      </c>
      <c r="E2266" s="12">
        <v>104.14</v>
      </c>
      <c r="F2266" s="14" t="str">
        <f t="shared" si="140"/>
        <v>2025-05-07Journal Entry52515 Payroll - Fees104.14</v>
      </c>
      <c r="G2266" s="15">
        <f t="shared" si="141"/>
        <v>45784</v>
      </c>
      <c r="H2266" s="16" t="str">
        <f>IF((IFERROR((VLOOKUP(D2266,'Automation (QBO)'!A:B,2,FALSE)),"0"))=0,"Suspense",(IFERROR((VLOOKUP(D2266,'Automation (QBO)'!A:B,2,FALSE)),"Suspense")))</f>
        <v>Payroll - Fees</v>
      </c>
      <c r="I2266" s="17">
        <f t="shared" si="142"/>
        <v>104.14</v>
      </c>
      <c r="J2266" s="12" t="str">
        <f t="shared" si="143"/>
        <v>Payroll - Fees</v>
      </c>
    </row>
    <row r="2267" spans="1:10" ht="16" hidden="1">
      <c r="A2267" s="13" t="s">
        <v>809</v>
      </c>
      <c r="B2267" s="12" t="s">
        <v>105</v>
      </c>
      <c r="D2267" s="12" t="s">
        <v>223</v>
      </c>
      <c r="E2267" s="12">
        <v>-5.21</v>
      </c>
      <c r="F2267" s="14" t="str">
        <f t="shared" si="140"/>
        <v>2025-05-07Journal Entry21031 GST/HST Suspense-5.21</v>
      </c>
      <c r="G2267" s="15">
        <f t="shared" si="141"/>
        <v>45784</v>
      </c>
      <c r="H2267" s="16" t="str">
        <f>IF((IFERROR((VLOOKUP(D2267,'Automation (QBO)'!A:B,2,FALSE)),"0"))=0,"Suspense",(IFERROR((VLOOKUP(D2267,'Automation (QBO)'!A:B,2,FALSE)),"Suspense")))</f>
        <v>GST/HST Suspense</v>
      </c>
      <c r="I2267" s="17">
        <f t="shared" si="142"/>
        <v>-5.21</v>
      </c>
      <c r="J2267" s="12" t="str">
        <f t="shared" si="143"/>
        <v>GST/HST Suspense</v>
      </c>
    </row>
    <row r="2268" spans="1:10" ht="16" hidden="1">
      <c r="A2268" s="13" t="s">
        <v>809</v>
      </c>
      <c r="B2268" s="12" t="s">
        <v>105</v>
      </c>
      <c r="D2268" s="12" t="s">
        <v>296</v>
      </c>
      <c r="E2268" s="12">
        <v>0</v>
      </c>
      <c r="F2268" s="14" t="str">
        <f t="shared" si="140"/>
        <v>2025-05-07Journal Entry13001 Due to/from Saltire Holdings0</v>
      </c>
      <c r="G2268" s="15">
        <f t="shared" si="141"/>
        <v>45784</v>
      </c>
      <c r="H2268" s="16" t="str">
        <f>IF((IFERROR((VLOOKUP(D2268,'Automation (QBO)'!A:B,2,FALSE)),"0"))=0,"Suspense",(IFERROR((VLOOKUP(D2268,'Automation (QBO)'!A:B,2,FALSE)),"Suspense")))</f>
        <v>Due to/from Saltire Holdings</v>
      </c>
      <c r="I2268" s="17">
        <f t="shared" si="142"/>
        <v>0</v>
      </c>
      <c r="J2268" s="12" t="str">
        <f t="shared" si="143"/>
        <v>Due to/from Saltire Holdings</v>
      </c>
    </row>
    <row r="2269" spans="1:10" ht="16" hidden="1">
      <c r="A2269" s="13" t="s">
        <v>809</v>
      </c>
      <c r="B2269" s="12" t="s">
        <v>105</v>
      </c>
      <c r="D2269" s="12" t="s">
        <v>296</v>
      </c>
      <c r="E2269" s="12">
        <v>0</v>
      </c>
      <c r="F2269" s="14" t="str">
        <f t="shared" si="140"/>
        <v>2025-05-07Journal Entry13001 Due to/from Saltire Holdings0</v>
      </c>
      <c r="G2269" s="15">
        <f t="shared" si="141"/>
        <v>45784</v>
      </c>
      <c r="H2269" s="16" t="str">
        <f>IF((IFERROR((VLOOKUP(D2269,'Automation (QBO)'!A:B,2,FALSE)),"0"))=0,"Suspense",(IFERROR((VLOOKUP(D2269,'Automation (QBO)'!A:B,2,FALSE)),"Suspense")))</f>
        <v>Due to/from Saltire Holdings</v>
      </c>
      <c r="I2269" s="17">
        <f t="shared" si="142"/>
        <v>0</v>
      </c>
      <c r="J2269" s="12" t="str">
        <f t="shared" si="143"/>
        <v>Due to/from Saltire Holdings</v>
      </c>
    </row>
    <row r="2270" spans="1:10" ht="16" hidden="1">
      <c r="A2270" s="13" t="s">
        <v>809</v>
      </c>
      <c r="B2270" s="12" t="s">
        <v>78</v>
      </c>
      <c r="C2270" s="12" t="s">
        <v>711</v>
      </c>
      <c r="D2270" s="12" t="s">
        <v>201</v>
      </c>
      <c r="E2270" s="12">
        <v>-2251.5</v>
      </c>
      <c r="F2270" s="14" t="str">
        <f t="shared" si="140"/>
        <v>2025-05-07ExpenseJosh Sathiananthan LTD.11005 Chequing (CIBC)-2251.5</v>
      </c>
      <c r="G2270" s="15">
        <f t="shared" si="141"/>
        <v>45784</v>
      </c>
      <c r="H2270" s="16" t="str">
        <f>IF((IFERROR((VLOOKUP(D2270,'Automation (QBO)'!A:B,2,FALSE)),"0"))=0,"Suspense",(IFERROR((VLOOKUP(D2270,'Automation (QBO)'!A:B,2,FALSE)),"Suspense")))</f>
        <v>Chequing (CIBC)</v>
      </c>
      <c r="I2270" s="17">
        <f t="shared" si="142"/>
        <v>-2251.5</v>
      </c>
      <c r="J2270" s="12" t="str">
        <f t="shared" si="143"/>
        <v>Chequing (CIBC)</v>
      </c>
    </row>
    <row r="2271" spans="1:10" ht="16" hidden="1">
      <c r="A2271" s="13" t="s">
        <v>809</v>
      </c>
      <c r="B2271" s="12" t="s">
        <v>78</v>
      </c>
      <c r="C2271" s="12" t="s">
        <v>794</v>
      </c>
      <c r="D2271" s="12" t="s">
        <v>505</v>
      </c>
      <c r="E2271" s="12">
        <v>4038.54</v>
      </c>
      <c r="F2271" s="14" t="str">
        <f t="shared" si="140"/>
        <v>2025-05-07ExpenseObject Outdoors21010 Credit Card (CIBC Visa)4038.54</v>
      </c>
      <c r="G2271" s="15">
        <f t="shared" si="141"/>
        <v>45784</v>
      </c>
      <c r="H2271" s="16" t="str">
        <f>IF((IFERROR((VLOOKUP(D2271,'Automation (QBO)'!A:B,2,FALSE)),"0"))=0,"Suspense",(IFERROR((VLOOKUP(D2271,'Automation (QBO)'!A:B,2,FALSE)),"Suspense")))</f>
        <v>Credit Card (CIBC Visa)</v>
      </c>
      <c r="I2271" s="17">
        <f t="shared" si="142"/>
        <v>4038.54</v>
      </c>
      <c r="J2271" s="12" t="str">
        <f t="shared" si="143"/>
        <v>Credit Card (CIBC Visa)</v>
      </c>
    </row>
    <row r="2272" spans="1:10" ht="16" hidden="1">
      <c r="A2272" s="13" t="s">
        <v>809</v>
      </c>
      <c r="B2272" s="12" t="s">
        <v>99</v>
      </c>
      <c r="D2272" s="12" t="s">
        <v>505</v>
      </c>
      <c r="E2272" s="12">
        <v>-10000</v>
      </c>
      <c r="F2272" s="14" t="str">
        <f t="shared" si="140"/>
        <v>2025-05-07Credit Card Payment21010 Credit Card (CIBC Visa)-10000</v>
      </c>
      <c r="G2272" s="15">
        <f t="shared" si="141"/>
        <v>45784</v>
      </c>
      <c r="H2272" s="16" t="str">
        <f>IF((IFERROR((VLOOKUP(D2272,'Automation (QBO)'!A:B,2,FALSE)),"0"))=0,"Suspense",(IFERROR((VLOOKUP(D2272,'Automation (QBO)'!A:B,2,FALSE)),"Suspense")))</f>
        <v>Credit Card (CIBC Visa)</v>
      </c>
      <c r="I2272" s="17">
        <f t="shared" si="142"/>
        <v>-10000</v>
      </c>
      <c r="J2272" s="12" t="str">
        <f t="shared" si="143"/>
        <v>Credit Card (CIBC Visa)</v>
      </c>
    </row>
    <row r="2273" spans="1:10" ht="16" hidden="1">
      <c r="A2273" s="13" t="s">
        <v>809</v>
      </c>
      <c r="B2273" s="12" t="s">
        <v>78</v>
      </c>
      <c r="C2273" s="12" t="s">
        <v>103</v>
      </c>
      <c r="D2273" s="12" t="s">
        <v>505</v>
      </c>
      <c r="E2273" s="12">
        <v>156.29</v>
      </c>
      <c r="F2273" s="14" t="str">
        <f t="shared" si="140"/>
        <v>2025-05-07ExpenseRona21010 Credit Card (CIBC Visa)156.29</v>
      </c>
      <c r="G2273" s="15">
        <f t="shared" si="141"/>
        <v>45784</v>
      </c>
      <c r="H2273" s="16" t="str">
        <f>IF((IFERROR((VLOOKUP(D2273,'Automation (QBO)'!A:B,2,FALSE)),"0"))=0,"Suspense",(IFERROR((VLOOKUP(D2273,'Automation (QBO)'!A:B,2,FALSE)),"Suspense")))</f>
        <v>Credit Card (CIBC Visa)</v>
      </c>
      <c r="I2273" s="17">
        <f t="shared" si="142"/>
        <v>156.29</v>
      </c>
      <c r="J2273" s="12" t="str">
        <f t="shared" si="143"/>
        <v>Credit Card (CIBC Visa)</v>
      </c>
    </row>
    <row r="2274" spans="1:10" ht="16" hidden="1">
      <c r="A2274" s="13" t="s">
        <v>809</v>
      </c>
      <c r="B2274" s="12" t="s">
        <v>78</v>
      </c>
      <c r="C2274" s="12" t="s">
        <v>79</v>
      </c>
      <c r="D2274" s="12" t="s">
        <v>505</v>
      </c>
      <c r="E2274" s="12">
        <v>22.4</v>
      </c>
      <c r="F2274" s="14" t="str">
        <f t="shared" si="140"/>
        <v>2025-05-07ExpenseBigChip Accounting21010 Credit Card (CIBC Visa)22.4</v>
      </c>
      <c r="G2274" s="15">
        <f t="shared" si="141"/>
        <v>45784</v>
      </c>
      <c r="H2274" s="16" t="str">
        <f>IF((IFERROR((VLOOKUP(D2274,'Automation (QBO)'!A:B,2,FALSE)),"0"))=0,"Suspense",(IFERROR((VLOOKUP(D2274,'Automation (QBO)'!A:B,2,FALSE)),"Suspense")))</f>
        <v>Credit Card (CIBC Visa)</v>
      </c>
      <c r="I2274" s="17">
        <f t="shared" si="142"/>
        <v>22.4</v>
      </c>
      <c r="J2274" s="12" t="str">
        <f t="shared" si="143"/>
        <v>Credit Card (CIBC Visa)</v>
      </c>
    </row>
    <row r="2275" spans="1:10" ht="16" hidden="1">
      <c r="A2275" s="13" t="s">
        <v>809</v>
      </c>
      <c r="B2275" s="12" t="s">
        <v>99</v>
      </c>
      <c r="D2275" s="12" t="s">
        <v>201</v>
      </c>
      <c r="E2275" s="12">
        <v>-10000</v>
      </c>
      <c r="F2275" s="14" t="str">
        <f t="shared" si="140"/>
        <v>2025-05-07Credit Card Payment11005 Chequing (CIBC)-10000</v>
      </c>
      <c r="G2275" s="15">
        <f t="shared" si="141"/>
        <v>45784</v>
      </c>
      <c r="H2275" s="16" t="str">
        <f>IF((IFERROR((VLOOKUP(D2275,'Automation (QBO)'!A:B,2,FALSE)),"0"))=0,"Suspense",(IFERROR((VLOOKUP(D2275,'Automation (QBO)'!A:B,2,FALSE)),"Suspense")))</f>
        <v>Chequing (CIBC)</v>
      </c>
      <c r="I2275" s="17">
        <f t="shared" si="142"/>
        <v>-10000</v>
      </c>
      <c r="J2275" s="12" t="str">
        <f t="shared" si="143"/>
        <v>Chequing (CIBC)</v>
      </c>
    </row>
    <row r="2276" spans="1:10" ht="16" hidden="1">
      <c r="A2276" s="13" t="s">
        <v>809</v>
      </c>
      <c r="B2276" s="12" t="s">
        <v>154</v>
      </c>
      <c r="D2276" s="12" t="s">
        <v>201</v>
      </c>
      <c r="E2276" s="12">
        <v>-11840.36</v>
      </c>
      <c r="F2276" s="14" t="str">
        <f t="shared" si="140"/>
        <v>2025-05-07Transfer11005 Chequing (CIBC)-11840.36</v>
      </c>
      <c r="G2276" s="15">
        <f t="shared" si="141"/>
        <v>45784</v>
      </c>
      <c r="H2276" s="16" t="str">
        <f>IF((IFERROR((VLOOKUP(D2276,'Automation (QBO)'!A:B,2,FALSE)),"0"))=0,"Suspense",(IFERROR((VLOOKUP(D2276,'Automation (QBO)'!A:B,2,FALSE)),"Suspense")))</f>
        <v>Chequing (CIBC)</v>
      </c>
      <c r="I2276" s="17">
        <f t="shared" si="142"/>
        <v>-11840.36</v>
      </c>
      <c r="J2276" s="12" t="str">
        <f t="shared" si="143"/>
        <v>Chequing (CIBC)</v>
      </c>
    </row>
    <row r="2277" spans="1:10" ht="16" hidden="1">
      <c r="A2277" s="13" t="s">
        <v>809</v>
      </c>
      <c r="B2277" s="12" t="s">
        <v>154</v>
      </c>
      <c r="D2277" s="12" t="s">
        <v>207</v>
      </c>
      <c r="E2277" s="12">
        <v>11840.36</v>
      </c>
      <c r="F2277" s="14" t="str">
        <f t="shared" si="140"/>
        <v>2025-05-07Transfer11010 Savings (CIBC)11840.36</v>
      </c>
      <c r="G2277" s="15">
        <f t="shared" si="141"/>
        <v>45784</v>
      </c>
      <c r="H2277" s="16" t="str">
        <f>IF((IFERROR((VLOOKUP(D2277,'Automation (QBO)'!A:B,2,FALSE)),"0"))=0,"Suspense",(IFERROR((VLOOKUP(D2277,'Automation (QBO)'!A:B,2,FALSE)),"Suspense")))</f>
        <v>Savings (CIBC)</v>
      </c>
      <c r="I2277" s="17">
        <f t="shared" si="142"/>
        <v>11840.36</v>
      </c>
      <c r="J2277" s="12" t="str">
        <f t="shared" si="143"/>
        <v>Savings (CIBC)</v>
      </c>
    </row>
    <row r="2278" spans="1:10" ht="16" hidden="1">
      <c r="A2278" s="13" t="s">
        <v>809</v>
      </c>
      <c r="B2278" s="12" t="s">
        <v>105</v>
      </c>
      <c r="D2278" s="12" t="s">
        <v>207</v>
      </c>
      <c r="E2278" s="12">
        <v>-11840.36</v>
      </c>
      <c r="F2278" s="14" t="str">
        <f t="shared" si="140"/>
        <v>2025-05-07Journal Entry11010 Savings (CIBC)-11840.36</v>
      </c>
      <c r="G2278" s="15">
        <f t="shared" si="141"/>
        <v>45784</v>
      </c>
      <c r="H2278" s="16" t="str">
        <f>IF((IFERROR((VLOOKUP(D2278,'Automation (QBO)'!A:B,2,FALSE)),"0"))=0,"Suspense",(IFERROR((VLOOKUP(D2278,'Automation (QBO)'!A:B,2,FALSE)),"Suspense")))</f>
        <v>Savings (CIBC)</v>
      </c>
      <c r="I2278" s="17">
        <f t="shared" si="142"/>
        <v>-11840.36</v>
      </c>
      <c r="J2278" s="12" t="str">
        <f t="shared" si="143"/>
        <v>Savings (CIBC)</v>
      </c>
    </row>
    <row r="2279" spans="1:10" ht="16" hidden="1">
      <c r="A2279" s="13" t="s">
        <v>810</v>
      </c>
      <c r="B2279" s="12" t="s">
        <v>78</v>
      </c>
      <c r="C2279" s="12" t="s">
        <v>108</v>
      </c>
      <c r="D2279" s="12" t="s">
        <v>199</v>
      </c>
      <c r="E2279" s="12">
        <v>-9.0500000000000007</v>
      </c>
      <c r="F2279" s="14" t="str">
        <f t="shared" si="140"/>
        <v>2025-05-08ExpenseChevron21020 GST/HST Payable-9.05</v>
      </c>
      <c r="G2279" s="15">
        <f t="shared" si="141"/>
        <v>45785</v>
      </c>
      <c r="H2279" s="16" t="str">
        <f>IF((IFERROR((VLOOKUP(D2279,'Automation (QBO)'!A:B,2,FALSE)),"0"))=0,"Suspense",(IFERROR((VLOOKUP(D2279,'Automation (QBO)'!A:B,2,FALSE)),"Suspense")))</f>
        <v>GST/HST Payable</v>
      </c>
      <c r="I2279" s="17">
        <f t="shared" si="142"/>
        <v>-9.0500000000000007</v>
      </c>
      <c r="J2279" s="12" t="str">
        <f t="shared" si="143"/>
        <v>GST/HST Payable</v>
      </c>
    </row>
    <row r="2280" spans="1:10" ht="16" hidden="1">
      <c r="A2280" s="13" t="s">
        <v>810</v>
      </c>
      <c r="B2280" s="12" t="s">
        <v>78</v>
      </c>
      <c r="C2280" s="12" t="s">
        <v>811</v>
      </c>
      <c r="D2280" s="12" t="s">
        <v>203</v>
      </c>
      <c r="E2280" s="12">
        <v>22.27</v>
      </c>
      <c r="F2280" s="14" t="str">
        <f t="shared" si="140"/>
        <v>2025-05-08ExpenseMcDonalds52190 Meals &amp; Entertainment22.27</v>
      </c>
      <c r="G2280" s="15">
        <f t="shared" si="141"/>
        <v>45785</v>
      </c>
      <c r="H2280" s="16" t="str">
        <f>IF((IFERROR((VLOOKUP(D2280,'Automation (QBO)'!A:B,2,FALSE)),"0"))=0,"Suspense",(IFERROR((VLOOKUP(D2280,'Automation (QBO)'!A:B,2,FALSE)),"Suspense")))</f>
        <v>Meals &amp; Entertainment</v>
      </c>
      <c r="I2280" s="17">
        <f t="shared" si="142"/>
        <v>22.27</v>
      </c>
      <c r="J2280" s="12" t="str">
        <f t="shared" si="143"/>
        <v>Meals &amp; Entertainment</v>
      </c>
    </row>
    <row r="2281" spans="1:10" ht="16" hidden="1">
      <c r="A2281" s="13" t="s">
        <v>810</v>
      </c>
      <c r="B2281" s="12" t="s">
        <v>78</v>
      </c>
      <c r="C2281" s="12" t="s">
        <v>811</v>
      </c>
      <c r="D2281" s="12" t="s">
        <v>199</v>
      </c>
      <c r="E2281" s="12">
        <v>-1.1100000000000001</v>
      </c>
      <c r="F2281" s="14" t="str">
        <f t="shared" si="140"/>
        <v>2025-05-08ExpenseMcDonalds21020 GST/HST Payable-1.11</v>
      </c>
      <c r="G2281" s="15">
        <f t="shared" si="141"/>
        <v>45785</v>
      </c>
      <c r="H2281" s="16" t="str">
        <f>IF((IFERROR((VLOOKUP(D2281,'Automation (QBO)'!A:B,2,FALSE)),"0"))=0,"Suspense",(IFERROR((VLOOKUP(D2281,'Automation (QBO)'!A:B,2,FALSE)),"Suspense")))</f>
        <v>GST/HST Payable</v>
      </c>
      <c r="I2281" s="17">
        <f t="shared" si="142"/>
        <v>-1.1100000000000001</v>
      </c>
      <c r="J2281" s="12" t="str">
        <f t="shared" si="143"/>
        <v>GST/HST Payable</v>
      </c>
    </row>
    <row r="2282" spans="1:10" ht="16" hidden="1">
      <c r="A2282" s="13" t="s">
        <v>810</v>
      </c>
      <c r="B2282" s="12" t="s">
        <v>78</v>
      </c>
      <c r="C2282" s="12" t="s">
        <v>230</v>
      </c>
      <c r="D2282" s="12" t="s">
        <v>213</v>
      </c>
      <c r="E2282" s="12">
        <v>16.8</v>
      </c>
      <c r="F2282" s="14" t="str">
        <f t="shared" si="140"/>
        <v>2025-05-08ExpenseShine Auto Wash51305 COGS - Miscellaneous (Vehicle)16.8</v>
      </c>
      <c r="G2282" s="15">
        <f t="shared" si="141"/>
        <v>45785</v>
      </c>
      <c r="H2282" s="16" t="str">
        <f>IF((IFERROR((VLOOKUP(D2282,'Automation (QBO)'!A:B,2,FALSE)),"0"))=0,"Suspense",(IFERROR((VLOOKUP(D2282,'Automation (QBO)'!A:B,2,FALSE)),"Suspense")))</f>
        <v>COGS - Miscellaneous (Vehicle)</v>
      </c>
      <c r="I2282" s="17">
        <f t="shared" si="142"/>
        <v>16.8</v>
      </c>
      <c r="J2282" s="12" t="str">
        <f t="shared" si="143"/>
        <v>COGS - Miscellaneous (Vehicle)</v>
      </c>
    </row>
    <row r="2283" spans="1:10" ht="16" hidden="1">
      <c r="A2283" s="13" t="s">
        <v>810</v>
      </c>
      <c r="B2283" s="12" t="s">
        <v>78</v>
      </c>
      <c r="C2283" s="12" t="s">
        <v>230</v>
      </c>
      <c r="D2283" s="12" t="s">
        <v>199</v>
      </c>
      <c r="E2283" s="12">
        <v>0</v>
      </c>
      <c r="F2283" s="14" t="str">
        <f t="shared" si="140"/>
        <v>2025-05-08ExpenseShine Auto Wash21020 GST/HST Payable0</v>
      </c>
      <c r="G2283" s="15">
        <f t="shared" si="141"/>
        <v>45785</v>
      </c>
      <c r="H2283" s="16" t="str">
        <f>IF((IFERROR((VLOOKUP(D2283,'Automation (QBO)'!A:B,2,FALSE)),"0"))=0,"Suspense",(IFERROR((VLOOKUP(D2283,'Automation (QBO)'!A:B,2,FALSE)),"Suspense")))</f>
        <v>GST/HST Payable</v>
      </c>
      <c r="I2283" s="17">
        <f t="shared" si="142"/>
        <v>0</v>
      </c>
      <c r="J2283" s="12" t="str">
        <f t="shared" si="143"/>
        <v>GST/HST Payable</v>
      </c>
    </row>
    <row r="2284" spans="1:10" ht="16" hidden="1">
      <c r="A2284" s="13" t="s">
        <v>810</v>
      </c>
      <c r="B2284" s="12" t="s">
        <v>78</v>
      </c>
      <c r="C2284" s="12" t="s">
        <v>81</v>
      </c>
      <c r="D2284" s="12" t="s">
        <v>660</v>
      </c>
      <c r="E2284" s="12">
        <v>62.98</v>
      </c>
      <c r="F2284" s="14" t="str">
        <f t="shared" si="140"/>
        <v>2025-05-08ExpenseHome Depot51335 Project Expense - Materials62.98</v>
      </c>
      <c r="G2284" s="15">
        <f t="shared" si="141"/>
        <v>45785</v>
      </c>
      <c r="H2284" s="16" t="str">
        <f>IF((IFERROR((VLOOKUP(D2284,'Automation (QBO)'!A:B,2,FALSE)),"0"))=0,"Suspense",(IFERROR((VLOOKUP(D2284,'Automation (QBO)'!A:B,2,FALSE)),"Suspense")))</f>
        <v>Project Expense - Materials</v>
      </c>
      <c r="I2284" s="17">
        <f t="shared" si="142"/>
        <v>62.98</v>
      </c>
      <c r="J2284" s="12" t="str">
        <f t="shared" si="143"/>
        <v>Project Expense - Materials</v>
      </c>
    </row>
    <row r="2285" spans="1:10" ht="16" hidden="1">
      <c r="A2285" s="13" t="s">
        <v>810</v>
      </c>
      <c r="B2285" s="12" t="s">
        <v>78</v>
      </c>
      <c r="C2285" s="12" t="s">
        <v>81</v>
      </c>
      <c r="D2285" s="12" t="s">
        <v>199</v>
      </c>
      <c r="E2285" s="12">
        <v>-2.99</v>
      </c>
      <c r="F2285" s="14" t="str">
        <f t="shared" si="140"/>
        <v>2025-05-08ExpenseHome Depot21020 GST/HST Payable-2.99</v>
      </c>
      <c r="G2285" s="15">
        <f t="shared" si="141"/>
        <v>45785</v>
      </c>
      <c r="H2285" s="16" t="str">
        <f>IF((IFERROR((VLOOKUP(D2285,'Automation (QBO)'!A:B,2,FALSE)),"0"))=0,"Suspense",(IFERROR((VLOOKUP(D2285,'Automation (QBO)'!A:B,2,FALSE)),"Suspense")))</f>
        <v>GST/HST Payable</v>
      </c>
      <c r="I2285" s="17">
        <f t="shared" si="142"/>
        <v>-2.99</v>
      </c>
      <c r="J2285" s="12" t="str">
        <f t="shared" si="143"/>
        <v>GST/HST Payable</v>
      </c>
    </row>
    <row r="2286" spans="1:10" ht="16" hidden="1">
      <c r="A2286" s="13" t="s">
        <v>810</v>
      </c>
      <c r="B2286" s="12" t="s">
        <v>78</v>
      </c>
      <c r="C2286" s="12" t="s">
        <v>81</v>
      </c>
      <c r="D2286" s="12" t="s">
        <v>660</v>
      </c>
      <c r="E2286" s="12">
        <v>0.95</v>
      </c>
      <c r="F2286" s="14" t="str">
        <f t="shared" si="140"/>
        <v>2025-05-08ExpenseHome Depot51335 Project Expense - Materials0.95</v>
      </c>
      <c r="G2286" s="15">
        <f t="shared" si="141"/>
        <v>45785</v>
      </c>
      <c r="H2286" s="16" t="str">
        <f>IF((IFERROR((VLOOKUP(D2286,'Automation (QBO)'!A:B,2,FALSE)),"0"))=0,"Suspense",(IFERROR((VLOOKUP(D2286,'Automation (QBO)'!A:B,2,FALSE)),"Suspense")))</f>
        <v>Project Expense - Materials</v>
      </c>
      <c r="I2286" s="17">
        <f t="shared" si="142"/>
        <v>0.95</v>
      </c>
      <c r="J2286" s="12" t="str">
        <f t="shared" si="143"/>
        <v>Project Expense - Materials</v>
      </c>
    </row>
    <row r="2287" spans="1:10" ht="16" hidden="1">
      <c r="A2287" s="13" t="s">
        <v>810</v>
      </c>
      <c r="B2287" s="12" t="s">
        <v>78</v>
      </c>
      <c r="C2287" s="12" t="s">
        <v>81</v>
      </c>
      <c r="D2287" s="12" t="s">
        <v>199</v>
      </c>
      <c r="E2287" s="12">
        <v>-0.05</v>
      </c>
      <c r="F2287" s="14" t="str">
        <f t="shared" si="140"/>
        <v>2025-05-08ExpenseHome Depot21020 GST/HST Payable-0.05</v>
      </c>
      <c r="G2287" s="15">
        <f t="shared" si="141"/>
        <v>45785</v>
      </c>
      <c r="H2287" s="16" t="str">
        <f>IF((IFERROR((VLOOKUP(D2287,'Automation (QBO)'!A:B,2,FALSE)),"0"))=0,"Suspense",(IFERROR((VLOOKUP(D2287,'Automation (QBO)'!A:B,2,FALSE)),"Suspense")))</f>
        <v>GST/HST Payable</v>
      </c>
      <c r="I2287" s="17">
        <f t="shared" si="142"/>
        <v>-0.05</v>
      </c>
      <c r="J2287" s="12" t="str">
        <f t="shared" si="143"/>
        <v>GST/HST Payable</v>
      </c>
    </row>
    <row r="2288" spans="1:10" ht="16" hidden="1">
      <c r="A2288" s="13" t="s">
        <v>810</v>
      </c>
      <c r="B2288" s="12" t="s">
        <v>78</v>
      </c>
      <c r="C2288" s="12" t="s">
        <v>81</v>
      </c>
      <c r="D2288" s="12" t="s">
        <v>505</v>
      </c>
      <c r="E2288" s="12">
        <v>1</v>
      </c>
      <c r="F2288" s="14" t="str">
        <f t="shared" si="140"/>
        <v>2025-05-08ExpenseHome Depot21010 Credit Card (CIBC Visa)1</v>
      </c>
      <c r="G2288" s="15">
        <f t="shared" si="141"/>
        <v>45785</v>
      </c>
      <c r="H2288" s="16" t="str">
        <f>IF((IFERROR((VLOOKUP(D2288,'Automation (QBO)'!A:B,2,FALSE)),"0"))=0,"Suspense",(IFERROR((VLOOKUP(D2288,'Automation (QBO)'!A:B,2,FALSE)),"Suspense")))</f>
        <v>Credit Card (CIBC Visa)</v>
      </c>
      <c r="I2288" s="17">
        <f t="shared" si="142"/>
        <v>1</v>
      </c>
      <c r="J2288" s="12" t="str">
        <f t="shared" si="143"/>
        <v>Credit Card (CIBC Visa)</v>
      </c>
    </row>
    <row r="2289" spans="1:10" ht="16" hidden="1">
      <c r="A2289" s="13" t="s">
        <v>810</v>
      </c>
      <c r="B2289" s="12" t="s">
        <v>78</v>
      </c>
      <c r="C2289" s="12" t="s">
        <v>108</v>
      </c>
      <c r="D2289" s="12" t="s">
        <v>204</v>
      </c>
      <c r="E2289" s="12">
        <v>180.93</v>
      </c>
      <c r="F2289" s="14" t="str">
        <f t="shared" si="140"/>
        <v>2025-05-08ExpenseChevron52225 Fuel180.93</v>
      </c>
      <c r="G2289" s="15">
        <f t="shared" si="141"/>
        <v>45785</v>
      </c>
      <c r="H2289" s="16" t="str">
        <f>IF((IFERROR((VLOOKUP(D2289,'Automation (QBO)'!A:B,2,FALSE)),"0"))=0,"Suspense",(IFERROR((VLOOKUP(D2289,'Automation (QBO)'!A:B,2,FALSE)),"Suspense")))</f>
        <v>Fuel</v>
      </c>
      <c r="I2289" s="17">
        <f t="shared" si="142"/>
        <v>180.93</v>
      </c>
      <c r="J2289" s="12" t="str">
        <f t="shared" si="143"/>
        <v>Fuel</v>
      </c>
    </row>
    <row r="2290" spans="1:10" ht="16" hidden="1">
      <c r="A2290" s="13" t="s">
        <v>810</v>
      </c>
      <c r="B2290" s="12" t="s">
        <v>78</v>
      </c>
      <c r="C2290" s="12" t="s">
        <v>108</v>
      </c>
      <c r="D2290" s="12" t="s">
        <v>505</v>
      </c>
      <c r="E2290" s="12">
        <v>189.98</v>
      </c>
      <c r="F2290" s="14" t="str">
        <f t="shared" si="140"/>
        <v>2025-05-08ExpenseChevron21010 Credit Card (CIBC Visa)189.98</v>
      </c>
      <c r="G2290" s="15">
        <f t="shared" si="141"/>
        <v>45785</v>
      </c>
      <c r="H2290" s="16" t="str">
        <f>IF((IFERROR((VLOOKUP(D2290,'Automation (QBO)'!A:B,2,FALSE)),"0"))=0,"Suspense",(IFERROR((VLOOKUP(D2290,'Automation (QBO)'!A:B,2,FALSE)),"Suspense")))</f>
        <v>Credit Card (CIBC Visa)</v>
      </c>
      <c r="I2290" s="17">
        <f t="shared" si="142"/>
        <v>189.98</v>
      </c>
      <c r="J2290" s="12" t="str">
        <f t="shared" si="143"/>
        <v>Credit Card (CIBC Visa)</v>
      </c>
    </row>
    <row r="2291" spans="1:10" ht="16" hidden="1">
      <c r="A2291" s="13" t="s">
        <v>810</v>
      </c>
      <c r="B2291" s="12" t="s">
        <v>78</v>
      </c>
      <c r="C2291" s="12" t="s">
        <v>81</v>
      </c>
      <c r="D2291" s="12" t="s">
        <v>505</v>
      </c>
      <c r="E2291" s="12">
        <v>65.97</v>
      </c>
      <c r="F2291" s="14" t="str">
        <f t="shared" si="140"/>
        <v>2025-05-08ExpenseHome Depot21010 Credit Card (CIBC Visa)65.97</v>
      </c>
      <c r="G2291" s="15">
        <f t="shared" si="141"/>
        <v>45785</v>
      </c>
      <c r="H2291" s="16" t="str">
        <f>IF((IFERROR((VLOOKUP(D2291,'Automation (QBO)'!A:B,2,FALSE)),"0"))=0,"Suspense",(IFERROR((VLOOKUP(D2291,'Automation (QBO)'!A:B,2,FALSE)),"Suspense")))</f>
        <v>Credit Card (CIBC Visa)</v>
      </c>
      <c r="I2291" s="17">
        <f t="shared" si="142"/>
        <v>65.97</v>
      </c>
      <c r="J2291" s="12" t="str">
        <f t="shared" si="143"/>
        <v>Credit Card (CIBC Visa)</v>
      </c>
    </row>
    <row r="2292" spans="1:10" ht="16" hidden="1">
      <c r="A2292" s="13" t="s">
        <v>810</v>
      </c>
      <c r="B2292" s="12" t="s">
        <v>78</v>
      </c>
      <c r="C2292" s="12" t="s">
        <v>811</v>
      </c>
      <c r="D2292" s="12" t="s">
        <v>505</v>
      </c>
      <c r="E2292" s="12">
        <v>23.38</v>
      </c>
      <c r="F2292" s="14" t="str">
        <f t="shared" si="140"/>
        <v>2025-05-08ExpenseMcDonalds21010 Credit Card (CIBC Visa)23.38</v>
      </c>
      <c r="G2292" s="15">
        <f t="shared" si="141"/>
        <v>45785</v>
      </c>
      <c r="H2292" s="16" t="str">
        <f>IF((IFERROR((VLOOKUP(D2292,'Automation (QBO)'!A:B,2,FALSE)),"0"))=0,"Suspense",(IFERROR((VLOOKUP(D2292,'Automation (QBO)'!A:B,2,FALSE)),"Suspense")))</f>
        <v>Credit Card (CIBC Visa)</v>
      </c>
      <c r="I2292" s="17">
        <f t="shared" si="142"/>
        <v>23.38</v>
      </c>
      <c r="J2292" s="12" t="str">
        <f t="shared" si="143"/>
        <v>Credit Card (CIBC Visa)</v>
      </c>
    </row>
    <row r="2293" spans="1:10" ht="16" hidden="1">
      <c r="A2293" s="13" t="s">
        <v>810</v>
      </c>
      <c r="B2293" s="12" t="s">
        <v>78</v>
      </c>
      <c r="C2293" s="12" t="s">
        <v>230</v>
      </c>
      <c r="D2293" s="12" t="s">
        <v>505</v>
      </c>
      <c r="E2293" s="12">
        <v>16.8</v>
      </c>
      <c r="F2293" s="14" t="str">
        <f t="shared" si="140"/>
        <v>2025-05-08ExpenseShine Auto Wash21010 Credit Card (CIBC Visa)16.8</v>
      </c>
      <c r="G2293" s="15">
        <f t="shared" si="141"/>
        <v>45785</v>
      </c>
      <c r="H2293" s="16" t="str">
        <f>IF((IFERROR((VLOOKUP(D2293,'Automation (QBO)'!A:B,2,FALSE)),"0"))=0,"Suspense",(IFERROR((VLOOKUP(D2293,'Automation (QBO)'!A:B,2,FALSE)),"Suspense")))</f>
        <v>Credit Card (CIBC Visa)</v>
      </c>
      <c r="I2293" s="17">
        <f t="shared" si="142"/>
        <v>16.8</v>
      </c>
      <c r="J2293" s="12" t="str">
        <f t="shared" si="143"/>
        <v>Credit Card (CIBC Visa)</v>
      </c>
    </row>
    <row r="2294" spans="1:10" ht="16" hidden="1">
      <c r="A2294" s="13" t="s">
        <v>812</v>
      </c>
      <c r="B2294" s="12" t="s">
        <v>78</v>
      </c>
      <c r="C2294" s="12" t="s">
        <v>160</v>
      </c>
      <c r="D2294" s="12" t="s">
        <v>208</v>
      </c>
      <c r="E2294" s="12">
        <v>1000</v>
      </c>
      <c r="F2294" s="14" t="str">
        <f t="shared" si="140"/>
        <v>2025-05-09ExpenseIRS52135 Legal1000</v>
      </c>
      <c r="G2294" s="15">
        <f t="shared" si="141"/>
        <v>45786</v>
      </c>
      <c r="H2294" s="16" t="str">
        <f>IF((IFERROR((VLOOKUP(D2294,'Automation (QBO)'!A:B,2,FALSE)),"0"))=0,"Suspense",(IFERROR((VLOOKUP(D2294,'Automation (QBO)'!A:B,2,FALSE)),"Suspense")))</f>
        <v>Legal</v>
      </c>
      <c r="I2294" s="17">
        <f t="shared" si="142"/>
        <v>1000</v>
      </c>
      <c r="J2294" s="12" t="str">
        <f t="shared" si="143"/>
        <v>Legal</v>
      </c>
    </row>
    <row r="2295" spans="1:10" ht="16" hidden="1">
      <c r="A2295" s="13" t="s">
        <v>812</v>
      </c>
      <c r="B2295" s="12" t="s">
        <v>78</v>
      </c>
      <c r="C2295" s="12" t="s">
        <v>160</v>
      </c>
      <c r="D2295" s="12" t="s">
        <v>201</v>
      </c>
      <c r="E2295" s="12">
        <v>-1000</v>
      </c>
      <c r="F2295" s="14" t="str">
        <f t="shared" si="140"/>
        <v>2025-05-09ExpenseIRS11005 Chequing (CIBC)-1000</v>
      </c>
      <c r="G2295" s="15">
        <f t="shared" si="141"/>
        <v>45786</v>
      </c>
      <c r="H2295" s="16" t="str">
        <f>IF((IFERROR((VLOOKUP(D2295,'Automation (QBO)'!A:B,2,FALSE)),"0"))=0,"Suspense",(IFERROR((VLOOKUP(D2295,'Automation (QBO)'!A:B,2,FALSE)),"Suspense")))</f>
        <v>Chequing (CIBC)</v>
      </c>
      <c r="I2295" s="17">
        <f t="shared" si="142"/>
        <v>-1000</v>
      </c>
      <c r="J2295" s="12" t="str">
        <f t="shared" si="143"/>
        <v>Chequing (CIBC)</v>
      </c>
    </row>
    <row r="2296" spans="1:10" ht="16" hidden="1">
      <c r="A2296" s="13" t="s">
        <v>813</v>
      </c>
      <c r="B2296" s="12" t="s">
        <v>78</v>
      </c>
      <c r="C2296" s="12" t="s">
        <v>143</v>
      </c>
      <c r="D2296" s="12" t="s">
        <v>660</v>
      </c>
      <c r="E2296" s="12">
        <v>621.83000000000004</v>
      </c>
      <c r="F2296" s="14" t="str">
        <f t="shared" si="140"/>
        <v>2025-05-10ExpenseMeadows Landscape Supply ltd51335 Project Expense - Materials621.83</v>
      </c>
      <c r="G2296" s="15">
        <f t="shared" si="141"/>
        <v>45787</v>
      </c>
      <c r="H2296" s="16" t="str">
        <f>IF((IFERROR((VLOOKUP(D2296,'Automation (QBO)'!A:B,2,FALSE)),"0"))=0,"Suspense",(IFERROR((VLOOKUP(D2296,'Automation (QBO)'!A:B,2,FALSE)),"Suspense")))</f>
        <v>Project Expense - Materials</v>
      </c>
      <c r="I2296" s="17">
        <f t="shared" si="142"/>
        <v>621.83000000000004</v>
      </c>
      <c r="J2296" s="12" t="str">
        <f t="shared" si="143"/>
        <v>Project Expense - Materials</v>
      </c>
    </row>
    <row r="2297" spans="1:10" ht="16" hidden="1">
      <c r="A2297" s="13" t="s">
        <v>813</v>
      </c>
      <c r="B2297" s="12" t="s">
        <v>78</v>
      </c>
      <c r="C2297" s="12" t="s">
        <v>143</v>
      </c>
      <c r="D2297" s="12" t="s">
        <v>199</v>
      </c>
      <c r="E2297" s="12">
        <v>-30.5</v>
      </c>
      <c r="F2297" s="14" t="str">
        <f t="shared" si="140"/>
        <v>2025-05-10ExpenseMeadows Landscape Supply ltd21020 GST/HST Payable-30.5</v>
      </c>
      <c r="G2297" s="15">
        <f t="shared" si="141"/>
        <v>45787</v>
      </c>
      <c r="H2297" s="16" t="str">
        <f>IF((IFERROR((VLOOKUP(D2297,'Automation (QBO)'!A:B,2,FALSE)),"0"))=0,"Suspense",(IFERROR((VLOOKUP(D2297,'Automation (QBO)'!A:B,2,FALSE)),"Suspense")))</f>
        <v>GST/HST Payable</v>
      </c>
      <c r="I2297" s="17">
        <f t="shared" si="142"/>
        <v>-30.5</v>
      </c>
      <c r="J2297" s="12" t="str">
        <f t="shared" si="143"/>
        <v>GST/HST Payable</v>
      </c>
    </row>
    <row r="2298" spans="1:10" ht="16" hidden="1">
      <c r="A2298" s="13" t="s">
        <v>813</v>
      </c>
      <c r="B2298" s="12" t="s">
        <v>78</v>
      </c>
      <c r="C2298" s="12" t="s">
        <v>143</v>
      </c>
      <c r="D2298" s="12" t="s">
        <v>660</v>
      </c>
      <c r="E2298" s="12">
        <v>621.83000000000004</v>
      </c>
      <c r="F2298" s="14" t="str">
        <f t="shared" si="140"/>
        <v>2025-05-10ExpenseMeadows Landscape Supply ltd51335 Project Expense - Materials621.83</v>
      </c>
      <c r="G2298" s="15">
        <f t="shared" si="141"/>
        <v>45787</v>
      </c>
      <c r="H2298" s="16" t="str">
        <f>IF((IFERROR((VLOOKUP(D2298,'Automation (QBO)'!A:B,2,FALSE)),"0"))=0,"Suspense",(IFERROR((VLOOKUP(D2298,'Automation (QBO)'!A:B,2,FALSE)),"Suspense")))</f>
        <v>Project Expense - Materials</v>
      </c>
      <c r="I2298" s="17">
        <f t="shared" si="142"/>
        <v>621.83000000000004</v>
      </c>
      <c r="J2298" s="12" t="str">
        <f t="shared" si="143"/>
        <v>Project Expense - Materials</v>
      </c>
    </row>
    <row r="2299" spans="1:10" ht="16" hidden="1">
      <c r="A2299" s="13" t="s">
        <v>813</v>
      </c>
      <c r="B2299" s="12" t="s">
        <v>78</v>
      </c>
      <c r="C2299" s="12" t="s">
        <v>143</v>
      </c>
      <c r="D2299" s="12" t="s">
        <v>199</v>
      </c>
      <c r="E2299" s="12">
        <v>-30.5</v>
      </c>
      <c r="F2299" s="14" t="str">
        <f t="shared" si="140"/>
        <v>2025-05-10ExpenseMeadows Landscape Supply ltd21020 GST/HST Payable-30.5</v>
      </c>
      <c r="G2299" s="15">
        <f t="shared" si="141"/>
        <v>45787</v>
      </c>
      <c r="H2299" s="16" t="str">
        <f>IF((IFERROR((VLOOKUP(D2299,'Automation (QBO)'!A:B,2,FALSE)),"0"))=0,"Suspense",(IFERROR((VLOOKUP(D2299,'Automation (QBO)'!A:B,2,FALSE)),"Suspense")))</f>
        <v>GST/HST Payable</v>
      </c>
      <c r="I2299" s="17">
        <f t="shared" si="142"/>
        <v>-30.5</v>
      </c>
      <c r="J2299" s="12" t="str">
        <f t="shared" si="143"/>
        <v>GST/HST Payable</v>
      </c>
    </row>
    <row r="2300" spans="1:10" ht="16" hidden="1">
      <c r="A2300" s="13" t="s">
        <v>813</v>
      </c>
      <c r="B2300" s="12" t="s">
        <v>78</v>
      </c>
      <c r="C2300" s="12" t="s">
        <v>143</v>
      </c>
      <c r="D2300" s="12" t="s">
        <v>505</v>
      </c>
      <c r="E2300" s="12">
        <v>652.33000000000004</v>
      </c>
      <c r="F2300" s="14" t="str">
        <f t="shared" si="140"/>
        <v>2025-05-10ExpenseMeadows Landscape Supply ltd21010 Credit Card (CIBC Visa)652.33</v>
      </c>
      <c r="G2300" s="15">
        <f t="shared" si="141"/>
        <v>45787</v>
      </c>
      <c r="H2300" s="16" t="str">
        <f>IF((IFERROR((VLOOKUP(D2300,'Automation (QBO)'!A:B,2,FALSE)),"0"))=0,"Suspense",(IFERROR((VLOOKUP(D2300,'Automation (QBO)'!A:B,2,FALSE)),"Suspense")))</f>
        <v>Credit Card (CIBC Visa)</v>
      </c>
      <c r="I2300" s="17">
        <f t="shared" si="142"/>
        <v>652.33000000000004</v>
      </c>
      <c r="J2300" s="12" t="str">
        <f t="shared" si="143"/>
        <v>Credit Card (CIBC Visa)</v>
      </c>
    </row>
    <row r="2301" spans="1:10" ht="16" hidden="1">
      <c r="A2301" s="13" t="s">
        <v>813</v>
      </c>
      <c r="B2301" s="12" t="s">
        <v>78</v>
      </c>
      <c r="C2301" s="12" t="s">
        <v>143</v>
      </c>
      <c r="D2301" s="12" t="s">
        <v>505</v>
      </c>
      <c r="E2301" s="12">
        <v>652.33000000000004</v>
      </c>
      <c r="F2301" s="14" t="str">
        <f t="shared" si="140"/>
        <v>2025-05-10ExpenseMeadows Landscape Supply ltd21010 Credit Card (CIBC Visa)652.33</v>
      </c>
      <c r="G2301" s="15">
        <f t="shared" si="141"/>
        <v>45787</v>
      </c>
      <c r="H2301" s="16" t="str">
        <f>IF((IFERROR((VLOOKUP(D2301,'Automation (QBO)'!A:B,2,FALSE)),"0"))=0,"Suspense",(IFERROR((VLOOKUP(D2301,'Automation (QBO)'!A:B,2,FALSE)),"Suspense")))</f>
        <v>Credit Card (CIBC Visa)</v>
      </c>
      <c r="I2301" s="17">
        <f t="shared" si="142"/>
        <v>652.33000000000004</v>
      </c>
      <c r="J2301" s="12" t="str">
        <f t="shared" si="143"/>
        <v>Credit Card (CIBC Visa)</v>
      </c>
    </row>
    <row r="2302" spans="1:10" ht="16" hidden="1">
      <c r="A2302" s="13" t="s">
        <v>814</v>
      </c>
      <c r="B2302" s="12" t="s">
        <v>84</v>
      </c>
      <c r="C2302" s="12" t="s">
        <v>753</v>
      </c>
      <c r="D2302" s="12" t="s">
        <v>665</v>
      </c>
      <c r="E2302" s="12">
        <v>0</v>
      </c>
      <c r="F2302" s="14" t="str">
        <f t="shared" si="140"/>
        <v>2025-05-12InvoiceBrowns Newport Village:BSH NewPort Patio Project12000 [Accounts Receivable]0</v>
      </c>
      <c r="G2302" s="15">
        <f t="shared" si="141"/>
        <v>45789</v>
      </c>
      <c r="H2302" s="16" t="str">
        <f>IF((IFERROR((VLOOKUP(D2302,'Automation (QBO)'!A:B,2,FALSE)),"0"))=0,"Suspense",(IFERROR((VLOOKUP(D2302,'Automation (QBO)'!A:B,2,FALSE)),"Suspense")))</f>
        <v>Accounts Recievable - Suspense</v>
      </c>
      <c r="I2302" s="17">
        <f t="shared" si="142"/>
        <v>0</v>
      </c>
      <c r="J2302" s="12" t="str">
        <f t="shared" si="143"/>
        <v>Accounts Recievable - Suspense</v>
      </c>
    </row>
    <row r="2303" spans="1:10" ht="16" hidden="1">
      <c r="A2303" s="13" t="s">
        <v>814</v>
      </c>
      <c r="B2303" s="12" t="s">
        <v>84</v>
      </c>
      <c r="C2303" s="12" t="s">
        <v>753</v>
      </c>
      <c r="D2303" s="12" t="s">
        <v>844</v>
      </c>
      <c r="E2303" s="12">
        <v>3722.22</v>
      </c>
      <c r="F2303" s="14" t="str">
        <f t="shared" si="140"/>
        <v>2025-05-12InvoiceBrowns Newport Village:BSH NewPort Patio Project42035 Billable Expense Income3722.22</v>
      </c>
      <c r="G2303" s="15">
        <f t="shared" si="141"/>
        <v>45789</v>
      </c>
      <c r="H2303" s="16" t="str">
        <f>IF((IFERROR((VLOOKUP(D2303,'Automation (QBO)'!A:B,2,FALSE)),"0"))=0,"Suspense",(IFERROR((VLOOKUP(D2303,'Automation (QBO)'!A:B,2,FALSE)),"Suspense")))</f>
        <v>Suspense</v>
      </c>
      <c r="I2303" s="17">
        <f t="shared" si="142"/>
        <v>3722.22</v>
      </c>
      <c r="J2303" s="12" t="str">
        <f t="shared" si="143"/>
        <v>Suspense</v>
      </c>
    </row>
    <row r="2304" spans="1:10" ht="16" hidden="1">
      <c r="A2304" s="13" t="s">
        <v>814</v>
      </c>
      <c r="B2304" s="12" t="s">
        <v>84</v>
      </c>
      <c r="C2304" s="12" t="s">
        <v>753</v>
      </c>
      <c r="D2304" s="12" t="s">
        <v>759</v>
      </c>
      <c r="E2304" s="12">
        <v>744.44</v>
      </c>
      <c r="F2304" s="14" t="str">
        <f t="shared" si="140"/>
        <v>2025-05-12InvoiceBrowns Newport Village:BSH NewPort Patio Project42015 Margin - Materials744.44</v>
      </c>
      <c r="G2304" s="15">
        <f t="shared" si="141"/>
        <v>45789</v>
      </c>
      <c r="H2304" s="16" t="str">
        <f>IF((IFERROR((VLOOKUP(D2304,'Automation (QBO)'!A:B,2,FALSE)),"0"))=0,"Suspense",(IFERROR((VLOOKUP(D2304,'Automation (QBO)'!A:B,2,FALSE)),"Suspense")))</f>
        <v>Margin - Materials</v>
      </c>
      <c r="I2304" s="17">
        <f t="shared" si="142"/>
        <v>744.44</v>
      </c>
      <c r="J2304" s="12" t="str">
        <f t="shared" si="143"/>
        <v>Margin - Materials</v>
      </c>
    </row>
    <row r="2305" spans="1:10" ht="16" hidden="1">
      <c r="A2305" s="13" t="s">
        <v>814</v>
      </c>
      <c r="B2305" s="12" t="s">
        <v>84</v>
      </c>
      <c r="C2305" s="12" t="s">
        <v>753</v>
      </c>
      <c r="D2305" s="12" t="s">
        <v>758</v>
      </c>
      <c r="E2305" s="12">
        <v>5812.5</v>
      </c>
      <c r="F2305" s="14" t="str">
        <f t="shared" si="140"/>
        <v>2025-05-12InvoiceBrowns Newport Village:BSH NewPort Patio Project41006 Labour - General5812.5</v>
      </c>
      <c r="G2305" s="15">
        <f t="shared" si="141"/>
        <v>45789</v>
      </c>
      <c r="H2305" s="16" t="str">
        <f>IF((IFERROR((VLOOKUP(D2305,'Automation (QBO)'!A:B,2,FALSE)),"0"))=0,"Suspense",(IFERROR((VLOOKUP(D2305,'Automation (QBO)'!A:B,2,FALSE)),"Suspense")))</f>
        <v>Labour - General</v>
      </c>
      <c r="I2305" s="17">
        <f t="shared" si="142"/>
        <v>5812.5</v>
      </c>
      <c r="J2305" s="12" t="str">
        <f t="shared" si="143"/>
        <v>Labour - General</v>
      </c>
    </row>
    <row r="2306" spans="1:10" ht="16" hidden="1">
      <c r="A2306" s="13" t="s">
        <v>814</v>
      </c>
      <c r="B2306" s="12" t="s">
        <v>84</v>
      </c>
      <c r="C2306" s="12" t="s">
        <v>753</v>
      </c>
      <c r="D2306" s="12" t="s">
        <v>761</v>
      </c>
      <c r="E2306" s="12">
        <v>1162.5</v>
      </c>
      <c r="F2306" s="14" t="str">
        <f t="shared" ref="F2306:F2369" si="144">A2306&amp;B2306&amp;C2306&amp;D2306&amp;E2306</f>
        <v>2025-05-12InvoiceBrowns Newport Village:BSH NewPort Patio Project42025 Margin - Labour1162.5</v>
      </c>
      <c r="G2306" s="15">
        <f t="shared" ref="G2306:G2369" si="145">IFERROR((DATEVALUE(A2306)),A2306)</f>
        <v>45789</v>
      </c>
      <c r="H2306" s="16" t="str">
        <f>IF((IFERROR((VLOOKUP(D2306,'Automation (QBO)'!A:B,2,FALSE)),"0"))=0,"Suspense",(IFERROR((VLOOKUP(D2306,'Automation (QBO)'!A:B,2,FALSE)),"Suspense")))</f>
        <v>Margin - Labour</v>
      </c>
      <c r="I2306" s="17">
        <f t="shared" ref="I2306:I2369" si="146">E2306</f>
        <v>1162.5</v>
      </c>
      <c r="J2306" s="12" t="str">
        <f t="shared" ref="J2306:J2369" si="147">H2306</f>
        <v>Margin - Labour</v>
      </c>
    </row>
    <row r="2307" spans="1:10" ht="16" hidden="1">
      <c r="A2307" s="13" t="s">
        <v>814</v>
      </c>
      <c r="B2307" s="12" t="s">
        <v>84</v>
      </c>
      <c r="C2307" s="12" t="s">
        <v>753</v>
      </c>
      <c r="D2307" s="12" t="s">
        <v>218</v>
      </c>
      <c r="E2307" s="12">
        <v>-12013.75</v>
      </c>
      <c r="F2307" s="14" t="str">
        <f t="shared" si="144"/>
        <v>2025-05-12InvoiceBrowns Newport Village:BSH NewPort Patio Project21045 Deposit Received-12013.75</v>
      </c>
      <c r="G2307" s="15">
        <f t="shared" si="145"/>
        <v>45789</v>
      </c>
      <c r="H2307" s="16" t="str">
        <f>IF((IFERROR((VLOOKUP(D2307,'Automation (QBO)'!A:B,2,FALSE)),"0"))=0,"Suspense",(IFERROR((VLOOKUP(D2307,'Automation (QBO)'!A:B,2,FALSE)),"Suspense")))</f>
        <v>Liability - Depostis Received</v>
      </c>
      <c r="I2307" s="17">
        <f t="shared" si="146"/>
        <v>-12013.75</v>
      </c>
      <c r="J2307" s="12" t="str">
        <f t="shared" si="147"/>
        <v>Liability - Depostis Received</v>
      </c>
    </row>
    <row r="2308" spans="1:10" ht="16" hidden="1">
      <c r="A2308" s="13" t="s">
        <v>814</v>
      </c>
      <c r="B2308" s="12" t="s">
        <v>84</v>
      </c>
      <c r="C2308" s="12" t="s">
        <v>753</v>
      </c>
      <c r="D2308" s="12" t="s">
        <v>199</v>
      </c>
      <c r="E2308" s="12">
        <v>572.09</v>
      </c>
      <c r="F2308" s="14" t="str">
        <f t="shared" si="144"/>
        <v>2025-05-12InvoiceBrowns Newport Village:BSH NewPort Patio Project21020 GST/HST Payable572.09</v>
      </c>
      <c r="G2308" s="15">
        <f t="shared" si="145"/>
        <v>45789</v>
      </c>
      <c r="H2308" s="16" t="str">
        <f>IF((IFERROR((VLOOKUP(D2308,'Automation (QBO)'!A:B,2,FALSE)),"0"))=0,"Suspense",(IFERROR((VLOOKUP(D2308,'Automation (QBO)'!A:B,2,FALSE)),"Suspense")))</f>
        <v>GST/HST Payable</v>
      </c>
      <c r="I2308" s="17">
        <f t="shared" si="146"/>
        <v>572.09</v>
      </c>
      <c r="J2308" s="12" t="str">
        <f t="shared" si="147"/>
        <v>GST/HST Payable</v>
      </c>
    </row>
    <row r="2309" spans="1:10" ht="16" hidden="1">
      <c r="A2309" s="13" t="s">
        <v>814</v>
      </c>
      <c r="B2309" s="12" t="s">
        <v>84</v>
      </c>
      <c r="C2309" s="12" t="s">
        <v>753</v>
      </c>
      <c r="D2309" s="12" t="s">
        <v>199</v>
      </c>
      <c r="E2309" s="12">
        <v>0</v>
      </c>
      <c r="F2309" s="14" t="str">
        <f t="shared" si="144"/>
        <v>2025-05-12InvoiceBrowns Newport Village:BSH NewPort Patio Project21020 GST/HST Payable0</v>
      </c>
      <c r="G2309" s="15">
        <f t="shared" si="145"/>
        <v>45789</v>
      </c>
      <c r="H2309" s="16" t="str">
        <f>IF((IFERROR((VLOOKUP(D2309,'Automation (QBO)'!A:B,2,FALSE)),"0"))=0,"Suspense",(IFERROR((VLOOKUP(D2309,'Automation (QBO)'!A:B,2,FALSE)),"Suspense")))</f>
        <v>GST/HST Payable</v>
      </c>
      <c r="I2309" s="17">
        <f t="shared" si="146"/>
        <v>0</v>
      </c>
      <c r="J2309" s="12" t="str">
        <f t="shared" si="147"/>
        <v>GST/HST Payable</v>
      </c>
    </row>
    <row r="2310" spans="1:10" ht="16" hidden="1">
      <c r="A2310" s="13" t="s">
        <v>814</v>
      </c>
      <c r="B2310" s="12" t="s">
        <v>78</v>
      </c>
      <c r="C2310" s="12" t="s">
        <v>143</v>
      </c>
      <c r="D2310" s="12" t="s">
        <v>660</v>
      </c>
      <c r="E2310" s="12">
        <v>1243.6600000000001</v>
      </c>
      <c r="F2310" s="14" t="str">
        <f t="shared" si="144"/>
        <v>2025-05-12ExpenseMeadows Landscape Supply ltd51335 Project Expense - Materials1243.66</v>
      </c>
      <c r="G2310" s="15">
        <f t="shared" si="145"/>
        <v>45789</v>
      </c>
      <c r="H2310" s="16" t="str">
        <f>IF((IFERROR((VLOOKUP(D2310,'Automation (QBO)'!A:B,2,FALSE)),"0"))=0,"Suspense",(IFERROR((VLOOKUP(D2310,'Automation (QBO)'!A:B,2,FALSE)),"Suspense")))</f>
        <v>Project Expense - Materials</v>
      </c>
      <c r="I2310" s="17">
        <f t="shared" si="146"/>
        <v>1243.6600000000001</v>
      </c>
      <c r="J2310" s="12" t="str">
        <f t="shared" si="147"/>
        <v>Project Expense - Materials</v>
      </c>
    </row>
    <row r="2311" spans="1:10" ht="16" hidden="1">
      <c r="A2311" s="13" t="s">
        <v>814</v>
      </c>
      <c r="B2311" s="12" t="s">
        <v>78</v>
      </c>
      <c r="C2311" s="12" t="s">
        <v>143</v>
      </c>
      <c r="D2311" s="12" t="s">
        <v>199</v>
      </c>
      <c r="E2311" s="12">
        <v>-61</v>
      </c>
      <c r="F2311" s="14" t="str">
        <f t="shared" si="144"/>
        <v>2025-05-12ExpenseMeadows Landscape Supply ltd21020 GST/HST Payable-61</v>
      </c>
      <c r="G2311" s="15">
        <f t="shared" si="145"/>
        <v>45789</v>
      </c>
      <c r="H2311" s="16" t="str">
        <f>IF((IFERROR((VLOOKUP(D2311,'Automation (QBO)'!A:B,2,FALSE)),"0"))=0,"Suspense",(IFERROR((VLOOKUP(D2311,'Automation (QBO)'!A:B,2,FALSE)),"Suspense")))</f>
        <v>GST/HST Payable</v>
      </c>
      <c r="I2311" s="17">
        <f t="shared" si="146"/>
        <v>-61</v>
      </c>
      <c r="J2311" s="12" t="str">
        <f t="shared" si="147"/>
        <v>GST/HST Payable</v>
      </c>
    </row>
    <row r="2312" spans="1:10" ht="16" hidden="1">
      <c r="A2312" s="13" t="s">
        <v>814</v>
      </c>
      <c r="B2312" s="12" t="s">
        <v>78</v>
      </c>
      <c r="C2312" s="12" t="s">
        <v>143</v>
      </c>
      <c r="D2312" s="12" t="s">
        <v>660</v>
      </c>
      <c r="E2312" s="12">
        <v>1243.6600000000001</v>
      </c>
      <c r="F2312" s="14" t="str">
        <f t="shared" si="144"/>
        <v>2025-05-12ExpenseMeadows Landscape Supply ltd51335 Project Expense - Materials1243.66</v>
      </c>
      <c r="G2312" s="15">
        <f t="shared" si="145"/>
        <v>45789</v>
      </c>
      <c r="H2312" s="16" t="str">
        <f>IF((IFERROR((VLOOKUP(D2312,'Automation (QBO)'!A:B,2,FALSE)),"0"))=0,"Suspense",(IFERROR((VLOOKUP(D2312,'Automation (QBO)'!A:B,2,FALSE)),"Suspense")))</f>
        <v>Project Expense - Materials</v>
      </c>
      <c r="I2312" s="17">
        <f t="shared" si="146"/>
        <v>1243.6600000000001</v>
      </c>
      <c r="J2312" s="12" t="str">
        <f t="shared" si="147"/>
        <v>Project Expense - Materials</v>
      </c>
    </row>
    <row r="2313" spans="1:10" ht="16" hidden="1">
      <c r="A2313" s="13" t="s">
        <v>814</v>
      </c>
      <c r="B2313" s="12" t="s">
        <v>78</v>
      </c>
      <c r="C2313" s="12" t="s">
        <v>143</v>
      </c>
      <c r="D2313" s="12" t="s">
        <v>199</v>
      </c>
      <c r="E2313" s="12">
        <v>-61</v>
      </c>
      <c r="F2313" s="14" t="str">
        <f t="shared" si="144"/>
        <v>2025-05-12ExpenseMeadows Landscape Supply ltd21020 GST/HST Payable-61</v>
      </c>
      <c r="G2313" s="15">
        <f t="shared" si="145"/>
        <v>45789</v>
      </c>
      <c r="H2313" s="16" t="str">
        <f>IF((IFERROR((VLOOKUP(D2313,'Automation (QBO)'!A:B,2,FALSE)),"0"))=0,"Suspense",(IFERROR((VLOOKUP(D2313,'Automation (QBO)'!A:B,2,FALSE)),"Suspense")))</f>
        <v>GST/HST Payable</v>
      </c>
      <c r="I2313" s="17">
        <f t="shared" si="146"/>
        <v>-61</v>
      </c>
      <c r="J2313" s="12" t="str">
        <f t="shared" si="147"/>
        <v>GST/HST Payable</v>
      </c>
    </row>
    <row r="2314" spans="1:10" ht="16" hidden="1">
      <c r="A2314" s="13" t="s">
        <v>814</v>
      </c>
      <c r="B2314" s="12" t="s">
        <v>78</v>
      </c>
      <c r="C2314" s="12" t="s">
        <v>117</v>
      </c>
      <c r="D2314" s="12" t="s">
        <v>383</v>
      </c>
      <c r="E2314" s="12">
        <v>41.47</v>
      </c>
      <c r="F2314" s="14" t="str">
        <f t="shared" si="144"/>
        <v>2025-05-12ExpenseWebflow52165 Subscriptions (Annual)41.47</v>
      </c>
      <c r="G2314" s="15">
        <f t="shared" si="145"/>
        <v>45789</v>
      </c>
      <c r="H2314" s="16" t="str">
        <f>IF((IFERROR((VLOOKUP(D2314,'Automation (QBO)'!A:B,2,FALSE)),"0"))=0,"Suspense",(IFERROR((VLOOKUP(D2314,'Automation (QBO)'!A:B,2,FALSE)),"Suspense")))</f>
        <v>Subscriptions (Annual)</v>
      </c>
      <c r="I2314" s="17">
        <f t="shared" si="146"/>
        <v>41.47</v>
      </c>
      <c r="J2314" s="12" t="str">
        <f t="shared" si="147"/>
        <v>Subscriptions (Annual)</v>
      </c>
    </row>
    <row r="2315" spans="1:10" ht="16" hidden="1">
      <c r="A2315" s="13" t="s">
        <v>814</v>
      </c>
      <c r="B2315" s="12" t="s">
        <v>78</v>
      </c>
      <c r="C2315" s="12" t="s">
        <v>117</v>
      </c>
      <c r="D2315" s="12" t="s">
        <v>199</v>
      </c>
      <c r="E2315" s="12">
        <v>0</v>
      </c>
      <c r="F2315" s="14" t="str">
        <f t="shared" si="144"/>
        <v>2025-05-12ExpenseWebflow21020 GST/HST Payable0</v>
      </c>
      <c r="G2315" s="15">
        <f t="shared" si="145"/>
        <v>45789</v>
      </c>
      <c r="H2315" s="16" t="str">
        <f>IF((IFERROR((VLOOKUP(D2315,'Automation (QBO)'!A:B,2,FALSE)),"0"))=0,"Suspense",(IFERROR((VLOOKUP(D2315,'Automation (QBO)'!A:B,2,FALSE)),"Suspense")))</f>
        <v>GST/HST Payable</v>
      </c>
      <c r="I2315" s="17">
        <f t="shared" si="146"/>
        <v>0</v>
      </c>
      <c r="J2315" s="12" t="str">
        <f t="shared" si="147"/>
        <v>GST/HST Payable</v>
      </c>
    </row>
    <row r="2316" spans="1:10" ht="16" hidden="1">
      <c r="A2316" s="13" t="s">
        <v>814</v>
      </c>
      <c r="B2316" s="12" t="s">
        <v>84</v>
      </c>
      <c r="C2316" s="12" t="s">
        <v>114</v>
      </c>
      <c r="D2316" s="12" t="s">
        <v>666</v>
      </c>
      <c r="E2316" s="12">
        <v>375.3</v>
      </c>
      <c r="F2316" s="14" t="str">
        <f t="shared" si="144"/>
        <v>2025-05-12InvoiceGarden of Granite Winery:Garden of Granite Project41005 Labour - Project Managment375.3</v>
      </c>
      <c r="G2316" s="15">
        <f t="shared" si="145"/>
        <v>45789</v>
      </c>
      <c r="H2316" s="16" t="str">
        <f>IF((IFERROR((VLOOKUP(D2316,'Automation (QBO)'!A:B,2,FALSE)),"0"))=0,"Suspense",(IFERROR((VLOOKUP(D2316,'Automation (QBO)'!A:B,2,FALSE)),"Suspense")))</f>
        <v>Labour - Project Managment</v>
      </c>
      <c r="I2316" s="17">
        <f t="shared" si="146"/>
        <v>375.3</v>
      </c>
      <c r="J2316" s="12" t="str">
        <f t="shared" si="147"/>
        <v>Labour - Project Managment</v>
      </c>
    </row>
    <row r="2317" spans="1:10" ht="16" hidden="1">
      <c r="A2317" s="13" t="s">
        <v>814</v>
      </c>
      <c r="B2317" s="12" t="s">
        <v>84</v>
      </c>
      <c r="C2317" s="12" t="s">
        <v>114</v>
      </c>
      <c r="D2317" s="12" t="s">
        <v>760</v>
      </c>
      <c r="E2317" s="12">
        <v>75.06</v>
      </c>
      <c r="F2317" s="14" t="str">
        <f t="shared" si="144"/>
        <v>2025-05-12InvoiceGarden of Granite Winery:Garden of Granite Project42020 Margin - Subcontractor75.06</v>
      </c>
      <c r="G2317" s="15">
        <f t="shared" si="145"/>
        <v>45789</v>
      </c>
      <c r="H2317" s="16" t="str">
        <f>IF((IFERROR((VLOOKUP(D2317,'Automation (QBO)'!A:B,2,FALSE)),"0"))=0,"Suspense",(IFERROR((VLOOKUP(D2317,'Automation (QBO)'!A:B,2,FALSE)),"Suspense")))</f>
        <v>Margin - Subcontractor</v>
      </c>
      <c r="I2317" s="17">
        <f t="shared" si="146"/>
        <v>75.06</v>
      </c>
      <c r="J2317" s="12" t="str">
        <f t="shared" si="147"/>
        <v>Margin - Subcontractor</v>
      </c>
    </row>
    <row r="2318" spans="1:10" ht="16" hidden="1">
      <c r="A2318" s="13" t="s">
        <v>814</v>
      </c>
      <c r="B2318" s="12" t="s">
        <v>84</v>
      </c>
      <c r="C2318" s="12" t="s">
        <v>114</v>
      </c>
      <c r="D2318" s="12" t="s">
        <v>758</v>
      </c>
      <c r="E2318" s="12">
        <v>552.5</v>
      </c>
      <c r="F2318" s="14" t="str">
        <f t="shared" si="144"/>
        <v>2025-05-12InvoiceGarden of Granite Winery:Garden of Granite Project41006 Labour - General552.5</v>
      </c>
      <c r="G2318" s="15">
        <f t="shared" si="145"/>
        <v>45789</v>
      </c>
      <c r="H2318" s="16" t="str">
        <f>IF((IFERROR((VLOOKUP(D2318,'Automation (QBO)'!A:B,2,FALSE)),"0"))=0,"Suspense",(IFERROR((VLOOKUP(D2318,'Automation (QBO)'!A:B,2,FALSE)),"Suspense")))</f>
        <v>Labour - General</v>
      </c>
      <c r="I2318" s="17">
        <f t="shared" si="146"/>
        <v>552.5</v>
      </c>
      <c r="J2318" s="12" t="str">
        <f t="shared" si="147"/>
        <v>Labour - General</v>
      </c>
    </row>
    <row r="2319" spans="1:10" ht="16" hidden="1">
      <c r="A2319" s="13" t="s">
        <v>814</v>
      </c>
      <c r="B2319" s="12" t="s">
        <v>84</v>
      </c>
      <c r="C2319" s="12" t="s">
        <v>114</v>
      </c>
      <c r="D2319" s="12" t="s">
        <v>761</v>
      </c>
      <c r="E2319" s="12">
        <v>110.5</v>
      </c>
      <c r="F2319" s="14" t="str">
        <f t="shared" si="144"/>
        <v>2025-05-12InvoiceGarden of Granite Winery:Garden of Granite Project42025 Margin - Labour110.5</v>
      </c>
      <c r="G2319" s="15">
        <f t="shared" si="145"/>
        <v>45789</v>
      </c>
      <c r="H2319" s="16" t="str">
        <f>IF((IFERROR((VLOOKUP(D2319,'Automation (QBO)'!A:B,2,FALSE)),"0"))=0,"Suspense",(IFERROR((VLOOKUP(D2319,'Automation (QBO)'!A:B,2,FALSE)),"Suspense")))</f>
        <v>Margin - Labour</v>
      </c>
      <c r="I2319" s="17">
        <f t="shared" si="146"/>
        <v>110.5</v>
      </c>
      <c r="J2319" s="12" t="str">
        <f t="shared" si="147"/>
        <v>Margin - Labour</v>
      </c>
    </row>
    <row r="2320" spans="1:10" ht="16" hidden="1">
      <c r="A2320" s="13" t="s">
        <v>814</v>
      </c>
      <c r="B2320" s="12" t="s">
        <v>84</v>
      </c>
      <c r="C2320" s="12" t="s">
        <v>114</v>
      </c>
      <c r="D2320" s="12" t="s">
        <v>665</v>
      </c>
      <c r="E2320" s="12">
        <v>0</v>
      </c>
      <c r="F2320" s="14" t="str">
        <f t="shared" si="144"/>
        <v>2025-05-12InvoiceGarden of Granite Winery:Garden of Granite Project12000 [Accounts Receivable]0</v>
      </c>
      <c r="G2320" s="15">
        <f t="shared" si="145"/>
        <v>45789</v>
      </c>
      <c r="H2320" s="16" t="str">
        <f>IF((IFERROR((VLOOKUP(D2320,'Automation (QBO)'!A:B,2,FALSE)),"0"))=0,"Suspense",(IFERROR((VLOOKUP(D2320,'Automation (QBO)'!A:B,2,FALSE)),"Suspense")))</f>
        <v>Accounts Recievable - Suspense</v>
      </c>
      <c r="I2320" s="17">
        <f t="shared" si="146"/>
        <v>0</v>
      </c>
      <c r="J2320" s="12" t="str">
        <f t="shared" si="147"/>
        <v>Accounts Recievable - Suspense</v>
      </c>
    </row>
    <row r="2321" spans="1:10" ht="16" hidden="1">
      <c r="A2321" s="13" t="s">
        <v>814</v>
      </c>
      <c r="B2321" s="12" t="s">
        <v>84</v>
      </c>
      <c r="C2321" s="12" t="s">
        <v>114</v>
      </c>
      <c r="D2321" s="12" t="s">
        <v>218</v>
      </c>
      <c r="E2321" s="12">
        <v>-1169.04</v>
      </c>
      <c r="F2321" s="14" t="str">
        <f t="shared" si="144"/>
        <v>2025-05-12InvoiceGarden of Granite Winery:Garden of Granite Project21045 Deposit Received-1169.04</v>
      </c>
      <c r="G2321" s="15">
        <f t="shared" si="145"/>
        <v>45789</v>
      </c>
      <c r="H2321" s="16" t="str">
        <f>IF((IFERROR((VLOOKUP(D2321,'Automation (QBO)'!A:B,2,FALSE)),"0"))=0,"Suspense",(IFERROR((VLOOKUP(D2321,'Automation (QBO)'!A:B,2,FALSE)),"Suspense")))</f>
        <v>Liability - Depostis Received</v>
      </c>
      <c r="I2321" s="17">
        <f t="shared" si="146"/>
        <v>-1169.04</v>
      </c>
      <c r="J2321" s="12" t="str">
        <f t="shared" si="147"/>
        <v>Liability - Depostis Received</v>
      </c>
    </row>
    <row r="2322" spans="1:10" ht="16" hidden="1">
      <c r="A2322" s="13" t="s">
        <v>814</v>
      </c>
      <c r="B2322" s="12" t="s">
        <v>84</v>
      </c>
      <c r="C2322" s="12" t="s">
        <v>114</v>
      </c>
      <c r="D2322" s="12" t="s">
        <v>199</v>
      </c>
      <c r="E2322" s="12">
        <v>55.68</v>
      </c>
      <c r="F2322" s="14" t="str">
        <f t="shared" si="144"/>
        <v>2025-05-12InvoiceGarden of Granite Winery:Garden of Granite Project21020 GST/HST Payable55.68</v>
      </c>
      <c r="G2322" s="15">
        <f t="shared" si="145"/>
        <v>45789</v>
      </c>
      <c r="H2322" s="16" t="str">
        <f>IF((IFERROR((VLOOKUP(D2322,'Automation (QBO)'!A:B,2,FALSE)),"0"))=0,"Suspense",(IFERROR((VLOOKUP(D2322,'Automation (QBO)'!A:B,2,FALSE)),"Suspense")))</f>
        <v>GST/HST Payable</v>
      </c>
      <c r="I2322" s="17">
        <f t="shared" si="146"/>
        <v>55.68</v>
      </c>
      <c r="J2322" s="12" t="str">
        <f t="shared" si="147"/>
        <v>GST/HST Payable</v>
      </c>
    </row>
    <row r="2323" spans="1:10" ht="16" hidden="1">
      <c r="A2323" s="13" t="s">
        <v>814</v>
      </c>
      <c r="B2323" s="12" t="s">
        <v>84</v>
      </c>
      <c r="C2323" s="12" t="s">
        <v>114</v>
      </c>
      <c r="D2323" s="12" t="s">
        <v>199</v>
      </c>
      <c r="E2323" s="12">
        <v>0</v>
      </c>
      <c r="F2323" s="14" t="str">
        <f t="shared" si="144"/>
        <v>2025-05-12InvoiceGarden of Granite Winery:Garden of Granite Project21020 GST/HST Payable0</v>
      </c>
      <c r="G2323" s="15">
        <f t="shared" si="145"/>
        <v>45789</v>
      </c>
      <c r="H2323" s="16" t="str">
        <f>IF((IFERROR((VLOOKUP(D2323,'Automation (QBO)'!A:B,2,FALSE)),"0"))=0,"Suspense",(IFERROR((VLOOKUP(D2323,'Automation (QBO)'!A:B,2,FALSE)),"Suspense")))</f>
        <v>GST/HST Payable</v>
      </c>
      <c r="I2323" s="17">
        <f t="shared" si="146"/>
        <v>0</v>
      </c>
      <c r="J2323" s="12" t="str">
        <f t="shared" si="147"/>
        <v>GST/HST Payable</v>
      </c>
    </row>
    <row r="2324" spans="1:10" ht="16" hidden="1">
      <c r="A2324" s="13" t="s">
        <v>814</v>
      </c>
      <c r="B2324" s="12" t="s">
        <v>78</v>
      </c>
      <c r="C2324" s="12" t="s">
        <v>143</v>
      </c>
      <c r="D2324" s="12" t="s">
        <v>505</v>
      </c>
      <c r="E2324" s="12">
        <v>1304.6600000000001</v>
      </c>
      <c r="F2324" s="14" t="str">
        <f t="shared" si="144"/>
        <v>2025-05-12ExpenseMeadows Landscape Supply ltd21010 Credit Card (CIBC Visa)1304.66</v>
      </c>
      <c r="G2324" s="15">
        <f t="shared" si="145"/>
        <v>45789</v>
      </c>
      <c r="H2324" s="16" t="str">
        <f>IF((IFERROR((VLOOKUP(D2324,'Automation (QBO)'!A:B,2,FALSE)),"0"))=0,"Suspense",(IFERROR((VLOOKUP(D2324,'Automation (QBO)'!A:B,2,FALSE)),"Suspense")))</f>
        <v>Credit Card (CIBC Visa)</v>
      </c>
      <c r="I2324" s="17">
        <f t="shared" si="146"/>
        <v>1304.6600000000001</v>
      </c>
      <c r="J2324" s="12" t="str">
        <f t="shared" si="147"/>
        <v>Credit Card (CIBC Visa)</v>
      </c>
    </row>
    <row r="2325" spans="1:10" ht="16" hidden="1">
      <c r="A2325" s="13" t="s">
        <v>814</v>
      </c>
      <c r="B2325" s="12" t="s">
        <v>78</v>
      </c>
      <c r="C2325" s="12" t="s">
        <v>143</v>
      </c>
      <c r="D2325" s="12" t="s">
        <v>505</v>
      </c>
      <c r="E2325" s="12">
        <v>1304.6600000000001</v>
      </c>
      <c r="F2325" s="14" t="str">
        <f t="shared" si="144"/>
        <v>2025-05-12ExpenseMeadows Landscape Supply ltd21010 Credit Card (CIBC Visa)1304.66</v>
      </c>
      <c r="G2325" s="15">
        <f t="shared" si="145"/>
        <v>45789</v>
      </c>
      <c r="H2325" s="16" t="str">
        <f>IF((IFERROR((VLOOKUP(D2325,'Automation (QBO)'!A:B,2,FALSE)),"0"))=0,"Suspense",(IFERROR((VLOOKUP(D2325,'Automation (QBO)'!A:B,2,FALSE)),"Suspense")))</f>
        <v>Credit Card (CIBC Visa)</v>
      </c>
      <c r="I2325" s="17">
        <f t="shared" si="146"/>
        <v>1304.6600000000001</v>
      </c>
      <c r="J2325" s="12" t="str">
        <f t="shared" si="147"/>
        <v>Credit Card (CIBC Visa)</v>
      </c>
    </row>
    <row r="2326" spans="1:10" ht="16" hidden="1">
      <c r="A2326" s="13" t="s">
        <v>814</v>
      </c>
      <c r="B2326" s="12" t="s">
        <v>78</v>
      </c>
      <c r="C2326" s="12" t="s">
        <v>117</v>
      </c>
      <c r="D2326" s="12" t="s">
        <v>505</v>
      </c>
      <c r="E2326" s="12">
        <v>41.47</v>
      </c>
      <c r="F2326" s="14" t="str">
        <f t="shared" si="144"/>
        <v>2025-05-12ExpenseWebflow21010 Credit Card (CIBC Visa)41.47</v>
      </c>
      <c r="G2326" s="15">
        <f t="shared" si="145"/>
        <v>45789</v>
      </c>
      <c r="H2326" s="16" t="str">
        <f>IF((IFERROR((VLOOKUP(D2326,'Automation (QBO)'!A:B,2,FALSE)),"0"))=0,"Suspense",(IFERROR((VLOOKUP(D2326,'Automation (QBO)'!A:B,2,FALSE)),"Suspense")))</f>
        <v>Credit Card (CIBC Visa)</v>
      </c>
      <c r="I2326" s="17">
        <f t="shared" si="146"/>
        <v>41.47</v>
      </c>
      <c r="J2326" s="12" t="str">
        <f t="shared" si="147"/>
        <v>Credit Card (CIBC Visa)</v>
      </c>
    </row>
    <row r="2327" spans="1:10" ht="16" hidden="1">
      <c r="A2327" s="13" t="s">
        <v>815</v>
      </c>
      <c r="B2327" s="12" t="s">
        <v>78</v>
      </c>
      <c r="C2327" s="12" t="s">
        <v>80</v>
      </c>
      <c r="D2327" s="12" t="s">
        <v>383</v>
      </c>
      <c r="E2327" s="12">
        <v>26.66</v>
      </c>
      <c r="F2327" s="14" t="str">
        <f t="shared" si="144"/>
        <v>2025-05-13ExpenseApple52165 Subscriptions (Annual)26.66</v>
      </c>
      <c r="G2327" s="15">
        <f t="shared" si="145"/>
        <v>45790</v>
      </c>
      <c r="H2327" s="16" t="str">
        <f>IF((IFERROR((VLOOKUP(D2327,'Automation (QBO)'!A:B,2,FALSE)),"0"))=0,"Suspense",(IFERROR((VLOOKUP(D2327,'Automation (QBO)'!A:B,2,FALSE)),"Suspense")))</f>
        <v>Subscriptions (Annual)</v>
      </c>
      <c r="I2327" s="17">
        <f t="shared" si="146"/>
        <v>26.66</v>
      </c>
      <c r="J2327" s="12" t="str">
        <f t="shared" si="147"/>
        <v>Subscriptions (Annual)</v>
      </c>
    </row>
    <row r="2328" spans="1:10" ht="16" hidden="1">
      <c r="A2328" s="13" t="s">
        <v>815</v>
      </c>
      <c r="B2328" s="12" t="s">
        <v>78</v>
      </c>
      <c r="C2328" s="12" t="s">
        <v>80</v>
      </c>
      <c r="D2328" s="12" t="s">
        <v>199</v>
      </c>
      <c r="E2328" s="12">
        <v>-1.33</v>
      </c>
      <c r="F2328" s="14" t="str">
        <f t="shared" si="144"/>
        <v>2025-05-13ExpenseApple21020 GST/HST Payable-1.33</v>
      </c>
      <c r="G2328" s="15">
        <f t="shared" si="145"/>
        <v>45790</v>
      </c>
      <c r="H2328" s="16" t="str">
        <f>IF((IFERROR((VLOOKUP(D2328,'Automation (QBO)'!A:B,2,FALSE)),"0"))=0,"Suspense",(IFERROR((VLOOKUP(D2328,'Automation (QBO)'!A:B,2,FALSE)),"Suspense")))</f>
        <v>GST/HST Payable</v>
      </c>
      <c r="I2328" s="17">
        <f t="shared" si="146"/>
        <v>-1.33</v>
      </c>
      <c r="J2328" s="12" t="str">
        <f t="shared" si="147"/>
        <v>GST/HST Payable</v>
      </c>
    </row>
    <row r="2329" spans="1:10" ht="16" hidden="1">
      <c r="A2329" s="13" t="s">
        <v>815</v>
      </c>
      <c r="B2329" s="12" t="s">
        <v>78</v>
      </c>
      <c r="C2329" s="12" t="s">
        <v>80</v>
      </c>
      <c r="D2329" s="12" t="s">
        <v>505</v>
      </c>
      <c r="E2329" s="12">
        <v>27.99</v>
      </c>
      <c r="F2329" s="14" t="str">
        <f t="shared" si="144"/>
        <v>2025-05-13ExpenseApple21010 Credit Card (CIBC Visa)27.99</v>
      </c>
      <c r="G2329" s="15">
        <f t="shared" si="145"/>
        <v>45790</v>
      </c>
      <c r="H2329" s="16" t="str">
        <f>IF((IFERROR((VLOOKUP(D2329,'Automation (QBO)'!A:B,2,FALSE)),"0"))=0,"Suspense",(IFERROR((VLOOKUP(D2329,'Automation (QBO)'!A:B,2,FALSE)),"Suspense")))</f>
        <v>Credit Card (CIBC Visa)</v>
      </c>
      <c r="I2329" s="17">
        <f t="shared" si="146"/>
        <v>27.99</v>
      </c>
      <c r="J2329" s="12" t="str">
        <f t="shared" si="147"/>
        <v>Credit Card (CIBC Visa)</v>
      </c>
    </row>
    <row r="2330" spans="1:10" ht="16" hidden="1">
      <c r="A2330" s="13" t="s">
        <v>816</v>
      </c>
      <c r="B2330" s="12" t="s">
        <v>78</v>
      </c>
      <c r="C2330" s="12" t="s">
        <v>711</v>
      </c>
      <c r="D2330" s="12" t="s">
        <v>654</v>
      </c>
      <c r="E2330" s="12">
        <v>2365</v>
      </c>
      <c r="F2330" s="14" t="str">
        <f t="shared" si="144"/>
        <v>2025-05-14ExpenseJosh Sathiananthan LTD.51320 Project Expense - Subcontractors2365</v>
      </c>
      <c r="G2330" s="15">
        <f t="shared" si="145"/>
        <v>45791</v>
      </c>
      <c r="H2330" s="16" t="str">
        <f>IF((IFERROR((VLOOKUP(D2330,'Automation (QBO)'!A:B,2,FALSE)),"0"))=0,"Suspense",(IFERROR((VLOOKUP(D2330,'Automation (QBO)'!A:B,2,FALSE)),"Suspense")))</f>
        <v>Project Expense - Subcontractors</v>
      </c>
      <c r="I2330" s="17">
        <f t="shared" si="146"/>
        <v>2365</v>
      </c>
      <c r="J2330" s="12" t="str">
        <f t="shared" si="147"/>
        <v>Project Expense - Subcontractors</v>
      </c>
    </row>
    <row r="2331" spans="1:10" ht="16" hidden="1">
      <c r="A2331" s="13" t="s">
        <v>816</v>
      </c>
      <c r="B2331" s="12" t="s">
        <v>78</v>
      </c>
      <c r="C2331" s="12" t="s">
        <v>711</v>
      </c>
      <c r="D2331" s="12" t="s">
        <v>199</v>
      </c>
      <c r="E2331" s="12">
        <v>0</v>
      </c>
      <c r="F2331" s="14" t="str">
        <f t="shared" si="144"/>
        <v>2025-05-14ExpenseJosh Sathiananthan LTD.21020 GST/HST Payable0</v>
      </c>
      <c r="G2331" s="15">
        <f t="shared" si="145"/>
        <v>45791</v>
      </c>
      <c r="H2331" s="16" t="str">
        <f>IF((IFERROR((VLOOKUP(D2331,'Automation (QBO)'!A:B,2,FALSE)),"0"))=0,"Suspense",(IFERROR((VLOOKUP(D2331,'Automation (QBO)'!A:B,2,FALSE)),"Suspense")))</f>
        <v>GST/HST Payable</v>
      </c>
      <c r="I2331" s="17">
        <f t="shared" si="146"/>
        <v>0</v>
      </c>
      <c r="J2331" s="12" t="str">
        <f t="shared" si="147"/>
        <v>GST/HST Payable</v>
      </c>
    </row>
    <row r="2332" spans="1:10" ht="16" hidden="1">
      <c r="A2332" s="13" t="s">
        <v>816</v>
      </c>
      <c r="B2332" s="12" t="s">
        <v>78</v>
      </c>
      <c r="C2332" s="12" t="s">
        <v>109</v>
      </c>
      <c r="D2332" s="12" t="s">
        <v>656</v>
      </c>
      <c r="E2332" s="12">
        <v>5000</v>
      </c>
      <c r="F2332" s="14" t="str">
        <f t="shared" si="144"/>
        <v>2025-05-14ExpenseSaltire Rentals13007 Due to/from Saltire Rentals5000</v>
      </c>
      <c r="G2332" s="15">
        <f t="shared" si="145"/>
        <v>45791</v>
      </c>
      <c r="H2332" s="16" t="str">
        <f>IF((IFERROR((VLOOKUP(D2332,'Automation (QBO)'!A:B,2,FALSE)),"0"))=0,"Suspense",(IFERROR((VLOOKUP(D2332,'Automation (QBO)'!A:B,2,FALSE)),"Suspense")))</f>
        <v>Due to/from Saltire Rentals</v>
      </c>
      <c r="I2332" s="17">
        <f t="shared" si="146"/>
        <v>5000</v>
      </c>
      <c r="J2332" s="12" t="str">
        <f t="shared" si="147"/>
        <v>Due to/from Saltire Rentals</v>
      </c>
    </row>
    <row r="2333" spans="1:10" ht="16" hidden="1">
      <c r="A2333" s="13" t="s">
        <v>816</v>
      </c>
      <c r="B2333" s="12" t="s">
        <v>78</v>
      </c>
      <c r="C2333" s="12" t="s">
        <v>109</v>
      </c>
      <c r="D2333" s="12" t="s">
        <v>199</v>
      </c>
      <c r="E2333" s="12">
        <v>0</v>
      </c>
      <c r="F2333" s="14" t="str">
        <f t="shared" si="144"/>
        <v>2025-05-14ExpenseSaltire Rentals21020 GST/HST Payable0</v>
      </c>
      <c r="G2333" s="15">
        <f t="shared" si="145"/>
        <v>45791</v>
      </c>
      <c r="H2333" s="16" t="str">
        <f>IF((IFERROR((VLOOKUP(D2333,'Automation (QBO)'!A:B,2,FALSE)),"0"))=0,"Suspense",(IFERROR((VLOOKUP(D2333,'Automation (QBO)'!A:B,2,FALSE)),"Suspense")))</f>
        <v>GST/HST Payable</v>
      </c>
      <c r="I2333" s="17">
        <f t="shared" si="146"/>
        <v>0</v>
      </c>
      <c r="J2333" s="12" t="str">
        <f t="shared" si="147"/>
        <v>GST/HST Payable</v>
      </c>
    </row>
    <row r="2334" spans="1:10" ht="16" hidden="1">
      <c r="A2334" s="13" t="s">
        <v>816</v>
      </c>
      <c r="B2334" s="12" t="s">
        <v>78</v>
      </c>
      <c r="C2334" s="12" t="s">
        <v>109</v>
      </c>
      <c r="D2334" s="12" t="s">
        <v>201</v>
      </c>
      <c r="E2334" s="12">
        <v>-5000</v>
      </c>
      <c r="F2334" s="14" t="str">
        <f t="shared" si="144"/>
        <v>2025-05-14ExpenseSaltire Rentals11005 Chequing (CIBC)-5000</v>
      </c>
      <c r="G2334" s="15">
        <f t="shared" si="145"/>
        <v>45791</v>
      </c>
      <c r="H2334" s="16" t="str">
        <f>IF((IFERROR((VLOOKUP(D2334,'Automation (QBO)'!A:B,2,FALSE)),"0"))=0,"Suspense",(IFERROR((VLOOKUP(D2334,'Automation (QBO)'!A:B,2,FALSE)),"Suspense")))</f>
        <v>Chequing (CIBC)</v>
      </c>
      <c r="I2334" s="17">
        <f t="shared" si="146"/>
        <v>-5000</v>
      </c>
      <c r="J2334" s="12" t="str">
        <f t="shared" si="147"/>
        <v>Chequing (CIBC)</v>
      </c>
    </row>
    <row r="2335" spans="1:10" ht="16" hidden="1">
      <c r="A2335" s="13" t="s">
        <v>816</v>
      </c>
      <c r="B2335" s="12" t="s">
        <v>78</v>
      </c>
      <c r="C2335" s="12" t="s">
        <v>143</v>
      </c>
      <c r="D2335" s="12" t="s">
        <v>660</v>
      </c>
      <c r="E2335" s="12">
        <v>1286.46</v>
      </c>
      <c r="F2335" s="14" t="str">
        <f t="shared" si="144"/>
        <v>2025-05-14ExpenseMeadows Landscape Supply ltd51335 Project Expense - Materials1286.46</v>
      </c>
      <c r="G2335" s="15">
        <f t="shared" si="145"/>
        <v>45791</v>
      </c>
      <c r="H2335" s="16" t="str">
        <f>IF((IFERROR((VLOOKUP(D2335,'Automation (QBO)'!A:B,2,FALSE)),"0"))=0,"Suspense",(IFERROR((VLOOKUP(D2335,'Automation (QBO)'!A:B,2,FALSE)),"Suspense")))</f>
        <v>Project Expense - Materials</v>
      </c>
      <c r="I2335" s="17">
        <f t="shared" si="146"/>
        <v>1286.46</v>
      </c>
      <c r="J2335" s="12" t="str">
        <f t="shared" si="147"/>
        <v>Project Expense - Materials</v>
      </c>
    </row>
    <row r="2336" spans="1:10" ht="16" hidden="1">
      <c r="A2336" s="13" t="s">
        <v>816</v>
      </c>
      <c r="B2336" s="12" t="s">
        <v>78</v>
      </c>
      <c r="C2336" s="12" t="s">
        <v>143</v>
      </c>
      <c r="D2336" s="12" t="s">
        <v>199</v>
      </c>
      <c r="E2336" s="12">
        <v>-63</v>
      </c>
      <c r="F2336" s="14" t="str">
        <f t="shared" si="144"/>
        <v>2025-05-14ExpenseMeadows Landscape Supply ltd21020 GST/HST Payable-63</v>
      </c>
      <c r="G2336" s="15">
        <f t="shared" si="145"/>
        <v>45791</v>
      </c>
      <c r="H2336" s="16" t="str">
        <f>IF((IFERROR((VLOOKUP(D2336,'Automation (QBO)'!A:B,2,FALSE)),"0"))=0,"Suspense",(IFERROR((VLOOKUP(D2336,'Automation (QBO)'!A:B,2,FALSE)),"Suspense")))</f>
        <v>GST/HST Payable</v>
      </c>
      <c r="I2336" s="17">
        <f t="shared" si="146"/>
        <v>-63</v>
      </c>
      <c r="J2336" s="12" t="str">
        <f t="shared" si="147"/>
        <v>GST/HST Payable</v>
      </c>
    </row>
    <row r="2337" spans="1:10" ht="16" hidden="1">
      <c r="A2337" s="13" t="s">
        <v>816</v>
      </c>
      <c r="B2337" s="12" t="s">
        <v>78</v>
      </c>
      <c r="C2337" s="12" t="s">
        <v>143</v>
      </c>
      <c r="D2337" s="12" t="s">
        <v>660</v>
      </c>
      <c r="E2337" s="12">
        <v>1286.46</v>
      </c>
      <c r="F2337" s="14" t="str">
        <f t="shared" si="144"/>
        <v>2025-05-14ExpenseMeadows Landscape Supply ltd51335 Project Expense - Materials1286.46</v>
      </c>
      <c r="G2337" s="15">
        <f t="shared" si="145"/>
        <v>45791</v>
      </c>
      <c r="H2337" s="16" t="str">
        <f>IF((IFERROR((VLOOKUP(D2337,'Automation (QBO)'!A:B,2,FALSE)),"0"))=0,"Suspense",(IFERROR((VLOOKUP(D2337,'Automation (QBO)'!A:B,2,FALSE)),"Suspense")))</f>
        <v>Project Expense - Materials</v>
      </c>
      <c r="I2337" s="17">
        <f t="shared" si="146"/>
        <v>1286.46</v>
      </c>
      <c r="J2337" s="12" t="str">
        <f t="shared" si="147"/>
        <v>Project Expense - Materials</v>
      </c>
    </row>
    <row r="2338" spans="1:10" ht="16" hidden="1">
      <c r="A2338" s="13" t="s">
        <v>816</v>
      </c>
      <c r="B2338" s="12" t="s">
        <v>78</v>
      </c>
      <c r="C2338" s="12" t="s">
        <v>143</v>
      </c>
      <c r="D2338" s="12" t="s">
        <v>199</v>
      </c>
      <c r="E2338" s="12">
        <v>-63</v>
      </c>
      <c r="F2338" s="14" t="str">
        <f t="shared" si="144"/>
        <v>2025-05-14ExpenseMeadows Landscape Supply ltd21020 GST/HST Payable-63</v>
      </c>
      <c r="G2338" s="15">
        <f t="shared" si="145"/>
        <v>45791</v>
      </c>
      <c r="H2338" s="16" t="str">
        <f>IF((IFERROR((VLOOKUP(D2338,'Automation (QBO)'!A:B,2,FALSE)),"0"))=0,"Suspense",(IFERROR((VLOOKUP(D2338,'Automation (QBO)'!A:B,2,FALSE)),"Suspense")))</f>
        <v>GST/HST Payable</v>
      </c>
      <c r="I2338" s="17">
        <f t="shared" si="146"/>
        <v>-63</v>
      </c>
      <c r="J2338" s="12" t="str">
        <f t="shared" si="147"/>
        <v>GST/HST Payable</v>
      </c>
    </row>
    <row r="2339" spans="1:10" ht="16" hidden="1">
      <c r="A2339" s="13" t="s">
        <v>816</v>
      </c>
      <c r="B2339" s="12" t="s">
        <v>78</v>
      </c>
      <c r="C2339" s="12" t="s">
        <v>100</v>
      </c>
      <c r="D2339" s="12" t="s">
        <v>383</v>
      </c>
      <c r="E2339" s="12">
        <v>11.52</v>
      </c>
      <c r="F2339" s="14" t="str">
        <f t="shared" si="144"/>
        <v>2025-05-14ExpenseMicrosoft Canada Inc52165 Subscriptions (Annual)11.52</v>
      </c>
      <c r="G2339" s="15">
        <f t="shared" si="145"/>
        <v>45791</v>
      </c>
      <c r="H2339" s="16" t="str">
        <f>IF((IFERROR((VLOOKUP(D2339,'Automation (QBO)'!A:B,2,FALSE)),"0"))=0,"Suspense",(IFERROR((VLOOKUP(D2339,'Automation (QBO)'!A:B,2,FALSE)),"Suspense")))</f>
        <v>Subscriptions (Annual)</v>
      </c>
      <c r="I2339" s="17">
        <f t="shared" si="146"/>
        <v>11.52</v>
      </c>
      <c r="J2339" s="12" t="str">
        <f t="shared" si="147"/>
        <v>Subscriptions (Annual)</v>
      </c>
    </row>
    <row r="2340" spans="1:10" ht="16" hidden="1">
      <c r="A2340" s="13" t="s">
        <v>816</v>
      </c>
      <c r="B2340" s="12" t="s">
        <v>78</v>
      </c>
      <c r="C2340" s="12" t="s">
        <v>100</v>
      </c>
      <c r="D2340" s="12" t="s">
        <v>199</v>
      </c>
      <c r="E2340" s="12">
        <v>-0.57999999999999996</v>
      </c>
      <c r="F2340" s="14" t="str">
        <f t="shared" si="144"/>
        <v>2025-05-14ExpenseMicrosoft Canada Inc21020 GST/HST Payable-0.58</v>
      </c>
      <c r="G2340" s="15">
        <f t="shared" si="145"/>
        <v>45791</v>
      </c>
      <c r="H2340" s="16" t="str">
        <f>IF((IFERROR((VLOOKUP(D2340,'Automation (QBO)'!A:B,2,FALSE)),"0"))=0,"Suspense",(IFERROR((VLOOKUP(D2340,'Automation (QBO)'!A:B,2,FALSE)),"Suspense")))</f>
        <v>GST/HST Payable</v>
      </c>
      <c r="I2340" s="17">
        <f t="shared" si="146"/>
        <v>-0.57999999999999996</v>
      </c>
      <c r="J2340" s="12" t="str">
        <f t="shared" si="147"/>
        <v>GST/HST Payable</v>
      </c>
    </row>
    <row r="2341" spans="1:10" ht="16" hidden="1">
      <c r="A2341" s="13" t="s">
        <v>816</v>
      </c>
      <c r="B2341" s="12" t="s">
        <v>78</v>
      </c>
      <c r="C2341" s="12" t="s">
        <v>100</v>
      </c>
      <c r="D2341" s="12" t="s">
        <v>505</v>
      </c>
      <c r="E2341" s="12">
        <v>12.1</v>
      </c>
      <c r="F2341" s="14" t="str">
        <f t="shared" si="144"/>
        <v>2025-05-14ExpenseMicrosoft Canada Inc21010 Credit Card (CIBC Visa)12.1</v>
      </c>
      <c r="G2341" s="15">
        <f t="shared" si="145"/>
        <v>45791</v>
      </c>
      <c r="H2341" s="16" t="str">
        <f>IF((IFERROR((VLOOKUP(D2341,'Automation (QBO)'!A:B,2,FALSE)),"0"))=0,"Suspense",(IFERROR((VLOOKUP(D2341,'Automation (QBO)'!A:B,2,FALSE)),"Suspense")))</f>
        <v>Credit Card (CIBC Visa)</v>
      </c>
      <c r="I2341" s="17">
        <f t="shared" si="146"/>
        <v>12.1</v>
      </c>
      <c r="J2341" s="12" t="str">
        <f t="shared" si="147"/>
        <v>Credit Card (CIBC Visa)</v>
      </c>
    </row>
    <row r="2342" spans="1:10" ht="16" hidden="1">
      <c r="A2342" s="13" t="s">
        <v>816</v>
      </c>
      <c r="B2342" s="12" t="s">
        <v>78</v>
      </c>
      <c r="C2342" s="12" t="s">
        <v>100</v>
      </c>
      <c r="D2342" s="12" t="s">
        <v>383</v>
      </c>
      <c r="E2342" s="12">
        <v>21.76</v>
      </c>
      <c r="F2342" s="14" t="str">
        <f t="shared" si="144"/>
        <v>2025-05-14ExpenseMicrosoft Canada Inc52165 Subscriptions (Annual)21.76</v>
      </c>
      <c r="G2342" s="15">
        <f t="shared" si="145"/>
        <v>45791</v>
      </c>
      <c r="H2342" s="16" t="str">
        <f>IF((IFERROR((VLOOKUP(D2342,'Automation (QBO)'!A:B,2,FALSE)),"0"))=0,"Suspense",(IFERROR((VLOOKUP(D2342,'Automation (QBO)'!A:B,2,FALSE)),"Suspense")))</f>
        <v>Subscriptions (Annual)</v>
      </c>
      <c r="I2342" s="17">
        <f t="shared" si="146"/>
        <v>21.76</v>
      </c>
      <c r="J2342" s="12" t="str">
        <f t="shared" si="147"/>
        <v>Subscriptions (Annual)</v>
      </c>
    </row>
    <row r="2343" spans="1:10" ht="16" hidden="1">
      <c r="A2343" s="13" t="s">
        <v>816</v>
      </c>
      <c r="B2343" s="12" t="s">
        <v>78</v>
      </c>
      <c r="C2343" s="12" t="s">
        <v>100</v>
      </c>
      <c r="D2343" s="12" t="s">
        <v>199</v>
      </c>
      <c r="E2343" s="12">
        <v>-1.0900000000000001</v>
      </c>
      <c r="F2343" s="14" t="str">
        <f t="shared" si="144"/>
        <v>2025-05-14ExpenseMicrosoft Canada Inc21020 GST/HST Payable-1.09</v>
      </c>
      <c r="G2343" s="15">
        <f t="shared" si="145"/>
        <v>45791</v>
      </c>
      <c r="H2343" s="16" t="str">
        <f>IF((IFERROR((VLOOKUP(D2343,'Automation (QBO)'!A:B,2,FALSE)),"0"))=0,"Suspense",(IFERROR((VLOOKUP(D2343,'Automation (QBO)'!A:B,2,FALSE)),"Suspense")))</f>
        <v>GST/HST Payable</v>
      </c>
      <c r="I2343" s="17">
        <f t="shared" si="146"/>
        <v>-1.0900000000000001</v>
      </c>
      <c r="J2343" s="12" t="str">
        <f t="shared" si="147"/>
        <v>GST/HST Payable</v>
      </c>
    </row>
    <row r="2344" spans="1:10" ht="16" hidden="1">
      <c r="A2344" s="13" t="s">
        <v>816</v>
      </c>
      <c r="B2344" s="12" t="s">
        <v>78</v>
      </c>
      <c r="C2344" s="12" t="s">
        <v>100</v>
      </c>
      <c r="D2344" s="12" t="s">
        <v>383</v>
      </c>
      <c r="E2344" s="12">
        <v>10.46</v>
      </c>
      <c r="F2344" s="14" t="str">
        <f t="shared" si="144"/>
        <v>2025-05-14ExpenseMicrosoft Canada Inc52165 Subscriptions (Annual)10.46</v>
      </c>
      <c r="G2344" s="15">
        <f t="shared" si="145"/>
        <v>45791</v>
      </c>
      <c r="H2344" s="16" t="str">
        <f>IF((IFERROR((VLOOKUP(D2344,'Automation (QBO)'!A:B,2,FALSE)),"0"))=0,"Suspense",(IFERROR((VLOOKUP(D2344,'Automation (QBO)'!A:B,2,FALSE)),"Suspense")))</f>
        <v>Subscriptions (Annual)</v>
      </c>
      <c r="I2344" s="17">
        <f t="shared" si="146"/>
        <v>10.46</v>
      </c>
      <c r="J2344" s="12" t="str">
        <f t="shared" si="147"/>
        <v>Subscriptions (Annual)</v>
      </c>
    </row>
    <row r="2345" spans="1:10" ht="16" hidden="1">
      <c r="A2345" s="13" t="s">
        <v>816</v>
      </c>
      <c r="B2345" s="12" t="s">
        <v>78</v>
      </c>
      <c r="C2345" s="12" t="s">
        <v>100</v>
      </c>
      <c r="D2345" s="12" t="s">
        <v>199</v>
      </c>
      <c r="E2345" s="12">
        <v>-0.52</v>
      </c>
      <c r="F2345" s="14" t="str">
        <f t="shared" si="144"/>
        <v>2025-05-14ExpenseMicrosoft Canada Inc21020 GST/HST Payable-0.52</v>
      </c>
      <c r="G2345" s="15">
        <f t="shared" si="145"/>
        <v>45791</v>
      </c>
      <c r="H2345" s="16" t="str">
        <f>IF((IFERROR((VLOOKUP(D2345,'Automation (QBO)'!A:B,2,FALSE)),"0"))=0,"Suspense",(IFERROR((VLOOKUP(D2345,'Automation (QBO)'!A:B,2,FALSE)),"Suspense")))</f>
        <v>GST/HST Payable</v>
      </c>
      <c r="I2345" s="17">
        <f t="shared" si="146"/>
        <v>-0.52</v>
      </c>
      <c r="J2345" s="12" t="str">
        <f t="shared" si="147"/>
        <v>GST/HST Payable</v>
      </c>
    </row>
    <row r="2346" spans="1:10" ht="16" hidden="1">
      <c r="A2346" s="13" t="s">
        <v>816</v>
      </c>
      <c r="B2346" s="12" t="s">
        <v>124</v>
      </c>
      <c r="C2346" s="12" t="s">
        <v>102</v>
      </c>
      <c r="D2346" s="12" t="s">
        <v>212</v>
      </c>
      <c r="E2346" s="12">
        <v>-110</v>
      </c>
      <c r="F2346" s="14" t="str">
        <f t="shared" si="144"/>
        <v>2025-05-14DepositInsurance Corporation of British Columbia52185 Insurance - Vehicles-110</v>
      </c>
      <c r="G2346" s="15">
        <f t="shared" si="145"/>
        <v>45791</v>
      </c>
      <c r="H2346" s="16" t="str">
        <f>IF((IFERROR((VLOOKUP(D2346,'Automation (QBO)'!A:B,2,FALSE)),"0"))=0,"Suspense",(IFERROR((VLOOKUP(D2346,'Automation (QBO)'!A:B,2,FALSE)),"Suspense")))</f>
        <v>Insurance - Vehicles</v>
      </c>
      <c r="I2346" s="17">
        <f t="shared" si="146"/>
        <v>-110</v>
      </c>
      <c r="J2346" s="12" t="str">
        <f t="shared" si="147"/>
        <v>Insurance - Vehicles</v>
      </c>
    </row>
    <row r="2347" spans="1:10" ht="16" hidden="1">
      <c r="A2347" s="13" t="s">
        <v>816</v>
      </c>
      <c r="B2347" s="12" t="s">
        <v>124</v>
      </c>
      <c r="C2347" s="12" t="s">
        <v>102</v>
      </c>
      <c r="D2347" s="12" t="s">
        <v>199</v>
      </c>
      <c r="E2347" s="12">
        <v>0</v>
      </c>
      <c r="F2347" s="14" t="str">
        <f t="shared" si="144"/>
        <v>2025-05-14DepositInsurance Corporation of British Columbia21020 GST/HST Payable0</v>
      </c>
      <c r="G2347" s="15">
        <f t="shared" si="145"/>
        <v>45791</v>
      </c>
      <c r="H2347" s="16" t="str">
        <f>IF((IFERROR((VLOOKUP(D2347,'Automation (QBO)'!A:B,2,FALSE)),"0"))=0,"Suspense",(IFERROR((VLOOKUP(D2347,'Automation (QBO)'!A:B,2,FALSE)),"Suspense")))</f>
        <v>GST/HST Payable</v>
      </c>
      <c r="I2347" s="17">
        <f t="shared" si="146"/>
        <v>0</v>
      </c>
      <c r="J2347" s="12" t="str">
        <f t="shared" si="147"/>
        <v>GST/HST Payable</v>
      </c>
    </row>
    <row r="2348" spans="1:10" ht="16" hidden="1">
      <c r="A2348" s="13" t="s">
        <v>816</v>
      </c>
      <c r="B2348" s="12" t="s">
        <v>78</v>
      </c>
      <c r="C2348" s="12" t="s">
        <v>143</v>
      </c>
      <c r="D2348" s="12" t="s">
        <v>505</v>
      </c>
      <c r="E2348" s="12">
        <v>1349.46</v>
      </c>
      <c r="F2348" s="14" t="str">
        <f t="shared" si="144"/>
        <v>2025-05-14ExpenseMeadows Landscape Supply ltd21010 Credit Card (CIBC Visa)1349.46</v>
      </c>
      <c r="G2348" s="15">
        <f t="shared" si="145"/>
        <v>45791</v>
      </c>
      <c r="H2348" s="16" t="str">
        <f>IF((IFERROR((VLOOKUP(D2348,'Automation (QBO)'!A:B,2,FALSE)),"0"))=0,"Suspense",(IFERROR((VLOOKUP(D2348,'Automation (QBO)'!A:B,2,FALSE)),"Suspense")))</f>
        <v>Credit Card (CIBC Visa)</v>
      </c>
      <c r="I2348" s="17">
        <f t="shared" si="146"/>
        <v>1349.46</v>
      </c>
      <c r="J2348" s="12" t="str">
        <f t="shared" si="147"/>
        <v>Credit Card (CIBC Visa)</v>
      </c>
    </row>
    <row r="2349" spans="1:10" ht="16" hidden="1">
      <c r="A2349" s="13" t="s">
        <v>816</v>
      </c>
      <c r="B2349" s="12" t="s">
        <v>78</v>
      </c>
      <c r="C2349" s="12" t="s">
        <v>143</v>
      </c>
      <c r="D2349" s="12" t="s">
        <v>505</v>
      </c>
      <c r="E2349" s="12">
        <v>1349.46</v>
      </c>
      <c r="F2349" s="14" t="str">
        <f t="shared" si="144"/>
        <v>2025-05-14ExpenseMeadows Landscape Supply ltd21010 Credit Card (CIBC Visa)1349.46</v>
      </c>
      <c r="G2349" s="15">
        <f t="shared" si="145"/>
        <v>45791</v>
      </c>
      <c r="H2349" s="16" t="str">
        <f>IF((IFERROR((VLOOKUP(D2349,'Automation (QBO)'!A:B,2,FALSE)),"0"))=0,"Suspense",(IFERROR((VLOOKUP(D2349,'Automation (QBO)'!A:B,2,FALSE)),"Suspense")))</f>
        <v>Credit Card (CIBC Visa)</v>
      </c>
      <c r="I2349" s="17">
        <f t="shared" si="146"/>
        <v>1349.46</v>
      </c>
      <c r="J2349" s="12" t="str">
        <f t="shared" si="147"/>
        <v>Credit Card (CIBC Visa)</v>
      </c>
    </row>
    <row r="2350" spans="1:10" ht="16" hidden="1">
      <c r="A2350" s="13" t="s">
        <v>816</v>
      </c>
      <c r="B2350" s="12" t="s">
        <v>78</v>
      </c>
      <c r="C2350" s="12" t="s">
        <v>100</v>
      </c>
      <c r="D2350" s="12" t="s">
        <v>505</v>
      </c>
      <c r="E2350" s="12">
        <v>22.85</v>
      </c>
      <c r="F2350" s="14" t="str">
        <f t="shared" si="144"/>
        <v>2025-05-14ExpenseMicrosoft Canada Inc21010 Credit Card (CIBC Visa)22.85</v>
      </c>
      <c r="G2350" s="15">
        <f t="shared" si="145"/>
        <v>45791</v>
      </c>
      <c r="H2350" s="16" t="str">
        <f>IF((IFERROR((VLOOKUP(D2350,'Automation (QBO)'!A:B,2,FALSE)),"0"))=0,"Suspense",(IFERROR((VLOOKUP(D2350,'Automation (QBO)'!A:B,2,FALSE)),"Suspense")))</f>
        <v>Credit Card (CIBC Visa)</v>
      </c>
      <c r="I2350" s="17">
        <f t="shared" si="146"/>
        <v>22.85</v>
      </c>
      <c r="J2350" s="12" t="str">
        <f t="shared" si="147"/>
        <v>Credit Card (CIBC Visa)</v>
      </c>
    </row>
    <row r="2351" spans="1:10" ht="16" hidden="1">
      <c r="A2351" s="13" t="s">
        <v>816</v>
      </c>
      <c r="B2351" s="12" t="s">
        <v>78</v>
      </c>
      <c r="C2351" s="12" t="s">
        <v>100</v>
      </c>
      <c r="D2351" s="12" t="s">
        <v>505</v>
      </c>
      <c r="E2351" s="12">
        <v>10.98</v>
      </c>
      <c r="F2351" s="14" t="str">
        <f t="shared" si="144"/>
        <v>2025-05-14ExpenseMicrosoft Canada Inc21010 Credit Card (CIBC Visa)10.98</v>
      </c>
      <c r="G2351" s="15">
        <f t="shared" si="145"/>
        <v>45791</v>
      </c>
      <c r="H2351" s="16" t="str">
        <f>IF((IFERROR((VLOOKUP(D2351,'Automation (QBO)'!A:B,2,FALSE)),"0"))=0,"Suspense",(IFERROR((VLOOKUP(D2351,'Automation (QBO)'!A:B,2,FALSE)),"Suspense")))</f>
        <v>Credit Card (CIBC Visa)</v>
      </c>
      <c r="I2351" s="17">
        <f t="shared" si="146"/>
        <v>10.98</v>
      </c>
      <c r="J2351" s="12" t="str">
        <f t="shared" si="147"/>
        <v>Credit Card (CIBC Visa)</v>
      </c>
    </row>
    <row r="2352" spans="1:10" ht="16" hidden="1">
      <c r="A2352" s="13" t="s">
        <v>816</v>
      </c>
      <c r="B2352" s="12" t="s">
        <v>78</v>
      </c>
      <c r="C2352" s="12" t="s">
        <v>770</v>
      </c>
      <c r="D2352" s="12" t="s">
        <v>505</v>
      </c>
      <c r="E2352" s="12">
        <v>6.88</v>
      </c>
      <c r="F2352" s="14" t="str">
        <f t="shared" si="144"/>
        <v>2025-05-14ExpenseProsource Supply Vancouver21010 Credit Card (CIBC Visa)6.88</v>
      </c>
      <c r="G2352" s="15">
        <f t="shared" si="145"/>
        <v>45791</v>
      </c>
      <c r="H2352" s="16" t="str">
        <f>IF((IFERROR((VLOOKUP(D2352,'Automation (QBO)'!A:B,2,FALSE)),"0"))=0,"Suspense",(IFERROR((VLOOKUP(D2352,'Automation (QBO)'!A:B,2,FALSE)),"Suspense")))</f>
        <v>Credit Card (CIBC Visa)</v>
      </c>
      <c r="I2352" s="17">
        <f t="shared" si="146"/>
        <v>6.88</v>
      </c>
      <c r="J2352" s="12" t="str">
        <f t="shared" si="147"/>
        <v>Credit Card (CIBC Visa)</v>
      </c>
    </row>
    <row r="2353" spans="1:10" ht="16" hidden="1">
      <c r="A2353" s="13" t="s">
        <v>816</v>
      </c>
      <c r="B2353" s="12" t="s">
        <v>124</v>
      </c>
      <c r="C2353" s="12" t="s">
        <v>102</v>
      </c>
      <c r="D2353" s="12" t="s">
        <v>201</v>
      </c>
      <c r="E2353" s="12">
        <v>110</v>
      </c>
      <c r="F2353" s="14" t="str">
        <f t="shared" si="144"/>
        <v>2025-05-14DepositInsurance Corporation of British Columbia11005 Chequing (CIBC)110</v>
      </c>
      <c r="G2353" s="15">
        <f t="shared" si="145"/>
        <v>45791</v>
      </c>
      <c r="H2353" s="16" t="str">
        <f>IF((IFERROR((VLOOKUP(D2353,'Automation (QBO)'!A:B,2,FALSE)),"0"))=0,"Suspense",(IFERROR((VLOOKUP(D2353,'Automation (QBO)'!A:B,2,FALSE)),"Suspense")))</f>
        <v>Chequing (CIBC)</v>
      </c>
      <c r="I2353" s="17">
        <f t="shared" si="146"/>
        <v>110</v>
      </c>
      <c r="J2353" s="12" t="str">
        <f t="shared" si="147"/>
        <v>Chequing (CIBC)</v>
      </c>
    </row>
    <row r="2354" spans="1:10" ht="16" hidden="1">
      <c r="A2354" s="13" t="s">
        <v>816</v>
      </c>
      <c r="B2354" s="12" t="s">
        <v>78</v>
      </c>
      <c r="C2354" s="12" t="s">
        <v>711</v>
      </c>
      <c r="D2354" s="12" t="s">
        <v>201</v>
      </c>
      <c r="E2354" s="12">
        <v>-2365</v>
      </c>
      <c r="F2354" s="14" t="str">
        <f t="shared" si="144"/>
        <v>2025-05-14ExpenseJosh Sathiananthan LTD.11005 Chequing (CIBC)-2365</v>
      </c>
      <c r="G2354" s="15">
        <f t="shared" si="145"/>
        <v>45791</v>
      </c>
      <c r="H2354" s="16" t="str">
        <f>IF((IFERROR((VLOOKUP(D2354,'Automation (QBO)'!A:B,2,FALSE)),"0"))=0,"Suspense",(IFERROR((VLOOKUP(D2354,'Automation (QBO)'!A:B,2,FALSE)),"Suspense")))</f>
        <v>Chequing (CIBC)</v>
      </c>
      <c r="I2354" s="17">
        <f t="shared" si="146"/>
        <v>-2365</v>
      </c>
      <c r="J2354" s="12" t="str">
        <f t="shared" si="147"/>
        <v>Chequing (CIBC)</v>
      </c>
    </row>
    <row r="2355" spans="1:10" ht="16" hidden="1">
      <c r="A2355" s="13" t="s">
        <v>816</v>
      </c>
      <c r="B2355" s="12" t="s">
        <v>78</v>
      </c>
      <c r="C2355" s="12" t="s">
        <v>770</v>
      </c>
      <c r="D2355" s="12" t="s">
        <v>660</v>
      </c>
      <c r="E2355" s="12">
        <v>6.57</v>
      </c>
      <c r="F2355" s="14" t="str">
        <f t="shared" si="144"/>
        <v>2025-05-14ExpenseProsource Supply Vancouver51335 Project Expense - Materials6.57</v>
      </c>
      <c r="G2355" s="15">
        <f t="shared" si="145"/>
        <v>45791</v>
      </c>
      <c r="H2355" s="16" t="str">
        <f>IF((IFERROR((VLOOKUP(D2355,'Automation (QBO)'!A:B,2,FALSE)),"0"))=0,"Suspense",(IFERROR((VLOOKUP(D2355,'Automation (QBO)'!A:B,2,FALSE)),"Suspense")))</f>
        <v>Project Expense - Materials</v>
      </c>
      <c r="I2355" s="17">
        <f t="shared" si="146"/>
        <v>6.57</v>
      </c>
      <c r="J2355" s="12" t="str">
        <f t="shared" si="147"/>
        <v>Project Expense - Materials</v>
      </c>
    </row>
    <row r="2356" spans="1:10" ht="16" hidden="1">
      <c r="A2356" s="13" t="s">
        <v>816</v>
      </c>
      <c r="B2356" s="12" t="s">
        <v>78</v>
      </c>
      <c r="C2356" s="12" t="s">
        <v>770</v>
      </c>
      <c r="D2356" s="12" t="s">
        <v>199</v>
      </c>
      <c r="E2356" s="12">
        <v>-0.31</v>
      </c>
      <c r="F2356" s="14" t="str">
        <f t="shared" si="144"/>
        <v>2025-05-14ExpenseProsource Supply Vancouver21020 GST/HST Payable-0.31</v>
      </c>
      <c r="G2356" s="15">
        <f t="shared" si="145"/>
        <v>45791</v>
      </c>
      <c r="H2356" s="16" t="str">
        <f>IF((IFERROR((VLOOKUP(D2356,'Automation (QBO)'!A:B,2,FALSE)),"0"))=0,"Suspense",(IFERROR((VLOOKUP(D2356,'Automation (QBO)'!A:B,2,FALSE)),"Suspense")))</f>
        <v>GST/HST Payable</v>
      </c>
      <c r="I2356" s="17">
        <f t="shared" si="146"/>
        <v>-0.31</v>
      </c>
      <c r="J2356" s="12" t="str">
        <f t="shared" si="147"/>
        <v>GST/HST Payable</v>
      </c>
    </row>
    <row r="2357" spans="1:10" ht="16" hidden="1">
      <c r="A2357" s="13" t="s">
        <v>817</v>
      </c>
      <c r="B2357" s="12" t="s">
        <v>78</v>
      </c>
      <c r="C2357" s="12" t="s">
        <v>143</v>
      </c>
      <c r="D2357" s="12" t="s">
        <v>660</v>
      </c>
      <c r="E2357" s="12">
        <v>3392.97</v>
      </c>
      <c r="F2357" s="14" t="str">
        <f t="shared" si="144"/>
        <v>2025-05-15ExpenseMeadows Landscape Supply ltd51335 Project Expense - Materials3392.97</v>
      </c>
      <c r="G2357" s="15">
        <f t="shared" si="145"/>
        <v>45792</v>
      </c>
      <c r="H2357" s="16" t="str">
        <f>IF((IFERROR((VLOOKUP(D2357,'Automation (QBO)'!A:B,2,FALSE)),"0"))=0,"Suspense",(IFERROR((VLOOKUP(D2357,'Automation (QBO)'!A:B,2,FALSE)),"Suspense")))</f>
        <v>Project Expense - Materials</v>
      </c>
      <c r="I2357" s="17">
        <f t="shared" si="146"/>
        <v>3392.97</v>
      </c>
      <c r="J2357" s="12" t="str">
        <f t="shared" si="147"/>
        <v>Project Expense - Materials</v>
      </c>
    </row>
    <row r="2358" spans="1:10" ht="16" hidden="1">
      <c r="A2358" s="13" t="s">
        <v>817</v>
      </c>
      <c r="B2358" s="12" t="s">
        <v>78</v>
      </c>
      <c r="C2358" s="12" t="s">
        <v>143</v>
      </c>
      <c r="D2358" s="12" t="s">
        <v>199</v>
      </c>
      <c r="E2358" s="12">
        <v>-158.55000000000001</v>
      </c>
      <c r="F2358" s="14" t="str">
        <f t="shared" si="144"/>
        <v>2025-05-15ExpenseMeadows Landscape Supply ltd21020 GST/HST Payable-158.55</v>
      </c>
      <c r="G2358" s="15">
        <f t="shared" si="145"/>
        <v>45792</v>
      </c>
      <c r="H2358" s="16" t="str">
        <f>IF((IFERROR((VLOOKUP(D2358,'Automation (QBO)'!A:B,2,FALSE)),"0"))=0,"Suspense",(IFERROR((VLOOKUP(D2358,'Automation (QBO)'!A:B,2,FALSE)),"Suspense")))</f>
        <v>GST/HST Payable</v>
      </c>
      <c r="I2358" s="17">
        <f t="shared" si="146"/>
        <v>-158.55000000000001</v>
      </c>
      <c r="J2358" s="12" t="str">
        <f t="shared" si="147"/>
        <v>GST/HST Payable</v>
      </c>
    </row>
    <row r="2359" spans="1:10" ht="16" hidden="1">
      <c r="A2359" s="13" t="s">
        <v>817</v>
      </c>
      <c r="B2359" s="12" t="s">
        <v>78</v>
      </c>
      <c r="C2359" s="12" t="s">
        <v>742</v>
      </c>
      <c r="D2359" s="12" t="s">
        <v>660</v>
      </c>
      <c r="E2359" s="12">
        <v>676.73</v>
      </c>
      <c r="F2359" s="14" t="str">
        <f t="shared" si="144"/>
        <v>2025-05-15ExpenseNorburn Lighting and Bath51335 Project Expense - Materials676.73</v>
      </c>
      <c r="G2359" s="15">
        <f t="shared" si="145"/>
        <v>45792</v>
      </c>
      <c r="H2359" s="16" t="str">
        <f>IF((IFERROR((VLOOKUP(D2359,'Automation (QBO)'!A:B,2,FALSE)),"0"))=0,"Suspense",(IFERROR((VLOOKUP(D2359,'Automation (QBO)'!A:B,2,FALSE)),"Suspense")))</f>
        <v>Project Expense - Materials</v>
      </c>
      <c r="I2359" s="17">
        <f t="shared" si="146"/>
        <v>676.73</v>
      </c>
      <c r="J2359" s="12" t="str">
        <f t="shared" si="147"/>
        <v>Project Expense - Materials</v>
      </c>
    </row>
    <row r="2360" spans="1:10" ht="16" hidden="1">
      <c r="A2360" s="13" t="s">
        <v>817</v>
      </c>
      <c r="B2360" s="12" t="s">
        <v>78</v>
      </c>
      <c r="C2360" s="12" t="s">
        <v>742</v>
      </c>
      <c r="D2360" s="12" t="s">
        <v>199</v>
      </c>
      <c r="E2360" s="12">
        <v>-31.62</v>
      </c>
      <c r="F2360" s="14" t="str">
        <f t="shared" si="144"/>
        <v>2025-05-15ExpenseNorburn Lighting and Bath21020 GST/HST Payable-31.62</v>
      </c>
      <c r="G2360" s="15">
        <f t="shared" si="145"/>
        <v>45792</v>
      </c>
      <c r="H2360" s="16" t="str">
        <f>IF((IFERROR((VLOOKUP(D2360,'Automation (QBO)'!A:B,2,FALSE)),"0"))=0,"Suspense",(IFERROR((VLOOKUP(D2360,'Automation (QBO)'!A:B,2,FALSE)),"Suspense")))</f>
        <v>GST/HST Payable</v>
      </c>
      <c r="I2360" s="17">
        <f t="shared" si="146"/>
        <v>-31.62</v>
      </c>
      <c r="J2360" s="12" t="str">
        <f t="shared" si="147"/>
        <v>GST/HST Payable</v>
      </c>
    </row>
    <row r="2361" spans="1:10" ht="16" hidden="1">
      <c r="A2361" s="13" t="s">
        <v>817</v>
      </c>
      <c r="B2361" s="12" t="s">
        <v>78</v>
      </c>
      <c r="C2361" s="12" t="s">
        <v>143</v>
      </c>
      <c r="D2361" s="12" t="s">
        <v>660</v>
      </c>
      <c r="E2361" s="12">
        <v>163.02000000000001</v>
      </c>
      <c r="F2361" s="14" t="str">
        <f t="shared" si="144"/>
        <v>2025-05-15ExpenseMeadows Landscape Supply ltd51335 Project Expense - Materials163.02</v>
      </c>
      <c r="G2361" s="15">
        <f t="shared" si="145"/>
        <v>45792</v>
      </c>
      <c r="H2361" s="16" t="str">
        <f>IF((IFERROR((VLOOKUP(D2361,'Automation (QBO)'!A:B,2,FALSE)),"0"))=0,"Suspense",(IFERROR((VLOOKUP(D2361,'Automation (QBO)'!A:B,2,FALSE)),"Suspense")))</f>
        <v>Project Expense - Materials</v>
      </c>
      <c r="I2361" s="17">
        <f t="shared" si="146"/>
        <v>163.02000000000001</v>
      </c>
      <c r="J2361" s="12" t="str">
        <f t="shared" si="147"/>
        <v>Project Expense - Materials</v>
      </c>
    </row>
    <row r="2362" spans="1:10" ht="16" hidden="1">
      <c r="A2362" s="13" t="s">
        <v>817</v>
      </c>
      <c r="B2362" s="12" t="s">
        <v>78</v>
      </c>
      <c r="C2362" s="12" t="s">
        <v>143</v>
      </c>
      <c r="D2362" s="12" t="s">
        <v>199</v>
      </c>
      <c r="E2362" s="12">
        <v>-7.62</v>
      </c>
      <c r="F2362" s="14" t="str">
        <f t="shared" si="144"/>
        <v>2025-05-15ExpenseMeadows Landscape Supply ltd21020 GST/HST Payable-7.62</v>
      </c>
      <c r="G2362" s="15">
        <f t="shared" si="145"/>
        <v>45792</v>
      </c>
      <c r="H2362" s="16" t="str">
        <f>IF((IFERROR((VLOOKUP(D2362,'Automation (QBO)'!A:B,2,FALSE)),"0"))=0,"Suspense",(IFERROR((VLOOKUP(D2362,'Automation (QBO)'!A:B,2,FALSE)),"Suspense")))</f>
        <v>GST/HST Payable</v>
      </c>
      <c r="I2362" s="17">
        <f t="shared" si="146"/>
        <v>-7.62</v>
      </c>
      <c r="J2362" s="12" t="str">
        <f t="shared" si="147"/>
        <v>GST/HST Payable</v>
      </c>
    </row>
    <row r="2363" spans="1:10" ht="16" hidden="1">
      <c r="A2363" s="13" t="s">
        <v>817</v>
      </c>
      <c r="B2363" s="12" t="s">
        <v>78</v>
      </c>
      <c r="C2363" s="12" t="s">
        <v>81</v>
      </c>
      <c r="D2363" s="12" t="s">
        <v>660</v>
      </c>
      <c r="E2363" s="12">
        <v>559.67999999999995</v>
      </c>
      <c r="F2363" s="14" t="str">
        <f t="shared" si="144"/>
        <v>2025-05-15ExpenseHome Depot51335 Project Expense - Materials559.68</v>
      </c>
      <c r="G2363" s="15">
        <f t="shared" si="145"/>
        <v>45792</v>
      </c>
      <c r="H2363" s="16" t="str">
        <f>IF((IFERROR((VLOOKUP(D2363,'Automation (QBO)'!A:B,2,FALSE)),"0"))=0,"Suspense",(IFERROR((VLOOKUP(D2363,'Automation (QBO)'!A:B,2,FALSE)),"Suspense")))</f>
        <v>Project Expense - Materials</v>
      </c>
      <c r="I2363" s="17">
        <f t="shared" si="146"/>
        <v>559.67999999999995</v>
      </c>
      <c r="J2363" s="12" t="str">
        <f t="shared" si="147"/>
        <v>Project Expense - Materials</v>
      </c>
    </row>
    <row r="2364" spans="1:10" ht="16" hidden="1">
      <c r="A2364" s="13" t="s">
        <v>817</v>
      </c>
      <c r="B2364" s="12" t="s">
        <v>78</v>
      </c>
      <c r="C2364" s="12" t="s">
        <v>81</v>
      </c>
      <c r="D2364" s="12" t="s">
        <v>199</v>
      </c>
      <c r="E2364" s="12">
        <v>-26.2</v>
      </c>
      <c r="F2364" s="14" t="str">
        <f t="shared" si="144"/>
        <v>2025-05-15ExpenseHome Depot21020 GST/HST Payable-26.2</v>
      </c>
      <c r="G2364" s="15">
        <f t="shared" si="145"/>
        <v>45792</v>
      </c>
      <c r="H2364" s="16" t="str">
        <f>IF((IFERROR((VLOOKUP(D2364,'Automation (QBO)'!A:B,2,FALSE)),"0"))=0,"Suspense",(IFERROR((VLOOKUP(D2364,'Automation (QBO)'!A:B,2,FALSE)),"Suspense")))</f>
        <v>GST/HST Payable</v>
      </c>
      <c r="I2364" s="17">
        <f t="shared" si="146"/>
        <v>-26.2</v>
      </c>
      <c r="J2364" s="12" t="str">
        <f t="shared" si="147"/>
        <v>GST/HST Payable</v>
      </c>
    </row>
    <row r="2365" spans="1:10" ht="16" hidden="1">
      <c r="A2365" s="13" t="s">
        <v>817</v>
      </c>
      <c r="B2365" s="12" t="s">
        <v>154</v>
      </c>
      <c r="D2365" s="12" t="s">
        <v>505</v>
      </c>
      <c r="E2365" s="12">
        <v>-10000</v>
      </c>
      <c r="F2365" s="14" t="str">
        <f t="shared" si="144"/>
        <v>2025-05-15Transfer21010 Credit Card (CIBC Visa)-10000</v>
      </c>
      <c r="G2365" s="15">
        <f t="shared" si="145"/>
        <v>45792</v>
      </c>
      <c r="H2365" s="16" t="str">
        <f>IF((IFERROR((VLOOKUP(D2365,'Automation (QBO)'!A:B,2,FALSE)),"0"))=0,"Suspense",(IFERROR((VLOOKUP(D2365,'Automation (QBO)'!A:B,2,FALSE)),"Suspense")))</f>
        <v>Credit Card (CIBC Visa)</v>
      </c>
      <c r="I2365" s="17">
        <f t="shared" si="146"/>
        <v>-10000</v>
      </c>
      <c r="J2365" s="12" t="str">
        <f t="shared" si="147"/>
        <v>Credit Card (CIBC Visa)</v>
      </c>
    </row>
    <row r="2366" spans="1:10" ht="16" hidden="1">
      <c r="A2366" s="13" t="s">
        <v>817</v>
      </c>
      <c r="B2366" s="12" t="s">
        <v>78</v>
      </c>
      <c r="C2366" s="12" t="s">
        <v>143</v>
      </c>
      <c r="D2366" s="12" t="s">
        <v>505</v>
      </c>
      <c r="E2366" s="12">
        <v>3551.52</v>
      </c>
      <c r="F2366" s="14" t="str">
        <f t="shared" si="144"/>
        <v>2025-05-15ExpenseMeadows Landscape Supply ltd21010 Credit Card (CIBC Visa)3551.52</v>
      </c>
      <c r="G2366" s="15">
        <f t="shared" si="145"/>
        <v>45792</v>
      </c>
      <c r="H2366" s="16" t="str">
        <f>IF((IFERROR((VLOOKUP(D2366,'Automation (QBO)'!A:B,2,FALSE)),"0"))=0,"Suspense",(IFERROR((VLOOKUP(D2366,'Automation (QBO)'!A:B,2,FALSE)),"Suspense")))</f>
        <v>Credit Card (CIBC Visa)</v>
      </c>
      <c r="I2366" s="17">
        <f t="shared" si="146"/>
        <v>3551.52</v>
      </c>
      <c r="J2366" s="12" t="str">
        <f t="shared" si="147"/>
        <v>Credit Card (CIBC Visa)</v>
      </c>
    </row>
    <row r="2367" spans="1:10" ht="16" hidden="1">
      <c r="A2367" s="13" t="s">
        <v>817</v>
      </c>
      <c r="B2367" s="12" t="s">
        <v>78</v>
      </c>
      <c r="C2367" s="12" t="s">
        <v>81</v>
      </c>
      <c r="D2367" s="12" t="s">
        <v>505</v>
      </c>
      <c r="E2367" s="12">
        <v>585.88</v>
      </c>
      <c r="F2367" s="14" t="str">
        <f t="shared" si="144"/>
        <v>2025-05-15ExpenseHome Depot21010 Credit Card (CIBC Visa)585.88</v>
      </c>
      <c r="G2367" s="15">
        <f t="shared" si="145"/>
        <v>45792</v>
      </c>
      <c r="H2367" s="16" t="str">
        <f>IF((IFERROR((VLOOKUP(D2367,'Automation (QBO)'!A:B,2,FALSE)),"0"))=0,"Suspense",(IFERROR((VLOOKUP(D2367,'Automation (QBO)'!A:B,2,FALSE)),"Suspense")))</f>
        <v>Credit Card (CIBC Visa)</v>
      </c>
      <c r="I2367" s="17">
        <f t="shared" si="146"/>
        <v>585.88</v>
      </c>
      <c r="J2367" s="12" t="str">
        <f t="shared" si="147"/>
        <v>Credit Card (CIBC Visa)</v>
      </c>
    </row>
    <row r="2368" spans="1:10" ht="16" hidden="1">
      <c r="A2368" s="13" t="s">
        <v>817</v>
      </c>
      <c r="B2368" s="12" t="s">
        <v>78</v>
      </c>
      <c r="C2368" s="12" t="s">
        <v>143</v>
      </c>
      <c r="D2368" s="12" t="s">
        <v>505</v>
      </c>
      <c r="E2368" s="12">
        <v>170.64</v>
      </c>
      <c r="F2368" s="14" t="str">
        <f t="shared" si="144"/>
        <v>2025-05-15ExpenseMeadows Landscape Supply ltd21010 Credit Card (CIBC Visa)170.64</v>
      </c>
      <c r="G2368" s="15">
        <f t="shared" si="145"/>
        <v>45792</v>
      </c>
      <c r="H2368" s="16" t="str">
        <f>IF((IFERROR((VLOOKUP(D2368,'Automation (QBO)'!A:B,2,FALSE)),"0"))=0,"Suspense",(IFERROR((VLOOKUP(D2368,'Automation (QBO)'!A:B,2,FALSE)),"Suspense")))</f>
        <v>Credit Card (CIBC Visa)</v>
      </c>
      <c r="I2368" s="17">
        <f t="shared" si="146"/>
        <v>170.64</v>
      </c>
      <c r="J2368" s="12" t="str">
        <f t="shared" si="147"/>
        <v>Credit Card (CIBC Visa)</v>
      </c>
    </row>
    <row r="2369" spans="1:10" ht="16" hidden="1">
      <c r="A2369" s="13" t="s">
        <v>817</v>
      </c>
      <c r="B2369" s="12" t="s">
        <v>78</v>
      </c>
      <c r="C2369" s="12" t="s">
        <v>742</v>
      </c>
      <c r="D2369" s="12" t="s">
        <v>505</v>
      </c>
      <c r="E2369" s="12">
        <v>708.35</v>
      </c>
      <c r="F2369" s="14" t="str">
        <f t="shared" si="144"/>
        <v>2025-05-15ExpenseNorburn Lighting and Bath21010 Credit Card (CIBC Visa)708.35</v>
      </c>
      <c r="G2369" s="15">
        <f t="shared" si="145"/>
        <v>45792</v>
      </c>
      <c r="H2369" s="16" t="str">
        <f>IF((IFERROR((VLOOKUP(D2369,'Automation (QBO)'!A:B,2,FALSE)),"0"))=0,"Suspense",(IFERROR((VLOOKUP(D2369,'Automation (QBO)'!A:B,2,FALSE)),"Suspense")))</f>
        <v>Credit Card (CIBC Visa)</v>
      </c>
      <c r="I2369" s="17">
        <f t="shared" si="146"/>
        <v>708.35</v>
      </c>
      <c r="J2369" s="12" t="str">
        <f t="shared" si="147"/>
        <v>Credit Card (CIBC Visa)</v>
      </c>
    </row>
    <row r="2370" spans="1:10" ht="16" hidden="1">
      <c r="A2370" s="13" t="s">
        <v>817</v>
      </c>
      <c r="B2370" s="12" t="s">
        <v>154</v>
      </c>
      <c r="D2370" s="12" t="s">
        <v>201</v>
      </c>
      <c r="E2370" s="12">
        <v>-10000</v>
      </c>
      <c r="F2370" s="14" t="str">
        <f t="shared" ref="F2370:F2433" si="148">A2370&amp;B2370&amp;C2370&amp;D2370&amp;E2370</f>
        <v>2025-05-15Transfer11005 Chequing (CIBC)-10000</v>
      </c>
      <c r="G2370" s="15">
        <f t="shared" ref="G2370:G2433" si="149">IFERROR((DATEVALUE(A2370)),A2370)</f>
        <v>45792</v>
      </c>
      <c r="H2370" s="16" t="str">
        <f>IF((IFERROR((VLOOKUP(D2370,'Automation (QBO)'!A:B,2,FALSE)),"0"))=0,"Suspense",(IFERROR((VLOOKUP(D2370,'Automation (QBO)'!A:B,2,FALSE)),"Suspense")))</f>
        <v>Chequing (CIBC)</v>
      </c>
      <c r="I2370" s="17">
        <f t="shared" ref="I2370:I2433" si="150">E2370</f>
        <v>-10000</v>
      </c>
      <c r="J2370" s="12" t="str">
        <f t="shared" ref="J2370:J2433" si="151">H2370</f>
        <v>Chequing (CIBC)</v>
      </c>
    </row>
    <row r="2371" spans="1:10" ht="16" hidden="1">
      <c r="A2371" s="13" t="s">
        <v>818</v>
      </c>
      <c r="B2371" s="12" t="s">
        <v>78</v>
      </c>
      <c r="C2371" s="12" t="s">
        <v>819</v>
      </c>
      <c r="D2371" s="12" t="s">
        <v>199</v>
      </c>
      <c r="E2371" s="12">
        <v>-12.35</v>
      </c>
      <c r="F2371" s="14" t="str">
        <f t="shared" si="148"/>
        <v>2025-05-16ExpenseSpeedy Cargo21020 GST/HST Payable-12.35</v>
      </c>
      <c r="G2371" s="15">
        <f t="shared" si="149"/>
        <v>45793</v>
      </c>
      <c r="H2371" s="16" t="str">
        <f>IF((IFERROR((VLOOKUP(D2371,'Automation (QBO)'!A:B,2,FALSE)),"0"))=0,"Suspense",(IFERROR((VLOOKUP(D2371,'Automation (QBO)'!A:B,2,FALSE)),"Suspense")))</f>
        <v>GST/HST Payable</v>
      </c>
      <c r="I2371" s="17">
        <f t="shared" si="150"/>
        <v>-12.35</v>
      </c>
      <c r="J2371" s="12" t="str">
        <f t="shared" si="151"/>
        <v>GST/HST Payable</v>
      </c>
    </row>
    <row r="2372" spans="1:10" ht="16" hidden="1">
      <c r="A2372" s="13" t="s">
        <v>818</v>
      </c>
      <c r="B2372" s="12" t="s">
        <v>78</v>
      </c>
      <c r="C2372" s="12" t="s">
        <v>819</v>
      </c>
      <c r="D2372" s="12" t="s">
        <v>660</v>
      </c>
      <c r="E2372" s="12">
        <v>9987.65</v>
      </c>
      <c r="F2372" s="14" t="str">
        <f t="shared" si="148"/>
        <v>2025-05-16ExpenseSpeedy Cargo51335 Project Expense - Materials9987.65</v>
      </c>
      <c r="G2372" s="15">
        <f t="shared" si="149"/>
        <v>45793</v>
      </c>
      <c r="H2372" s="16" t="str">
        <f>IF((IFERROR((VLOOKUP(D2372,'Automation (QBO)'!A:B,2,FALSE)),"0"))=0,"Suspense",(IFERROR((VLOOKUP(D2372,'Automation (QBO)'!A:B,2,FALSE)),"Suspense")))</f>
        <v>Project Expense - Materials</v>
      </c>
      <c r="I2372" s="17">
        <f t="shared" si="150"/>
        <v>9987.65</v>
      </c>
      <c r="J2372" s="12" t="str">
        <f t="shared" si="151"/>
        <v>Project Expense - Materials</v>
      </c>
    </row>
    <row r="2373" spans="1:10" ht="16" hidden="1">
      <c r="A2373" s="13" t="s">
        <v>818</v>
      </c>
      <c r="B2373" s="12" t="s">
        <v>78</v>
      </c>
      <c r="C2373" s="12" t="s">
        <v>110</v>
      </c>
      <c r="D2373" s="12" t="s">
        <v>660</v>
      </c>
      <c r="E2373" s="12">
        <v>68.73</v>
      </c>
      <c r="F2373" s="14" t="str">
        <f t="shared" si="148"/>
        <v>2025-05-16ExpenseHilti (Canada) Corporation51335 Project Expense - Materials68.73</v>
      </c>
      <c r="G2373" s="15">
        <f t="shared" si="149"/>
        <v>45793</v>
      </c>
      <c r="H2373" s="16" t="str">
        <f>IF((IFERROR((VLOOKUP(D2373,'Automation (QBO)'!A:B,2,FALSE)),"0"))=0,"Suspense",(IFERROR((VLOOKUP(D2373,'Automation (QBO)'!A:B,2,FALSE)),"Suspense")))</f>
        <v>Project Expense - Materials</v>
      </c>
      <c r="I2373" s="17">
        <f t="shared" si="150"/>
        <v>68.73</v>
      </c>
      <c r="J2373" s="12" t="str">
        <f t="shared" si="151"/>
        <v>Project Expense - Materials</v>
      </c>
    </row>
    <row r="2374" spans="1:10" ht="16" hidden="1">
      <c r="A2374" s="13" t="s">
        <v>818</v>
      </c>
      <c r="B2374" s="12" t="s">
        <v>78</v>
      </c>
      <c r="C2374" s="12" t="s">
        <v>110</v>
      </c>
      <c r="D2374" s="12" t="s">
        <v>199</v>
      </c>
      <c r="E2374" s="12">
        <v>-3.21</v>
      </c>
      <c r="F2374" s="14" t="str">
        <f t="shared" si="148"/>
        <v>2025-05-16ExpenseHilti (Canada) Corporation21020 GST/HST Payable-3.21</v>
      </c>
      <c r="G2374" s="15">
        <f t="shared" si="149"/>
        <v>45793</v>
      </c>
      <c r="H2374" s="16" t="str">
        <f>IF((IFERROR((VLOOKUP(D2374,'Automation (QBO)'!A:B,2,FALSE)),"0"))=0,"Suspense",(IFERROR((VLOOKUP(D2374,'Automation (QBO)'!A:B,2,FALSE)),"Suspense")))</f>
        <v>GST/HST Payable</v>
      </c>
      <c r="I2374" s="17">
        <f t="shared" si="150"/>
        <v>-3.21</v>
      </c>
      <c r="J2374" s="12" t="str">
        <f t="shared" si="151"/>
        <v>GST/HST Payable</v>
      </c>
    </row>
    <row r="2375" spans="1:10" ht="16" hidden="1">
      <c r="A2375" s="13" t="s">
        <v>818</v>
      </c>
      <c r="B2375" s="12" t="s">
        <v>78</v>
      </c>
      <c r="C2375" s="12" t="s">
        <v>820</v>
      </c>
      <c r="D2375" s="12" t="s">
        <v>660</v>
      </c>
      <c r="E2375" s="12">
        <v>6751.66</v>
      </c>
      <c r="F2375" s="14" t="str">
        <f t="shared" si="148"/>
        <v>2025-05-16ExpenseBosquema51335 Project Expense - Materials6751.66</v>
      </c>
      <c r="G2375" s="15">
        <f t="shared" si="149"/>
        <v>45793</v>
      </c>
      <c r="H2375" s="16" t="str">
        <f>IF((IFERROR((VLOOKUP(D2375,'Automation (QBO)'!A:B,2,FALSE)),"0"))=0,"Suspense",(IFERROR((VLOOKUP(D2375,'Automation (QBO)'!A:B,2,FALSE)),"Suspense")))</f>
        <v>Project Expense - Materials</v>
      </c>
      <c r="I2375" s="17">
        <f t="shared" si="150"/>
        <v>6751.66</v>
      </c>
      <c r="J2375" s="12" t="str">
        <f t="shared" si="151"/>
        <v>Project Expense - Materials</v>
      </c>
    </row>
    <row r="2376" spans="1:10" ht="16" hidden="1">
      <c r="A2376" s="13" t="s">
        <v>818</v>
      </c>
      <c r="B2376" s="12" t="s">
        <v>78</v>
      </c>
      <c r="C2376" s="12" t="s">
        <v>820</v>
      </c>
      <c r="D2376" s="12" t="s">
        <v>199</v>
      </c>
      <c r="E2376" s="12">
        <v>0</v>
      </c>
      <c r="F2376" s="14" t="str">
        <f t="shared" si="148"/>
        <v>2025-05-16ExpenseBosquema21020 GST/HST Payable0</v>
      </c>
      <c r="G2376" s="15">
        <f t="shared" si="149"/>
        <v>45793</v>
      </c>
      <c r="H2376" s="16" t="str">
        <f>IF((IFERROR((VLOOKUP(D2376,'Automation (QBO)'!A:B,2,FALSE)),"0"))=0,"Suspense",(IFERROR((VLOOKUP(D2376,'Automation (QBO)'!A:B,2,FALSE)),"Suspense")))</f>
        <v>GST/HST Payable</v>
      </c>
      <c r="I2376" s="17">
        <f t="shared" si="150"/>
        <v>0</v>
      </c>
      <c r="J2376" s="12" t="str">
        <f t="shared" si="151"/>
        <v>GST/HST Payable</v>
      </c>
    </row>
    <row r="2377" spans="1:10" ht="16" hidden="1">
      <c r="A2377" s="13" t="s">
        <v>818</v>
      </c>
      <c r="B2377" s="12" t="s">
        <v>78</v>
      </c>
      <c r="C2377" s="12" t="s">
        <v>316</v>
      </c>
      <c r="D2377" s="12" t="s">
        <v>654</v>
      </c>
      <c r="E2377" s="12">
        <v>850</v>
      </c>
      <c r="F2377" s="14" t="str">
        <f t="shared" si="148"/>
        <v>2025-05-16ExpenseCambie Roofing Contractors Ltd.51320 Project Expense - Subcontractors850</v>
      </c>
      <c r="G2377" s="15">
        <f t="shared" si="149"/>
        <v>45793</v>
      </c>
      <c r="H2377" s="16" t="str">
        <f>IF((IFERROR((VLOOKUP(D2377,'Automation (QBO)'!A:B,2,FALSE)),"0"))=0,"Suspense",(IFERROR((VLOOKUP(D2377,'Automation (QBO)'!A:B,2,FALSE)),"Suspense")))</f>
        <v>Project Expense - Subcontractors</v>
      </c>
      <c r="I2377" s="17">
        <f t="shared" si="150"/>
        <v>850</v>
      </c>
      <c r="J2377" s="12" t="str">
        <f t="shared" si="151"/>
        <v>Project Expense - Subcontractors</v>
      </c>
    </row>
    <row r="2378" spans="1:10" ht="16" hidden="1">
      <c r="A2378" s="13" t="s">
        <v>818</v>
      </c>
      <c r="B2378" s="12" t="s">
        <v>78</v>
      </c>
      <c r="C2378" s="12" t="s">
        <v>316</v>
      </c>
      <c r="D2378" s="12" t="s">
        <v>199</v>
      </c>
      <c r="E2378" s="12">
        <v>-42.5</v>
      </c>
      <c r="F2378" s="14" t="str">
        <f t="shared" si="148"/>
        <v>2025-05-16ExpenseCambie Roofing Contractors Ltd.21020 GST/HST Payable-42.5</v>
      </c>
      <c r="G2378" s="15">
        <f t="shared" si="149"/>
        <v>45793</v>
      </c>
      <c r="H2378" s="16" t="str">
        <f>IF((IFERROR((VLOOKUP(D2378,'Automation (QBO)'!A:B,2,FALSE)),"0"))=0,"Suspense",(IFERROR((VLOOKUP(D2378,'Automation (QBO)'!A:B,2,FALSE)),"Suspense")))</f>
        <v>GST/HST Payable</v>
      </c>
      <c r="I2378" s="17">
        <f t="shared" si="150"/>
        <v>-42.5</v>
      </c>
      <c r="J2378" s="12" t="str">
        <f t="shared" si="151"/>
        <v>GST/HST Payable</v>
      </c>
    </row>
    <row r="2379" spans="1:10" ht="16" hidden="1">
      <c r="A2379" s="13" t="s">
        <v>818</v>
      </c>
      <c r="B2379" s="12" t="s">
        <v>78</v>
      </c>
      <c r="C2379" s="12" t="s">
        <v>316</v>
      </c>
      <c r="D2379" s="12" t="s">
        <v>505</v>
      </c>
      <c r="E2379" s="12">
        <v>892.5</v>
      </c>
      <c r="F2379" s="14" t="str">
        <f t="shared" si="148"/>
        <v>2025-05-16ExpenseCambie Roofing Contractors Ltd.21010 Credit Card (CIBC Visa)892.5</v>
      </c>
      <c r="G2379" s="15">
        <f t="shared" si="149"/>
        <v>45793</v>
      </c>
      <c r="H2379" s="16" t="str">
        <f>IF((IFERROR((VLOOKUP(D2379,'Automation (QBO)'!A:B,2,FALSE)),"0"))=0,"Suspense",(IFERROR((VLOOKUP(D2379,'Automation (QBO)'!A:B,2,FALSE)),"Suspense")))</f>
        <v>Credit Card (CIBC Visa)</v>
      </c>
      <c r="I2379" s="17">
        <f t="shared" si="150"/>
        <v>892.5</v>
      </c>
      <c r="J2379" s="12" t="str">
        <f t="shared" si="151"/>
        <v>Credit Card (CIBC Visa)</v>
      </c>
    </row>
    <row r="2380" spans="1:10" ht="16" hidden="1">
      <c r="A2380" s="13" t="s">
        <v>818</v>
      </c>
      <c r="B2380" s="12" t="s">
        <v>78</v>
      </c>
      <c r="C2380" s="12" t="s">
        <v>819</v>
      </c>
      <c r="D2380" s="12" t="s">
        <v>201</v>
      </c>
      <c r="E2380" s="12">
        <v>-10000</v>
      </c>
      <c r="F2380" s="14" t="str">
        <f t="shared" si="148"/>
        <v>2025-05-16ExpenseSpeedy Cargo11005 Chequing (CIBC)-10000</v>
      </c>
      <c r="G2380" s="15">
        <f t="shared" si="149"/>
        <v>45793</v>
      </c>
      <c r="H2380" s="16" t="str">
        <f>IF((IFERROR((VLOOKUP(D2380,'Automation (QBO)'!A:B,2,FALSE)),"0"))=0,"Suspense",(IFERROR((VLOOKUP(D2380,'Automation (QBO)'!A:B,2,FALSE)),"Suspense")))</f>
        <v>Chequing (CIBC)</v>
      </c>
      <c r="I2380" s="17">
        <f t="shared" si="150"/>
        <v>-10000</v>
      </c>
      <c r="J2380" s="12" t="str">
        <f t="shared" si="151"/>
        <v>Chequing (CIBC)</v>
      </c>
    </row>
    <row r="2381" spans="1:10" ht="16" hidden="1">
      <c r="A2381" s="13" t="s">
        <v>818</v>
      </c>
      <c r="B2381" s="12" t="s">
        <v>78</v>
      </c>
      <c r="C2381" s="12" t="s">
        <v>820</v>
      </c>
      <c r="D2381" s="12" t="s">
        <v>201</v>
      </c>
      <c r="E2381" s="12">
        <v>-6751.66</v>
      </c>
      <c r="F2381" s="14" t="str">
        <f t="shared" si="148"/>
        <v>2025-05-16ExpenseBosquema11005 Chequing (CIBC)-6751.66</v>
      </c>
      <c r="G2381" s="15">
        <f t="shared" si="149"/>
        <v>45793</v>
      </c>
      <c r="H2381" s="16" t="str">
        <f>IF((IFERROR((VLOOKUP(D2381,'Automation (QBO)'!A:B,2,FALSE)),"0"))=0,"Suspense",(IFERROR((VLOOKUP(D2381,'Automation (QBO)'!A:B,2,FALSE)),"Suspense")))</f>
        <v>Chequing (CIBC)</v>
      </c>
      <c r="I2381" s="17">
        <f t="shared" si="150"/>
        <v>-6751.66</v>
      </c>
      <c r="J2381" s="12" t="str">
        <f t="shared" si="151"/>
        <v>Chequing (CIBC)</v>
      </c>
    </row>
    <row r="2382" spans="1:10" ht="16" hidden="1">
      <c r="A2382" s="13" t="s">
        <v>818</v>
      </c>
      <c r="B2382" s="12" t="s">
        <v>78</v>
      </c>
      <c r="C2382" s="12" t="s">
        <v>110</v>
      </c>
      <c r="D2382" s="12" t="s">
        <v>505</v>
      </c>
      <c r="E2382" s="12">
        <v>71.94</v>
      </c>
      <c r="F2382" s="14" t="str">
        <f t="shared" si="148"/>
        <v>2025-05-16ExpenseHilti (Canada) Corporation21010 Credit Card (CIBC Visa)71.94</v>
      </c>
      <c r="G2382" s="15">
        <f t="shared" si="149"/>
        <v>45793</v>
      </c>
      <c r="H2382" s="16" t="str">
        <f>IF((IFERROR((VLOOKUP(D2382,'Automation (QBO)'!A:B,2,FALSE)),"0"))=0,"Suspense",(IFERROR((VLOOKUP(D2382,'Automation (QBO)'!A:B,2,FALSE)),"Suspense")))</f>
        <v>Credit Card (CIBC Visa)</v>
      </c>
      <c r="I2382" s="17">
        <f t="shared" si="150"/>
        <v>71.94</v>
      </c>
      <c r="J2382" s="12" t="str">
        <f t="shared" si="151"/>
        <v>Credit Card (CIBC Visa)</v>
      </c>
    </row>
    <row r="2383" spans="1:10" ht="16" hidden="1">
      <c r="A2383" s="13" t="s">
        <v>821</v>
      </c>
      <c r="B2383" s="12" t="s">
        <v>78</v>
      </c>
      <c r="C2383" s="12" t="s">
        <v>93</v>
      </c>
      <c r="D2383" s="12" t="s">
        <v>383</v>
      </c>
      <c r="E2383" s="12">
        <v>24.92</v>
      </c>
      <c r="F2383" s="14" t="str">
        <f t="shared" si="148"/>
        <v>2025-05-17ExpenseFullHost52165 Subscriptions (Annual)24.92</v>
      </c>
      <c r="G2383" s="15">
        <f t="shared" si="149"/>
        <v>45794</v>
      </c>
      <c r="H2383" s="16" t="str">
        <f>IF((IFERROR((VLOOKUP(D2383,'Automation (QBO)'!A:B,2,FALSE)),"0"))=0,"Suspense",(IFERROR((VLOOKUP(D2383,'Automation (QBO)'!A:B,2,FALSE)),"Suspense")))</f>
        <v>Subscriptions (Annual)</v>
      </c>
      <c r="I2383" s="17">
        <f t="shared" si="150"/>
        <v>24.92</v>
      </c>
      <c r="J2383" s="12" t="str">
        <f t="shared" si="151"/>
        <v>Subscriptions (Annual)</v>
      </c>
    </row>
    <row r="2384" spans="1:10" ht="16" hidden="1">
      <c r="A2384" s="13" t="s">
        <v>821</v>
      </c>
      <c r="B2384" s="12" t="s">
        <v>78</v>
      </c>
      <c r="C2384" s="12" t="s">
        <v>93</v>
      </c>
      <c r="D2384" s="12" t="s">
        <v>199</v>
      </c>
      <c r="E2384" s="12">
        <v>0</v>
      </c>
      <c r="F2384" s="14" t="str">
        <f t="shared" si="148"/>
        <v>2025-05-17ExpenseFullHost21020 GST/HST Payable0</v>
      </c>
      <c r="G2384" s="15">
        <f t="shared" si="149"/>
        <v>45794</v>
      </c>
      <c r="H2384" s="16" t="str">
        <f>IF((IFERROR((VLOOKUP(D2384,'Automation (QBO)'!A:B,2,FALSE)),"0"))=0,"Suspense",(IFERROR((VLOOKUP(D2384,'Automation (QBO)'!A:B,2,FALSE)),"Suspense")))</f>
        <v>GST/HST Payable</v>
      </c>
      <c r="I2384" s="17">
        <f t="shared" si="150"/>
        <v>0</v>
      </c>
      <c r="J2384" s="12" t="str">
        <f t="shared" si="151"/>
        <v>GST/HST Payable</v>
      </c>
    </row>
    <row r="2385" spans="1:10" ht="16" hidden="1">
      <c r="A2385" s="13" t="s">
        <v>821</v>
      </c>
      <c r="B2385" s="12" t="s">
        <v>78</v>
      </c>
      <c r="C2385" s="12" t="s">
        <v>90</v>
      </c>
      <c r="D2385" s="12" t="s">
        <v>199</v>
      </c>
      <c r="E2385" s="12">
        <v>-6.09</v>
      </c>
      <c r="F2385" s="14" t="str">
        <f t="shared" si="148"/>
        <v>2025-05-17ExpensePetro Canada21020 GST/HST Payable-6.09</v>
      </c>
      <c r="G2385" s="15">
        <f t="shared" si="149"/>
        <v>45794</v>
      </c>
      <c r="H2385" s="16" t="str">
        <f>IF((IFERROR((VLOOKUP(D2385,'Automation (QBO)'!A:B,2,FALSE)),"0"))=0,"Suspense",(IFERROR((VLOOKUP(D2385,'Automation (QBO)'!A:B,2,FALSE)),"Suspense")))</f>
        <v>GST/HST Payable</v>
      </c>
      <c r="I2385" s="17">
        <f t="shared" si="150"/>
        <v>-6.09</v>
      </c>
      <c r="J2385" s="12" t="str">
        <f t="shared" si="151"/>
        <v>GST/HST Payable</v>
      </c>
    </row>
    <row r="2386" spans="1:10" ht="16" hidden="1">
      <c r="A2386" s="13" t="s">
        <v>821</v>
      </c>
      <c r="B2386" s="12" t="s">
        <v>78</v>
      </c>
      <c r="C2386" s="12" t="s">
        <v>93</v>
      </c>
      <c r="D2386" s="12" t="s">
        <v>505</v>
      </c>
      <c r="E2386" s="12">
        <v>24.92</v>
      </c>
      <c r="F2386" s="14" t="str">
        <f t="shared" si="148"/>
        <v>2025-05-17ExpenseFullHost21010 Credit Card (CIBC Visa)24.92</v>
      </c>
      <c r="G2386" s="15">
        <f t="shared" si="149"/>
        <v>45794</v>
      </c>
      <c r="H2386" s="16" t="str">
        <f>IF((IFERROR((VLOOKUP(D2386,'Automation (QBO)'!A:B,2,FALSE)),"0"))=0,"Suspense",(IFERROR((VLOOKUP(D2386,'Automation (QBO)'!A:B,2,FALSE)),"Suspense")))</f>
        <v>Credit Card (CIBC Visa)</v>
      </c>
      <c r="I2386" s="17">
        <f t="shared" si="150"/>
        <v>24.92</v>
      </c>
      <c r="J2386" s="12" t="str">
        <f t="shared" si="151"/>
        <v>Credit Card (CIBC Visa)</v>
      </c>
    </row>
    <row r="2387" spans="1:10" ht="16" hidden="1">
      <c r="A2387" s="13" t="s">
        <v>821</v>
      </c>
      <c r="B2387" s="12" t="s">
        <v>78</v>
      </c>
      <c r="C2387" s="12" t="s">
        <v>90</v>
      </c>
      <c r="D2387" s="12" t="s">
        <v>204</v>
      </c>
      <c r="E2387" s="12">
        <v>121.74</v>
      </c>
      <c r="F2387" s="14" t="str">
        <f t="shared" si="148"/>
        <v>2025-05-17ExpensePetro Canada52225 Fuel121.74</v>
      </c>
      <c r="G2387" s="15">
        <f t="shared" si="149"/>
        <v>45794</v>
      </c>
      <c r="H2387" s="16" t="str">
        <f>IF((IFERROR((VLOOKUP(D2387,'Automation (QBO)'!A:B,2,FALSE)),"0"))=0,"Suspense",(IFERROR((VLOOKUP(D2387,'Automation (QBO)'!A:B,2,FALSE)),"Suspense")))</f>
        <v>Fuel</v>
      </c>
      <c r="I2387" s="17">
        <f t="shared" si="150"/>
        <v>121.74</v>
      </c>
      <c r="J2387" s="12" t="str">
        <f t="shared" si="151"/>
        <v>Fuel</v>
      </c>
    </row>
    <row r="2388" spans="1:10" ht="16" hidden="1">
      <c r="A2388" s="13" t="s">
        <v>821</v>
      </c>
      <c r="B2388" s="12" t="s">
        <v>78</v>
      </c>
      <c r="C2388" s="12" t="s">
        <v>90</v>
      </c>
      <c r="D2388" s="12" t="s">
        <v>505</v>
      </c>
      <c r="E2388" s="12">
        <v>127.83</v>
      </c>
      <c r="F2388" s="14" t="str">
        <f t="shared" si="148"/>
        <v>2025-05-17ExpensePetro Canada21010 Credit Card (CIBC Visa)127.83</v>
      </c>
      <c r="G2388" s="15">
        <f t="shared" si="149"/>
        <v>45794</v>
      </c>
      <c r="H2388" s="16" t="str">
        <f>IF((IFERROR((VLOOKUP(D2388,'Automation (QBO)'!A:B,2,FALSE)),"0"))=0,"Suspense",(IFERROR((VLOOKUP(D2388,'Automation (QBO)'!A:B,2,FALSE)),"Suspense")))</f>
        <v>Credit Card (CIBC Visa)</v>
      </c>
      <c r="I2388" s="17">
        <f t="shared" si="150"/>
        <v>127.83</v>
      </c>
      <c r="J2388" s="12" t="str">
        <f t="shared" si="151"/>
        <v>Credit Card (CIBC Visa)</v>
      </c>
    </row>
    <row r="2389" spans="1:10" ht="16" hidden="1">
      <c r="A2389" s="13" t="s">
        <v>822</v>
      </c>
      <c r="B2389" s="12" t="s">
        <v>84</v>
      </c>
      <c r="C2389" s="12" t="s">
        <v>114</v>
      </c>
      <c r="D2389" s="12" t="s">
        <v>758</v>
      </c>
      <c r="E2389" s="12">
        <v>780</v>
      </c>
      <c r="F2389" s="14" t="str">
        <f t="shared" si="148"/>
        <v>2025-05-19InvoiceGarden of Granite Winery:Garden of Granite Project41006 Labour - General780</v>
      </c>
      <c r="G2389" s="15">
        <f t="shared" si="149"/>
        <v>45796</v>
      </c>
      <c r="H2389" s="16" t="str">
        <f>IF((IFERROR((VLOOKUP(D2389,'Automation (QBO)'!A:B,2,FALSE)),"0"))=0,"Suspense",(IFERROR((VLOOKUP(D2389,'Automation (QBO)'!A:B,2,FALSE)),"Suspense")))</f>
        <v>Labour - General</v>
      </c>
      <c r="I2389" s="17">
        <f t="shared" si="150"/>
        <v>780</v>
      </c>
      <c r="J2389" s="12" t="str">
        <f t="shared" si="151"/>
        <v>Labour - General</v>
      </c>
    </row>
    <row r="2390" spans="1:10" ht="16" hidden="1">
      <c r="A2390" s="13" t="s">
        <v>822</v>
      </c>
      <c r="B2390" s="12" t="s">
        <v>84</v>
      </c>
      <c r="C2390" s="12" t="s">
        <v>114</v>
      </c>
      <c r="D2390" s="12" t="s">
        <v>761</v>
      </c>
      <c r="E2390" s="12">
        <v>156</v>
      </c>
      <c r="F2390" s="14" t="str">
        <f t="shared" si="148"/>
        <v>2025-05-19InvoiceGarden of Granite Winery:Garden of Granite Project42025 Margin - Labour156</v>
      </c>
      <c r="G2390" s="15">
        <f t="shared" si="149"/>
        <v>45796</v>
      </c>
      <c r="H2390" s="16" t="str">
        <f>IF((IFERROR((VLOOKUP(D2390,'Automation (QBO)'!A:B,2,FALSE)),"0"))=0,"Suspense",(IFERROR((VLOOKUP(D2390,'Automation (QBO)'!A:B,2,FALSE)),"Suspense")))</f>
        <v>Margin - Labour</v>
      </c>
      <c r="I2390" s="17">
        <f t="shared" si="150"/>
        <v>156</v>
      </c>
      <c r="J2390" s="12" t="str">
        <f t="shared" si="151"/>
        <v>Margin - Labour</v>
      </c>
    </row>
    <row r="2391" spans="1:10" ht="16" hidden="1">
      <c r="A2391" s="13" t="s">
        <v>822</v>
      </c>
      <c r="B2391" s="12" t="s">
        <v>84</v>
      </c>
      <c r="C2391" s="12" t="s">
        <v>114</v>
      </c>
      <c r="D2391" s="12" t="s">
        <v>665</v>
      </c>
      <c r="E2391" s="12">
        <v>0</v>
      </c>
      <c r="F2391" s="14" t="str">
        <f t="shared" si="148"/>
        <v>2025-05-19InvoiceGarden of Granite Winery:Garden of Granite Project12000 [Accounts Receivable]0</v>
      </c>
      <c r="G2391" s="15">
        <f t="shared" si="149"/>
        <v>45796</v>
      </c>
      <c r="H2391" s="16" t="str">
        <f>IF((IFERROR((VLOOKUP(D2391,'Automation (QBO)'!A:B,2,FALSE)),"0"))=0,"Suspense",(IFERROR((VLOOKUP(D2391,'Automation (QBO)'!A:B,2,FALSE)),"Suspense")))</f>
        <v>Accounts Recievable - Suspense</v>
      </c>
      <c r="I2391" s="17">
        <f t="shared" si="150"/>
        <v>0</v>
      </c>
      <c r="J2391" s="12" t="str">
        <f t="shared" si="151"/>
        <v>Accounts Recievable - Suspense</v>
      </c>
    </row>
    <row r="2392" spans="1:10" ht="16" hidden="1">
      <c r="A2392" s="13" t="s">
        <v>822</v>
      </c>
      <c r="B2392" s="12" t="s">
        <v>84</v>
      </c>
      <c r="C2392" s="12" t="s">
        <v>114</v>
      </c>
      <c r="D2392" s="12" t="s">
        <v>199</v>
      </c>
      <c r="E2392" s="12">
        <v>46.8</v>
      </c>
      <c r="F2392" s="14" t="str">
        <f t="shared" si="148"/>
        <v>2025-05-19InvoiceGarden of Granite Winery:Garden of Granite Project21020 GST/HST Payable46.8</v>
      </c>
      <c r="G2392" s="15">
        <f t="shared" si="149"/>
        <v>45796</v>
      </c>
      <c r="H2392" s="16" t="str">
        <f>IF((IFERROR((VLOOKUP(D2392,'Automation (QBO)'!A:B,2,FALSE)),"0"))=0,"Suspense",(IFERROR((VLOOKUP(D2392,'Automation (QBO)'!A:B,2,FALSE)),"Suspense")))</f>
        <v>GST/HST Payable</v>
      </c>
      <c r="I2392" s="17">
        <f t="shared" si="150"/>
        <v>46.8</v>
      </c>
      <c r="J2392" s="12" t="str">
        <f t="shared" si="151"/>
        <v>GST/HST Payable</v>
      </c>
    </row>
    <row r="2393" spans="1:10" ht="16" hidden="1">
      <c r="A2393" s="13" t="s">
        <v>822</v>
      </c>
      <c r="B2393" s="12" t="s">
        <v>84</v>
      </c>
      <c r="C2393" s="12" t="s">
        <v>753</v>
      </c>
      <c r="D2393" s="12" t="s">
        <v>665</v>
      </c>
      <c r="E2393" s="12">
        <v>0</v>
      </c>
      <c r="F2393" s="14" t="str">
        <f t="shared" si="148"/>
        <v>2025-05-19InvoiceBrowns Newport Village:BSH NewPort Patio Project12000 [Accounts Receivable]0</v>
      </c>
      <c r="G2393" s="15">
        <f t="shared" si="149"/>
        <v>45796</v>
      </c>
      <c r="H2393" s="16" t="str">
        <f>IF((IFERROR((VLOOKUP(D2393,'Automation (QBO)'!A:B,2,FALSE)),"0"))=0,"Suspense",(IFERROR((VLOOKUP(D2393,'Automation (QBO)'!A:B,2,FALSE)),"Suspense")))</f>
        <v>Accounts Recievable - Suspense</v>
      </c>
      <c r="I2393" s="17">
        <f t="shared" si="150"/>
        <v>0</v>
      </c>
      <c r="J2393" s="12" t="str">
        <f t="shared" si="151"/>
        <v>Accounts Recievable - Suspense</v>
      </c>
    </row>
    <row r="2394" spans="1:10" ht="16" hidden="1">
      <c r="A2394" s="13" t="s">
        <v>822</v>
      </c>
      <c r="B2394" s="12" t="s">
        <v>84</v>
      </c>
      <c r="C2394" s="12" t="s">
        <v>753</v>
      </c>
      <c r="D2394" s="12" t="s">
        <v>844</v>
      </c>
      <c r="E2394" s="12">
        <v>18361.25</v>
      </c>
      <c r="F2394" s="14" t="str">
        <f t="shared" si="148"/>
        <v>2025-05-19InvoiceBrowns Newport Village:BSH NewPort Patio Project42035 Billable Expense Income18361.25</v>
      </c>
      <c r="G2394" s="15">
        <f t="shared" si="149"/>
        <v>45796</v>
      </c>
      <c r="H2394" s="16" t="str">
        <f>IF((IFERROR((VLOOKUP(D2394,'Automation (QBO)'!A:B,2,FALSE)),"0"))=0,"Suspense",(IFERROR((VLOOKUP(D2394,'Automation (QBO)'!A:B,2,FALSE)),"Suspense")))</f>
        <v>Suspense</v>
      </c>
      <c r="I2394" s="17">
        <f t="shared" si="150"/>
        <v>18361.25</v>
      </c>
      <c r="J2394" s="12" t="str">
        <f t="shared" si="151"/>
        <v>Suspense</v>
      </c>
    </row>
    <row r="2395" spans="1:10" ht="16" hidden="1">
      <c r="A2395" s="13" t="s">
        <v>822</v>
      </c>
      <c r="B2395" s="12" t="s">
        <v>84</v>
      </c>
      <c r="C2395" s="12" t="s">
        <v>753</v>
      </c>
      <c r="D2395" s="12" t="s">
        <v>759</v>
      </c>
      <c r="E2395" s="12">
        <v>3672.25</v>
      </c>
      <c r="F2395" s="14" t="str">
        <f t="shared" si="148"/>
        <v>2025-05-19InvoiceBrowns Newport Village:BSH NewPort Patio Project42015 Margin - Materials3672.25</v>
      </c>
      <c r="G2395" s="15">
        <f t="shared" si="149"/>
        <v>45796</v>
      </c>
      <c r="H2395" s="16" t="str">
        <f>IF((IFERROR((VLOOKUP(D2395,'Automation (QBO)'!A:B,2,FALSE)),"0"))=0,"Suspense",(IFERROR((VLOOKUP(D2395,'Automation (QBO)'!A:B,2,FALSE)),"Suspense")))</f>
        <v>Margin - Materials</v>
      </c>
      <c r="I2395" s="17">
        <f t="shared" si="150"/>
        <v>3672.25</v>
      </c>
      <c r="J2395" s="12" t="str">
        <f t="shared" si="151"/>
        <v>Margin - Materials</v>
      </c>
    </row>
    <row r="2396" spans="1:10" ht="16" hidden="1">
      <c r="A2396" s="13" t="s">
        <v>822</v>
      </c>
      <c r="B2396" s="12" t="s">
        <v>84</v>
      </c>
      <c r="C2396" s="12" t="s">
        <v>753</v>
      </c>
      <c r="D2396" s="12" t="s">
        <v>758</v>
      </c>
      <c r="E2396" s="12">
        <v>5100</v>
      </c>
      <c r="F2396" s="14" t="str">
        <f t="shared" si="148"/>
        <v>2025-05-19InvoiceBrowns Newport Village:BSH NewPort Patio Project41006 Labour - General5100</v>
      </c>
      <c r="G2396" s="15">
        <f t="shared" si="149"/>
        <v>45796</v>
      </c>
      <c r="H2396" s="16" t="str">
        <f>IF((IFERROR((VLOOKUP(D2396,'Automation (QBO)'!A:B,2,FALSE)),"0"))=0,"Suspense",(IFERROR((VLOOKUP(D2396,'Automation (QBO)'!A:B,2,FALSE)),"Suspense")))</f>
        <v>Labour - General</v>
      </c>
      <c r="I2396" s="17">
        <f t="shared" si="150"/>
        <v>5100</v>
      </c>
      <c r="J2396" s="12" t="str">
        <f t="shared" si="151"/>
        <v>Labour - General</v>
      </c>
    </row>
    <row r="2397" spans="1:10" ht="16" hidden="1">
      <c r="A2397" s="13" t="s">
        <v>822</v>
      </c>
      <c r="B2397" s="12" t="s">
        <v>84</v>
      </c>
      <c r="C2397" s="12" t="s">
        <v>753</v>
      </c>
      <c r="D2397" s="12" t="s">
        <v>761</v>
      </c>
      <c r="E2397" s="12">
        <v>1020</v>
      </c>
      <c r="F2397" s="14" t="str">
        <f t="shared" si="148"/>
        <v>2025-05-19InvoiceBrowns Newport Village:BSH NewPort Patio Project42025 Margin - Labour1020</v>
      </c>
      <c r="G2397" s="15">
        <f t="shared" si="149"/>
        <v>45796</v>
      </c>
      <c r="H2397" s="16" t="str">
        <f>IF((IFERROR((VLOOKUP(D2397,'Automation (QBO)'!A:B,2,FALSE)),"0"))=0,"Suspense",(IFERROR((VLOOKUP(D2397,'Automation (QBO)'!A:B,2,FALSE)),"Suspense")))</f>
        <v>Margin - Labour</v>
      </c>
      <c r="I2397" s="17">
        <f t="shared" si="150"/>
        <v>1020</v>
      </c>
      <c r="J2397" s="12" t="str">
        <f t="shared" si="151"/>
        <v>Margin - Labour</v>
      </c>
    </row>
    <row r="2398" spans="1:10" ht="16" hidden="1">
      <c r="A2398" s="13" t="s">
        <v>822</v>
      </c>
      <c r="B2398" s="12" t="s">
        <v>84</v>
      </c>
      <c r="C2398" s="12" t="s">
        <v>753</v>
      </c>
      <c r="D2398" s="12" t="s">
        <v>218</v>
      </c>
      <c r="E2398" s="12">
        <v>-29561.17</v>
      </c>
      <c r="F2398" s="14" t="str">
        <f t="shared" si="148"/>
        <v>2025-05-19InvoiceBrowns Newport Village:BSH NewPort Patio Project21045 Deposit Received-29561.17</v>
      </c>
      <c r="G2398" s="15">
        <f t="shared" si="149"/>
        <v>45796</v>
      </c>
      <c r="H2398" s="16" t="str">
        <f>IF((IFERROR((VLOOKUP(D2398,'Automation (QBO)'!A:B,2,FALSE)),"0"))=0,"Suspense",(IFERROR((VLOOKUP(D2398,'Automation (QBO)'!A:B,2,FALSE)),"Suspense")))</f>
        <v>Liability - Depostis Received</v>
      </c>
      <c r="I2398" s="17">
        <f t="shared" si="150"/>
        <v>-29561.17</v>
      </c>
      <c r="J2398" s="12" t="str">
        <f t="shared" si="151"/>
        <v>Liability - Depostis Received</v>
      </c>
    </row>
    <row r="2399" spans="1:10" ht="16" hidden="1">
      <c r="A2399" s="13" t="s">
        <v>822</v>
      </c>
      <c r="B2399" s="12" t="s">
        <v>84</v>
      </c>
      <c r="C2399" s="12" t="s">
        <v>753</v>
      </c>
      <c r="D2399" s="12" t="s">
        <v>199</v>
      </c>
      <c r="E2399" s="12">
        <v>1407.67</v>
      </c>
      <c r="F2399" s="14" t="str">
        <f t="shared" si="148"/>
        <v>2025-05-19InvoiceBrowns Newport Village:BSH NewPort Patio Project21020 GST/HST Payable1407.67</v>
      </c>
      <c r="G2399" s="15">
        <f t="shared" si="149"/>
        <v>45796</v>
      </c>
      <c r="H2399" s="16" t="str">
        <f>IF((IFERROR((VLOOKUP(D2399,'Automation (QBO)'!A:B,2,FALSE)),"0"))=0,"Suspense",(IFERROR((VLOOKUP(D2399,'Automation (QBO)'!A:B,2,FALSE)),"Suspense")))</f>
        <v>GST/HST Payable</v>
      </c>
      <c r="I2399" s="17">
        <f t="shared" si="150"/>
        <v>1407.67</v>
      </c>
      <c r="J2399" s="12" t="str">
        <f t="shared" si="151"/>
        <v>GST/HST Payable</v>
      </c>
    </row>
    <row r="2400" spans="1:10" ht="16" hidden="1">
      <c r="A2400" s="13" t="s">
        <v>822</v>
      </c>
      <c r="B2400" s="12" t="s">
        <v>84</v>
      </c>
      <c r="C2400" s="12" t="s">
        <v>753</v>
      </c>
      <c r="D2400" s="12" t="s">
        <v>199</v>
      </c>
      <c r="E2400" s="12">
        <v>0</v>
      </c>
      <c r="F2400" s="14" t="str">
        <f t="shared" si="148"/>
        <v>2025-05-19InvoiceBrowns Newport Village:BSH NewPort Patio Project21020 GST/HST Payable0</v>
      </c>
      <c r="G2400" s="15">
        <f t="shared" si="149"/>
        <v>45796</v>
      </c>
      <c r="H2400" s="16" t="str">
        <f>IF((IFERROR((VLOOKUP(D2400,'Automation (QBO)'!A:B,2,FALSE)),"0"))=0,"Suspense",(IFERROR((VLOOKUP(D2400,'Automation (QBO)'!A:B,2,FALSE)),"Suspense")))</f>
        <v>GST/HST Payable</v>
      </c>
      <c r="I2400" s="17">
        <f t="shared" si="150"/>
        <v>0</v>
      </c>
      <c r="J2400" s="12" t="str">
        <f t="shared" si="151"/>
        <v>GST/HST Payable</v>
      </c>
    </row>
    <row r="2401" spans="1:10" ht="16" hidden="1">
      <c r="A2401" s="13" t="s">
        <v>822</v>
      </c>
      <c r="B2401" s="12" t="s">
        <v>78</v>
      </c>
      <c r="C2401" s="12" t="s">
        <v>823</v>
      </c>
      <c r="D2401" s="12" t="s">
        <v>199</v>
      </c>
      <c r="E2401" s="12">
        <v>-156.91</v>
      </c>
      <c r="F2401" s="14" t="str">
        <f t="shared" si="148"/>
        <v>2025-05-19ExpenseCBSA/ASFC PAC Highway com Surrey21020 GST/HST Payable-156.91</v>
      </c>
      <c r="G2401" s="15">
        <f t="shared" si="149"/>
        <v>45796</v>
      </c>
      <c r="H2401" s="16" t="str">
        <f>IF((IFERROR((VLOOKUP(D2401,'Automation (QBO)'!A:B,2,FALSE)),"0"))=0,"Suspense",(IFERROR((VLOOKUP(D2401,'Automation (QBO)'!A:B,2,FALSE)),"Suspense")))</f>
        <v>GST/HST Payable</v>
      </c>
      <c r="I2401" s="17">
        <f t="shared" si="150"/>
        <v>-156.91</v>
      </c>
      <c r="J2401" s="12" t="str">
        <f t="shared" si="151"/>
        <v>GST/HST Payable</v>
      </c>
    </row>
    <row r="2402" spans="1:10" ht="16" hidden="1">
      <c r="A2402" s="13" t="s">
        <v>822</v>
      </c>
      <c r="B2402" s="12" t="s">
        <v>78</v>
      </c>
      <c r="C2402" s="12" t="s">
        <v>823</v>
      </c>
      <c r="D2402" s="12" t="s">
        <v>660</v>
      </c>
      <c r="E2402" s="12">
        <v>803.4</v>
      </c>
      <c r="F2402" s="14" t="str">
        <f t="shared" si="148"/>
        <v>2025-05-19ExpenseCBSA/ASFC PAC Highway com Surrey51335 Project Expense - Materials803.4</v>
      </c>
      <c r="G2402" s="15">
        <f t="shared" si="149"/>
        <v>45796</v>
      </c>
      <c r="H2402" s="16" t="str">
        <f>IF((IFERROR((VLOOKUP(D2402,'Automation (QBO)'!A:B,2,FALSE)),"0"))=0,"Suspense",(IFERROR((VLOOKUP(D2402,'Automation (QBO)'!A:B,2,FALSE)),"Suspense")))</f>
        <v>Project Expense - Materials</v>
      </c>
      <c r="I2402" s="17">
        <f t="shared" si="150"/>
        <v>803.4</v>
      </c>
      <c r="J2402" s="12" t="str">
        <f t="shared" si="151"/>
        <v>Project Expense - Materials</v>
      </c>
    </row>
    <row r="2403" spans="1:10" ht="16" hidden="1">
      <c r="A2403" s="13" t="s">
        <v>822</v>
      </c>
      <c r="B2403" s="12" t="s">
        <v>84</v>
      </c>
      <c r="C2403" s="12" t="s">
        <v>114</v>
      </c>
      <c r="D2403" s="12" t="s">
        <v>218</v>
      </c>
      <c r="E2403" s="12">
        <v>-982.8</v>
      </c>
      <c r="F2403" s="14" t="str">
        <f t="shared" si="148"/>
        <v>2025-05-19InvoiceGarden of Granite Winery:Garden of Granite Project21045 Deposit Received-982.8</v>
      </c>
      <c r="G2403" s="15">
        <f t="shared" si="149"/>
        <v>45796</v>
      </c>
      <c r="H2403" s="16" t="str">
        <f>IF((IFERROR((VLOOKUP(D2403,'Automation (QBO)'!A:B,2,FALSE)),"0"))=0,"Suspense",(IFERROR((VLOOKUP(D2403,'Automation (QBO)'!A:B,2,FALSE)),"Suspense")))</f>
        <v>Liability - Depostis Received</v>
      </c>
      <c r="I2403" s="17">
        <f t="shared" si="150"/>
        <v>-982.8</v>
      </c>
      <c r="J2403" s="12" t="str">
        <f t="shared" si="151"/>
        <v>Liability - Depostis Received</v>
      </c>
    </row>
    <row r="2404" spans="1:10" ht="16" hidden="1">
      <c r="A2404" s="13" t="s">
        <v>822</v>
      </c>
      <c r="B2404" s="12" t="s">
        <v>84</v>
      </c>
      <c r="C2404" s="12" t="s">
        <v>114</v>
      </c>
      <c r="D2404" s="12" t="s">
        <v>199</v>
      </c>
      <c r="E2404" s="12">
        <v>0</v>
      </c>
      <c r="F2404" s="14" t="str">
        <f t="shared" si="148"/>
        <v>2025-05-19InvoiceGarden of Granite Winery:Garden of Granite Project21020 GST/HST Payable0</v>
      </c>
      <c r="G2404" s="15">
        <f t="shared" si="149"/>
        <v>45796</v>
      </c>
      <c r="H2404" s="16" t="str">
        <f>IF((IFERROR((VLOOKUP(D2404,'Automation (QBO)'!A:B,2,FALSE)),"0"))=0,"Suspense",(IFERROR((VLOOKUP(D2404,'Automation (QBO)'!A:B,2,FALSE)),"Suspense")))</f>
        <v>GST/HST Payable</v>
      </c>
      <c r="I2404" s="17">
        <f t="shared" si="150"/>
        <v>0</v>
      </c>
      <c r="J2404" s="12" t="str">
        <f t="shared" si="151"/>
        <v>GST/HST Payable</v>
      </c>
    </row>
    <row r="2405" spans="1:10" ht="16" hidden="1">
      <c r="A2405" s="13" t="s">
        <v>822</v>
      </c>
      <c r="B2405" s="12" t="s">
        <v>78</v>
      </c>
      <c r="C2405" s="12" t="s">
        <v>823</v>
      </c>
      <c r="D2405" s="12" t="s">
        <v>505</v>
      </c>
      <c r="E2405" s="12">
        <v>960.31</v>
      </c>
      <c r="F2405" s="14" t="str">
        <f t="shared" si="148"/>
        <v>2025-05-19ExpenseCBSA/ASFC PAC Highway com Surrey21010 Credit Card (CIBC Visa)960.31</v>
      </c>
      <c r="G2405" s="15">
        <f t="shared" si="149"/>
        <v>45796</v>
      </c>
      <c r="H2405" s="16" t="str">
        <f>IF((IFERROR((VLOOKUP(D2405,'Automation (QBO)'!A:B,2,FALSE)),"0"))=0,"Suspense",(IFERROR((VLOOKUP(D2405,'Automation (QBO)'!A:B,2,FALSE)),"Suspense")))</f>
        <v>Credit Card (CIBC Visa)</v>
      </c>
      <c r="I2405" s="17">
        <f t="shared" si="150"/>
        <v>960.31</v>
      </c>
      <c r="J2405" s="12" t="str">
        <f t="shared" si="151"/>
        <v>Credit Card (CIBC Visa)</v>
      </c>
    </row>
    <row r="2406" spans="1:10" ht="16" hidden="1">
      <c r="A2406" s="13" t="s">
        <v>825</v>
      </c>
      <c r="B2406" s="12" t="s">
        <v>78</v>
      </c>
      <c r="C2406" s="12" t="s">
        <v>819</v>
      </c>
      <c r="D2406" s="12" t="s">
        <v>199</v>
      </c>
      <c r="E2406" s="12">
        <v>0</v>
      </c>
      <c r="F2406" s="14" t="str">
        <f t="shared" si="148"/>
        <v>2025-05-20ExpenseSpeedy Cargo21020 GST/HST Payable0</v>
      </c>
      <c r="G2406" s="15">
        <f t="shared" si="149"/>
        <v>45797</v>
      </c>
      <c r="H2406" s="16" t="str">
        <f>IF((IFERROR((VLOOKUP(D2406,'Automation (QBO)'!A:B,2,FALSE)),"0"))=0,"Suspense",(IFERROR((VLOOKUP(D2406,'Automation (QBO)'!A:B,2,FALSE)),"Suspense")))</f>
        <v>GST/HST Payable</v>
      </c>
      <c r="I2406" s="17">
        <f t="shared" si="150"/>
        <v>0</v>
      </c>
      <c r="J2406" s="12" t="str">
        <f t="shared" si="151"/>
        <v>GST/HST Payable</v>
      </c>
    </row>
    <row r="2407" spans="1:10" ht="16" hidden="1">
      <c r="A2407" s="13" t="s">
        <v>825</v>
      </c>
      <c r="B2407" s="12" t="s">
        <v>78</v>
      </c>
      <c r="C2407" s="12" t="s">
        <v>819</v>
      </c>
      <c r="D2407" s="12" t="s">
        <v>660</v>
      </c>
      <c r="E2407" s="12">
        <v>73.08</v>
      </c>
      <c r="F2407" s="14" t="str">
        <f t="shared" si="148"/>
        <v>2025-05-20ExpenseSpeedy Cargo51335 Project Expense - Materials73.08</v>
      </c>
      <c r="G2407" s="15">
        <f t="shared" si="149"/>
        <v>45797</v>
      </c>
      <c r="H2407" s="16" t="str">
        <f>IF((IFERROR((VLOOKUP(D2407,'Automation (QBO)'!A:B,2,FALSE)),"0"))=0,"Suspense",(IFERROR((VLOOKUP(D2407,'Automation (QBO)'!A:B,2,FALSE)),"Suspense")))</f>
        <v>Project Expense - Materials</v>
      </c>
      <c r="I2407" s="17">
        <f t="shared" si="150"/>
        <v>73.08</v>
      </c>
      <c r="J2407" s="12" t="str">
        <f t="shared" si="151"/>
        <v>Project Expense - Materials</v>
      </c>
    </row>
    <row r="2408" spans="1:10" ht="16" hidden="1">
      <c r="A2408" s="13" t="s">
        <v>825</v>
      </c>
      <c r="B2408" s="12" t="s">
        <v>78</v>
      </c>
      <c r="C2408" s="12" t="s">
        <v>92</v>
      </c>
      <c r="D2408" s="12" t="s">
        <v>199</v>
      </c>
      <c r="E2408" s="12">
        <v>0</v>
      </c>
      <c r="F2408" s="14" t="str">
        <f t="shared" si="148"/>
        <v>2025-05-20ExpenseBDC21020 GST/HST Payable0</v>
      </c>
      <c r="G2408" s="15">
        <f t="shared" si="149"/>
        <v>45797</v>
      </c>
      <c r="H2408" s="16" t="str">
        <f>IF((IFERROR((VLOOKUP(D2408,'Automation (QBO)'!A:B,2,FALSE)),"0"))=0,"Suspense",(IFERROR((VLOOKUP(D2408,'Automation (QBO)'!A:B,2,FALSE)),"Suspense")))</f>
        <v>GST/HST Payable</v>
      </c>
      <c r="I2408" s="17">
        <f t="shared" si="150"/>
        <v>0</v>
      </c>
      <c r="J2408" s="12" t="str">
        <f t="shared" si="151"/>
        <v>GST/HST Payable</v>
      </c>
    </row>
    <row r="2409" spans="1:10" ht="16" hidden="1">
      <c r="A2409" s="13" t="s">
        <v>825</v>
      </c>
      <c r="B2409" s="12" t="s">
        <v>78</v>
      </c>
      <c r="C2409" s="12" t="s">
        <v>102</v>
      </c>
      <c r="D2409" s="12" t="s">
        <v>212</v>
      </c>
      <c r="E2409" s="12">
        <v>189.16</v>
      </c>
      <c r="F2409" s="14" t="str">
        <f t="shared" si="148"/>
        <v>2025-05-20ExpenseInsurance Corporation of British Columbia52185 Insurance - Vehicles189.16</v>
      </c>
      <c r="G2409" s="15">
        <f t="shared" si="149"/>
        <v>45797</v>
      </c>
      <c r="H2409" s="16" t="str">
        <f>IF((IFERROR((VLOOKUP(D2409,'Automation (QBO)'!A:B,2,FALSE)),"0"))=0,"Suspense",(IFERROR((VLOOKUP(D2409,'Automation (QBO)'!A:B,2,FALSE)),"Suspense")))</f>
        <v>Insurance - Vehicles</v>
      </c>
      <c r="I2409" s="17">
        <f t="shared" si="150"/>
        <v>189.16</v>
      </c>
      <c r="J2409" s="12" t="str">
        <f t="shared" si="151"/>
        <v>Insurance - Vehicles</v>
      </c>
    </row>
    <row r="2410" spans="1:10" ht="16" hidden="1">
      <c r="A2410" s="13" t="s">
        <v>825</v>
      </c>
      <c r="B2410" s="12" t="s">
        <v>78</v>
      </c>
      <c r="C2410" s="12" t="s">
        <v>102</v>
      </c>
      <c r="D2410" s="12" t="s">
        <v>199</v>
      </c>
      <c r="E2410" s="12">
        <v>0</v>
      </c>
      <c r="F2410" s="14" t="str">
        <f t="shared" si="148"/>
        <v>2025-05-20ExpenseInsurance Corporation of British Columbia21020 GST/HST Payable0</v>
      </c>
      <c r="G2410" s="15">
        <f t="shared" si="149"/>
        <v>45797</v>
      </c>
      <c r="H2410" s="16" t="str">
        <f>IF((IFERROR((VLOOKUP(D2410,'Automation (QBO)'!A:B,2,FALSE)),"0"))=0,"Suspense",(IFERROR((VLOOKUP(D2410,'Automation (QBO)'!A:B,2,FALSE)),"Suspense")))</f>
        <v>GST/HST Payable</v>
      </c>
      <c r="I2410" s="17">
        <f t="shared" si="150"/>
        <v>0</v>
      </c>
      <c r="J2410" s="12" t="str">
        <f t="shared" si="151"/>
        <v>GST/HST Payable</v>
      </c>
    </row>
    <row r="2411" spans="1:10" ht="16" hidden="1">
      <c r="A2411" s="13" t="s">
        <v>825</v>
      </c>
      <c r="B2411" s="12" t="s">
        <v>154</v>
      </c>
      <c r="D2411" s="12" t="s">
        <v>201</v>
      </c>
      <c r="E2411" s="12">
        <v>-5000</v>
      </c>
      <c r="F2411" s="14" t="str">
        <f t="shared" si="148"/>
        <v>2025-05-20Transfer11005 Chequing (CIBC)-5000</v>
      </c>
      <c r="G2411" s="15">
        <f t="shared" si="149"/>
        <v>45797</v>
      </c>
      <c r="H2411" s="16" t="str">
        <f>IF((IFERROR((VLOOKUP(D2411,'Automation (QBO)'!A:B,2,FALSE)),"0"))=0,"Suspense",(IFERROR((VLOOKUP(D2411,'Automation (QBO)'!A:B,2,FALSE)),"Suspense")))</f>
        <v>Chequing (CIBC)</v>
      </c>
      <c r="I2411" s="17">
        <f t="shared" si="150"/>
        <v>-5000</v>
      </c>
      <c r="J2411" s="12" t="str">
        <f t="shared" si="151"/>
        <v>Chequing (CIBC)</v>
      </c>
    </row>
    <row r="2412" spans="1:10" ht="16" hidden="1">
      <c r="A2412" s="13" t="s">
        <v>825</v>
      </c>
      <c r="B2412" s="12" t="s">
        <v>78</v>
      </c>
      <c r="C2412" s="12" t="s">
        <v>845</v>
      </c>
      <c r="D2412" s="12" t="s">
        <v>846</v>
      </c>
      <c r="E2412" s="12">
        <v>-3604.89</v>
      </c>
      <c r="F2412" s="14" t="str">
        <f t="shared" si="148"/>
        <v>2025-05-20ExpenseCRA - Payroll21018 Federal tax payable-3604.89</v>
      </c>
      <c r="G2412" s="15">
        <f t="shared" si="149"/>
        <v>45797</v>
      </c>
      <c r="H2412" s="16" t="str">
        <f>IF((IFERROR((VLOOKUP(D2412,'Automation (QBO)'!A:B,2,FALSE)),"0"))=0,"Suspense",(IFERROR((VLOOKUP(D2412,'Automation (QBO)'!A:B,2,FALSE)),"Suspense")))</f>
        <v>Payroll - CPP + EI</v>
      </c>
      <c r="I2412" s="17">
        <f t="shared" si="150"/>
        <v>-3604.89</v>
      </c>
      <c r="J2412" s="12" t="str">
        <f t="shared" si="151"/>
        <v>Payroll - CPP + EI</v>
      </c>
    </row>
    <row r="2413" spans="1:10" ht="16" hidden="1">
      <c r="A2413" s="13" t="s">
        <v>825</v>
      </c>
      <c r="B2413" s="12" t="s">
        <v>78</v>
      </c>
      <c r="C2413" s="12" t="s">
        <v>845</v>
      </c>
      <c r="D2413" s="12" t="s">
        <v>199</v>
      </c>
      <c r="E2413" s="12">
        <v>0</v>
      </c>
      <c r="F2413" s="14" t="str">
        <f t="shared" si="148"/>
        <v>2025-05-20ExpenseCRA - Payroll21020 GST/HST Payable0</v>
      </c>
      <c r="G2413" s="15">
        <f t="shared" si="149"/>
        <v>45797</v>
      </c>
      <c r="H2413" s="16" t="str">
        <f>IF((IFERROR((VLOOKUP(D2413,'Automation (QBO)'!A:B,2,FALSE)),"0"))=0,"Suspense",(IFERROR((VLOOKUP(D2413,'Automation (QBO)'!A:B,2,FALSE)),"Suspense")))</f>
        <v>GST/HST Payable</v>
      </c>
      <c r="I2413" s="17">
        <f t="shared" si="150"/>
        <v>0</v>
      </c>
      <c r="J2413" s="12" t="str">
        <f t="shared" si="151"/>
        <v>GST/HST Payable</v>
      </c>
    </row>
    <row r="2414" spans="1:10" ht="16" hidden="1">
      <c r="A2414" s="13" t="s">
        <v>825</v>
      </c>
      <c r="B2414" s="12" t="s">
        <v>78</v>
      </c>
      <c r="C2414" s="12" t="s">
        <v>102</v>
      </c>
      <c r="D2414" s="12" t="s">
        <v>201</v>
      </c>
      <c r="E2414" s="12">
        <v>-189.16</v>
      </c>
      <c r="F2414" s="14" t="str">
        <f t="shared" si="148"/>
        <v>2025-05-20ExpenseInsurance Corporation of British Columbia11005 Chequing (CIBC)-189.16</v>
      </c>
      <c r="G2414" s="15">
        <f t="shared" si="149"/>
        <v>45797</v>
      </c>
      <c r="H2414" s="16" t="str">
        <f>IF((IFERROR((VLOOKUP(D2414,'Automation (QBO)'!A:B,2,FALSE)),"0"))=0,"Suspense",(IFERROR((VLOOKUP(D2414,'Automation (QBO)'!A:B,2,FALSE)),"Suspense")))</f>
        <v>Chequing (CIBC)</v>
      </c>
      <c r="I2414" s="17">
        <f t="shared" si="150"/>
        <v>-189.16</v>
      </c>
      <c r="J2414" s="12" t="str">
        <f t="shared" si="151"/>
        <v>Chequing (CIBC)</v>
      </c>
    </row>
    <row r="2415" spans="1:10" ht="16" hidden="1">
      <c r="A2415" s="13" t="s">
        <v>825</v>
      </c>
      <c r="B2415" s="12" t="s">
        <v>78</v>
      </c>
      <c r="C2415" s="12" t="s">
        <v>819</v>
      </c>
      <c r="D2415" s="12" t="s">
        <v>201</v>
      </c>
      <c r="E2415" s="12">
        <v>-73.08</v>
      </c>
      <c r="F2415" s="14" t="str">
        <f t="shared" si="148"/>
        <v>2025-05-20ExpenseSpeedy Cargo11005 Chequing (CIBC)-73.08</v>
      </c>
      <c r="G2415" s="15">
        <f t="shared" si="149"/>
        <v>45797</v>
      </c>
      <c r="H2415" s="16" t="str">
        <f>IF((IFERROR((VLOOKUP(D2415,'Automation (QBO)'!A:B,2,FALSE)),"0"))=0,"Suspense",(IFERROR((VLOOKUP(D2415,'Automation (QBO)'!A:B,2,FALSE)),"Suspense")))</f>
        <v>Chequing (CIBC)</v>
      </c>
      <c r="I2415" s="17">
        <f t="shared" si="150"/>
        <v>-73.08</v>
      </c>
      <c r="J2415" s="12" t="str">
        <f t="shared" si="151"/>
        <v>Chequing (CIBC)</v>
      </c>
    </row>
    <row r="2416" spans="1:10" ht="16" hidden="1">
      <c r="A2416" s="13" t="s">
        <v>825</v>
      </c>
      <c r="B2416" s="12" t="s">
        <v>78</v>
      </c>
      <c r="C2416" s="12" t="s">
        <v>92</v>
      </c>
      <c r="D2416" s="12" t="s">
        <v>201</v>
      </c>
      <c r="E2416" s="12">
        <v>-1069.6199999999999</v>
      </c>
      <c r="F2416" s="14" t="str">
        <f t="shared" si="148"/>
        <v>2025-05-20ExpenseBDC11005 Chequing (CIBC)-1069.62</v>
      </c>
      <c r="G2416" s="15">
        <f t="shared" si="149"/>
        <v>45797</v>
      </c>
      <c r="H2416" s="16" t="str">
        <f>IF((IFERROR((VLOOKUP(D2416,'Automation (QBO)'!A:B,2,FALSE)),"0"))=0,"Suspense",(IFERROR((VLOOKUP(D2416,'Automation (QBO)'!A:B,2,FALSE)),"Suspense")))</f>
        <v>Chequing (CIBC)</v>
      </c>
      <c r="I2416" s="17">
        <f t="shared" si="150"/>
        <v>-1069.6199999999999</v>
      </c>
      <c r="J2416" s="12" t="str">
        <f t="shared" si="151"/>
        <v>Chequing (CIBC)</v>
      </c>
    </row>
    <row r="2417" spans="1:10" ht="16" hidden="1">
      <c r="A2417" s="13" t="s">
        <v>825</v>
      </c>
      <c r="B2417" s="12" t="s">
        <v>78</v>
      </c>
      <c r="C2417" s="12" t="s">
        <v>845</v>
      </c>
      <c r="D2417" s="12" t="s">
        <v>505</v>
      </c>
      <c r="E2417" s="12">
        <v>3604.89</v>
      </c>
      <c r="F2417" s="14" t="str">
        <f t="shared" si="148"/>
        <v>2025-05-20ExpenseCRA - Payroll21010 Credit Card (CIBC Visa)3604.89</v>
      </c>
      <c r="G2417" s="15">
        <f t="shared" si="149"/>
        <v>45797</v>
      </c>
      <c r="H2417" s="16" t="str">
        <f>IF((IFERROR((VLOOKUP(D2417,'Automation (QBO)'!A:B,2,FALSE)),"0"))=0,"Suspense",(IFERROR((VLOOKUP(D2417,'Automation (QBO)'!A:B,2,FALSE)),"Suspense")))</f>
        <v>Credit Card (CIBC Visa)</v>
      </c>
      <c r="I2417" s="17">
        <f t="shared" si="150"/>
        <v>3604.89</v>
      </c>
      <c r="J2417" s="12" t="str">
        <f t="shared" si="151"/>
        <v>Credit Card (CIBC Visa)</v>
      </c>
    </row>
    <row r="2418" spans="1:10" ht="16" hidden="1">
      <c r="A2418" s="13" t="s">
        <v>825</v>
      </c>
      <c r="B2418" s="12" t="s">
        <v>154</v>
      </c>
      <c r="D2418" s="12" t="s">
        <v>505</v>
      </c>
      <c r="E2418" s="12">
        <v>-5000</v>
      </c>
      <c r="F2418" s="14" t="str">
        <f t="shared" si="148"/>
        <v>2025-05-20Transfer21010 Credit Card (CIBC Visa)-5000</v>
      </c>
      <c r="G2418" s="15">
        <f t="shared" si="149"/>
        <v>45797</v>
      </c>
      <c r="H2418" s="16" t="str">
        <f>IF((IFERROR((VLOOKUP(D2418,'Automation (QBO)'!A:B,2,FALSE)),"0"))=0,"Suspense",(IFERROR((VLOOKUP(D2418,'Automation (QBO)'!A:B,2,FALSE)),"Suspense")))</f>
        <v>Credit Card (CIBC Visa)</v>
      </c>
      <c r="I2418" s="17">
        <f t="shared" si="150"/>
        <v>-5000</v>
      </c>
      <c r="J2418" s="12" t="str">
        <f t="shared" si="151"/>
        <v>Credit Card (CIBC Visa)</v>
      </c>
    </row>
    <row r="2419" spans="1:10" ht="16" hidden="1">
      <c r="A2419" s="13" t="s">
        <v>825</v>
      </c>
      <c r="B2419" s="12" t="s">
        <v>78</v>
      </c>
      <c r="C2419" s="12" t="s">
        <v>92</v>
      </c>
      <c r="D2419" s="12" t="s">
        <v>922</v>
      </c>
      <c r="E2419" s="12">
        <v>-1069.6199999999999</v>
      </c>
      <c r="F2419" s="14" t="str">
        <f t="shared" si="148"/>
        <v>2025-05-20ExpenseBDC22005 Bank Loan - BDC (001)-1069.62</v>
      </c>
      <c r="G2419" s="15">
        <f t="shared" si="149"/>
        <v>45797</v>
      </c>
      <c r="H2419" s="16" t="str">
        <f>IF((IFERROR((VLOOKUP(D2419,'Automation (QBO)'!A:B,2,FALSE)),"0"))=0,"Suspense",(IFERROR((VLOOKUP(D2419,'Automation (QBO)'!A:B,2,FALSE)),"Suspense")))</f>
        <v>Bank Loan 1 (BDC)</v>
      </c>
      <c r="I2419" s="17">
        <f t="shared" si="150"/>
        <v>-1069.6199999999999</v>
      </c>
      <c r="J2419" s="12" t="str">
        <f t="shared" si="151"/>
        <v>Bank Loan 1 (BDC)</v>
      </c>
    </row>
    <row r="2420" spans="1:10" ht="16" hidden="1">
      <c r="A2420" s="13" t="s">
        <v>826</v>
      </c>
      <c r="B2420" s="12" t="s">
        <v>105</v>
      </c>
      <c r="D2420" s="12" t="s">
        <v>888</v>
      </c>
      <c r="E2420" s="12">
        <v>111.14</v>
      </c>
      <c r="F2420" s="14" t="str">
        <f t="shared" si="148"/>
        <v>2025-05-21Journal Entry52515 Payroll - Fees111.14</v>
      </c>
      <c r="G2420" s="15">
        <f t="shared" si="149"/>
        <v>45798</v>
      </c>
      <c r="H2420" s="16" t="str">
        <f>IF((IFERROR((VLOOKUP(D2420,'Automation (QBO)'!A:B,2,FALSE)),"0"))=0,"Suspense",(IFERROR((VLOOKUP(D2420,'Automation (QBO)'!A:B,2,FALSE)),"Suspense")))</f>
        <v>Payroll - Fees</v>
      </c>
      <c r="I2420" s="17">
        <f t="shared" si="150"/>
        <v>111.14</v>
      </c>
      <c r="J2420" s="12" t="str">
        <f t="shared" si="151"/>
        <v>Payroll - Fees</v>
      </c>
    </row>
    <row r="2421" spans="1:10" ht="16" hidden="1">
      <c r="A2421" s="13" t="s">
        <v>826</v>
      </c>
      <c r="B2421" s="12" t="s">
        <v>105</v>
      </c>
      <c r="D2421" s="12" t="s">
        <v>225</v>
      </c>
      <c r="E2421" s="12">
        <v>15371.73</v>
      </c>
      <c r="F2421" s="14" t="str">
        <f t="shared" si="148"/>
        <v>2025-05-21Journal Entry52510 Payroll - Salary15371.73</v>
      </c>
      <c r="G2421" s="15">
        <f t="shared" si="149"/>
        <v>45798</v>
      </c>
      <c r="H2421" s="16" t="str">
        <f>IF((IFERROR((VLOOKUP(D2421,'Automation (QBO)'!A:B,2,FALSE)),"0"))=0,"Suspense",(IFERROR((VLOOKUP(D2421,'Automation (QBO)'!A:B,2,FALSE)),"Suspense")))</f>
        <v>Payroll - Salary</v>
      </c>
      <c r="I2421" s="17">
        <f t="shared" si="150"/>
        <v>15371.73</v>
      </c>
      <c r="J2421" s="12" t="str">
        <f t="shared" si="151"/>
        <v>Payroll - Salary</v>
      </c>
    </row>
    <row r="2422" spans="1:10" ht="16" hidden="1">
      <c r="A2422" s="13" t="s">
        <v>826</v>
      </c>
      <c r="B2422" s="12" t="s">
        <v>105</v>
      </c>
      <c r="D2422" s="12" t="s">
        <v>657</v>
      </c>
      <c r="E2422" s="12">
        <v>274.47000000000003</v>
      </c>
      <c r="F2422" s="14" t="str">
        <f t="shared" si="148"/>
        <v>2025-05-21Journal Entry52535 Payroll - WCB274.47</v>
      </c>
      <c r="G2422" s="15">
        <f t="shared" si="149"/>
        <v>45798</v>
      </c>
      <c r="H2422" s="16" t="str">
        <f>IF((IFERROR((VLOOKUP(D2422,'Automation (QBO)'!A:B,2,FALSE)),"0"))=0,"Suspense",(IFERROR((VLOOKUP(D2422,'Automation (QBO)'!A:B,2,FALSE)),"Suspense")))</f>
        <v>Payroll - WCB</v>
      </c>
      <c r="I2422" s="17">
        <f t="shared" si="150"/>
        <v>274.47000000000003</v>
      </c>
      <c r="J2422" s="12" t="str">
        <f t="shared" si="151"/>
        <v>Payroll - WCB</v>
      </c>
    </row>
    <row r="2423" spans="1:10" ht="16" hidden="1">
      <c r="A2423" s="13" t="s">
        <v>826</v>
      </c>
      <c r="B2423" s="12" t="s">
        <v>105</v>
      </c>
      <c r="D2423" s="12" t="s">
        <v>221</v>
      </c>
      <c r="E2423" s="12">
        <v>492.93</v>
      </c>
      <c r="F2423" s="14" t="str">
        <f t="shared" si="148"/>
        <v>2025-05-21Journal Entry52525 Payroll - CPP492.93</v>
      </c>
      <c r="G2423" s="15">
        <f t="shared" si="149"/>
        <v>45798</v>
      </c>
      <c r="H2423" s="16" t="str">
        <f>IF((IFERROR((VLOOKUP(D2423,'Automation (QBO)'!A:B,2,FALSE)),"0"))=0,"Suspense",(IFERROR((VLOOKUP(D2423,'Automation (QBO)'!A:B,2,FALSE)),"Suspense")))</f>
        <v>Payroll - CPP + EI</v>
      </c>
      <c r="I2423" s="17">
        <f t="shared" si="150"/>
        <v>492.93</v>
      </c>
      <c r="J2423" s="12" t="str">
        <f t="shared" si="151"/>
        <v>Payroll - CPP + EI</v>
      </c>
    </row>
    <row r="2424" spans="1:10" ht="16" hidden="1">
      <c r="A2424" s="13" t="s">
        <v>826</v>
      </c>
      <c r="B2424" s="12" t="s">
        <v>105</v>
      </c>
      <c r="D2424" s="12" t="s">
        <v>222</v>
      </c>
      <c r="E2424" s="12">
        <v>126.88</v>
      </c>
      <c r="F2424" s="14" t="str">
        <f t="shared" si="148"/>
        <v>2025-05-21Journal Entry52520 Payroll - EI126.88</v>
      </c>
      <c r="G2424" s="15">
        <f t="shared" si="149"/>
        <v>45798</v>
      </c>
      <c r="H2424" s="16" t="str">
        <f>IF((IFERROR((VLOOKUP(D2424,'Automation (QBO)'!A:B,2,FALSE)),"0"))=0,"Suspense",(IFERROR((VLOOKUP(D2424,'Automation (QBO)'!A:B,2,FALSE)),"Suspense")))</f>
        <v>Payroll - CPP + EI</v>
      </c>
      <c r="I2424" s="17">
        <f t="shared" si="150"/>
        <v>126.88</v>
      </c>
      <c r="J2424" s="12" t="str">
        <f t="shared" si="151"/>
        <v>Payroll - CPP + EI</v>
      </c>
    </row>
    <row r="2425" spans="1:10" ht="16" hidden="1">
      <c r="A2425" s="13" t="s">
        <v>826</v>
      </c>
      <c r="B2425" s="12" t="s">
        <v>105</v>
      </c>
      <c r="D2425" s="12" t="s">
        <v>223</v>
      </c>
      <c r="E2425" s="12">
        <v>-5.56</v>
      </c>
      <c r="F2425" s="14" t="str">
        <f t="shared" si="148"/>
        <v>2025-05-21Journal Entry21031 GST/HST Suspense-5.56</v>
      </c>
      <c r="G2425" s="15">
        <f t="shared" si="149"/>
        <v>45798</v>
      </c>
      <c r="H2425" s="16" t="str">
        <f>IF((IFERROR((VLOOKUP(D2425,'Automation (QBO)'!A:B,2,FALSE)),"0"))=0,"Suspense",(IFERROR((VLOOKUP(D2425,'Automation (QBO)'!A:B,2,FALSE)),"Suspense")))</f>
        <v>GST/HST Suspense</v>
      </c>
      <c r="I2425" s="17">
        <f t="shared" si="150"/>
        <v>-5.56</v>
      </c>
      <c r="J2425" s="12" t="str">
        <f t="shared" si="151"/>
        <v>GST/HST Suspense</v>
      </c>
    </row>
    <row r="2426" spans="1:10" ht="16" hidden="1">
      <c r="A2426" s="13" t="s">
        <v>826</v>
      </c>
      <c r="B2426" s="12" t="s">
        <v>105</v>
      </c>
      <c r="D2426" s="12" t="s">
        <v>296</v>
      </c>
      <c r="E2426" s="12">
        <v>0</v>
      </c>
      <c r="F2426" s="14" t="str">
        <f t="shared" si="148"/>
        <v>2025-05-21Journal Entry13001 Due to/from Saltire Holdings0</v>
      </c>
      <c r="G2426" s="15">
        <f t="shared" si="149"/>
        <v>45798</v>
      </c>
      <c r="H2426" s="16" t="str">
        <f>IF((IFERROR((VLOOKUP(D2426,'Automation (QBO)'!A:B,2,FALSE)),"0"))=0,"Suspense",(IFERROR((VLOOKUP(D2426,'Automation (QBO)'!A:B,2,FALSE)),"Suspense")))</f>
        <v>Due to/from Saltire Holdings</v>
      </c>
      <c r="I2426" s="17">
        <f t="shared" si="150"/>
        <v>0</v>
      </c>
      <c r="J2426" s="12" t="str">
        <f t="shared" si="151"/>
        <v>Due to/from Saltire Holdings</v>
      </c>
    </row>
    <row r="2427" spans="1:10" ht="16" hidden="1">
      <c r="A2427" s="13" t="s">
        <v>826</v>
      </c>
      <c r="B2427" s="12" t="s">
        <v>105</v>
      </c>
      <c r="D2427" s="12" t="s">
        <v>296</v>
      </c>
      <c r="E2427" s="12">
        <v>0</v>
      </c>
      <c r="F2427" s="14" t="str">
        <f t="shared" si="148"/>
        <v>2025-05-21Journal Entry13001 Due to/from Saltire Holdings0</v>
      </c>
      <c r="G2427" s="15">
        <f t="shared" si="149"/>
        <v>45798</v>
      </c>
      <c r="H2427" s="16" t="str">
        <f>IF((IFERROR((VLOOKUP(D2427,'Automation (QBO)'!A:B,2,FALSE)),"0"))=0,"Suspense",(IFERROR((VLOOKUP(D2427,'Automation (QBO)'!A:B,2,FALSE)),"Suspense")))</f>
        <v>Due to/from Saltire Holdings</v>
      </c>
      <c r="I2427" s="17">
        <f t="shared" si="150"/>
        <v>0</v>
      </c>
      <c r="J2427" s="12" t="str">
        <f t="shared" si="151"/>
        <v>Due to/from Saltire Holdings</v>
      </c>
    </row>
    <row r="2428" spans="1:10" ht="16" hidden="1">
      <c r="A2428" s="13" t="s">
        <v>826</v>
      </c>
      <c r="B2428" s="12" t="s">
        <v>78</v>
      </c>
      <c r="C2428" s="12" t="s">
        <v>790</v>
      </c>
      <c r="D2428" s="12" t="s">
        <v>660</v>
      </c>
      <c r="E2428" s="12">
        <v>6.93</v>
      </c>
      <c r="F2428" s="14" t="str">
        <f t="shared" si="148"/>
        <v>2025-05-21ExpenseHeritage Home &amp; Gifts Port Moody51335 Project Expense - Materials6.93</v>
      </c>
      <c r="G2428" s="15">
        <f t="shared" si="149"/>
        <v>45798</v>
      </c>
      <c r="H2428" s="16" t="str">
        <f>IF((IFERROR((VLOOKUP(D2428,'Automation (QBO)'!A:B,2,FALSE)),"0"))=0,"Suspense",(IFERROR((VLOOKUP(D2428,'Automation (QBO)'!A:B,2,FALSE)),"Suspense")))</f>
        <v>Project Expense - Materials</v>
      </c>
      <c r="I2428" s="17">
        <f t="shared" si="150"/>
        <v>6.93</v>
      </c>
      <c r="J2428" s="12" t="str">
        <f t="shared" si="151"/>
        <v>Project Expense - Materials</v>
      </c>
    </row>
    <row r="2429" spans="1:10" ht="16" hidden="1">
      <c r="A2429" s="13" t="s">
        <v>826</v>
      </c>
      <c r="B2429" s="12" t="s">
        <v>78</v>
      </c>
      <c r="C2429" s="12" t="s">
        <v>790</v>
      </c>
      <c r="D2429" s="12" t="s">
        <v>199</v>
      </c>
      <c r="E2429" s="12">
        <v>-0.32</v>
      </c>
      <c r="F2429" s="14" t="str">
        <f t="shared" si="148"/>
        <v>2025-05-21ExpenseHeritage Home &amp; Gifts Port Moody21020 GST/HST Payable-0.32</v>
      </c>
      <c r="G2429" s="15">
        <f t="shared" si="149"/>
        <v>45798</v>
      </c>
      <c r="H2429" s="16" t="str">
        <f>IF((IFERROR((VLOOKUP(D2429,'Automation (QBO)'!A:B,2,FALSE)),"0"))=0,"Suspense",(IFERROR((VLOOKUP(D2429,'Automation (QBO)'!A:B,2,FALSE)),"Suspense")))</f>
        <v>GST/HST Payable</v>
      </c>
      <c r="I2429" s="17">
        <f t="shared" si="150"/>
        <v>-0.32</v>
      </c>
      <c r="J2429" s="12" t="str">
        <f t="shared" si="151"/>
        <v>GST/HST Payable</v>
      </c>
    </row>
    <row r="2430" spans="1:10" ht="16" hidden="1">
      <c r="A2430" s="13" t="s">
        <v>826</v>
      </c>
      <c r="B2430" s="12" t="s">
        <v>78</v>
      </c>
      <c r="C2430" s="12" t="s">
        <v>143</v>
      </c>
      <c r="D2430" s="12" t="s">
        <v>660</v>
      </c>
      <c r="E2430" s="12">
        <v>621.83000000000004</v>
      </c>
      <c r="F2430" s="14" t="str">
        <f t="shared" si="148"/>
        <v>2025-05-21ExpenseMeadows Landscape Supply ltd51335 Project Expense - Materials621.83</v>
      </c>
      <c r="G2430" s="15">
        <f t="shared" si="149"/>
        <v>45798</v>
      </c>
      <c r="H2430" s="16" t="str">
        <f>IF((IFERROR((VLOOKUP(D2430,'Automation (QBO)'!A:B,2,FALSE)),"0"))=0,"Suspense",(IFERROR((VLOOKUP(D2430,'Automation (QBO)'!A:B,2,FALSE)),"Suspense")))</f>
        <v>Project Expense - Materials</v>
      </c>
      <c r="I2430" s="17">
        <f t="shared" si="150"/>
        <v>621.83000000000004</v>
      </c>
      <c r="J2430" s="12" t="str">
        <f t="shared" si="151"/>
        <v>Project Expense - Materials</v>
      </c>
    </row>
    <row r="2431" spans="1:10" ht="16" hidden="1">
      <c r="A2431" s="13" t="s">
        <v>826</v>
      </c>
      <c r="B2431" s="12" t="s">
        <v>78</v>
      </c>
      <c r="C2431" s="12" t="s">
        <v>143</v>
      </c>
      <c r="D2431" s="12" t="s">
        <v>199</v>
      </c>
      <c r="E2431" s="12">
        <v>-30.5</v>
      </c>
      <c r="F2431" s="14" t="str">
        <f t="shared" si="148"/>
        <v>2025-05-21ExpenseMeadows Landscape Supply ltd21020 GST/HST Payable-30.5</v>
      </c>
      <c r="G2431" s="15">
        <f t="shared" si="149"/>
        <v>45798</v>
      </c>
      <c r="H2431" s="16" t="str">
        <f>IF((IFERROR((VLOOKUP(D2431,'Automation (QBO)'!A:B,2,FALSE)),"0"))=0,"Suspense",(IFERROR((VLOOKUP(D2431,'Automation (QBO)'!A:B,2,FALSE)),"Suspense")))</f>
        <v>GST/HST Payable</v>
      </c>
      <c r="I2431" s="17">
        <f t="shared" si="150"/>
        <v>-30.5</v>
      </c>
      <c r="J2431" s="12" t="str">
        <f t="shared" si="151"/>
        <v>GST/HST Payable</v>
      </c>
    </row>
    <row r="2432" spans="1:10" ht="16" hidden="1">
      <c r="A2432" s="13" t="s">
        <v>826</v>
      </c>
      <c r="B2432" s="12" t="s">
        <v>78</v>
      </c>
      <c r="C2432" s="12" t="s">
        <v>119</v>
      </c>
      <c r="D2432" s="12" t="s">
        <v>202</v>
      </c>
      <c r="E2432" s="12">
        <v>1642.63</v>
      </c>
      <c r="F2432" s="14" t="str">
        <f t="shared" si="148"/>
        <v>2025-05-21ExpenseCrowe MacKay LLP52110 Accounting1642.63</v>
      </c>
      <c r="G2432" s="15">
        <f t="shared" si="149"/>
        <v>45798</v>
      </c>
      <c r="H2432" s="16" t="str">
        <f>IF((IFERROR((VLOOKUP(D2432,'Automation (QBO)'!A:B,2,FALSE)),"0"))=0,"Suspense",(IFERROR((VLOOKUP(D2432,'Automation (QBO)'!A:B,2,FALSE)),"Suspense")))</f>
        <v>Accounting</v>
      </c>
      <c r="I2432" s="17">
        <f t="shared" si="150"/>
        <v>1642.63</v>
      </c>
      <c r="J2432" s="12" t="str">
        <f t="shared" si="151"/>
        <v>Accounting</v>
      </c>
    </row>
    <row r="2433" spans="1:10" ht="16" hidden="1">
      <c r="A2433" s="13" t="s">
        <v>826</v>
      </c>
      <c r="B2433" s="12" t="s">
        <v>78</v>
      </c>
      <c r="C2433" s="12" t="s">
        <v>119</v>
      </c>
      <c r="D2433" s="12" t="s">
        <v>199</v>
      </c>
      <c r="E2433" s="12">
        <v>-82.13</v>
      </c>
      <c r="F2433" s="14" t="str">
        <f t="shared" si="148"/>
        <v>2025-05-21ExpenseCrowe MacKay LLP21020 GST/HST Payable-82.13</v>
      </c>
      <c r="G2433" s="15">
        <f t="shared" si="149"/>
        <v>45798</v>
      </c>
      <c r="H2433" s="16" t="str">
        <f>IF((IFERROR((VLOOKUP(D2433,'Automation (QBO)'!A:B,2,FALSE)),"0"))=0,"Suspense",(IFERROR((VLOOKUP(D2433,'Automation (QBO)'!A:B,2,FALSE)),"Suspense")))</f>
        <v>GST/HST Payable</v>
      </c>
      <c r="I2433" s="17">
        <f t="shared" si="150"/>
        <v>-82.13</v>
      </c>
      <c r="J2433" s="12" t="str">
        <f t="shared" si="151"/>
        <v>GST/HST Payable</v>
      </c>
    </row>
    <row r="2434" spans="1:10" ht="16" hidden="1">
      <c r="A2434" s="13" t="s">
        <v>826</v>
      </c>
      <c r="B2434" s="12" t="s">
        <v>105</v>
      </c>
      <c r="D2434" s="12" t="s">
        <v>201</v>
      </c>
      <c r="E2434" s="12">
        <v>-16382.71</v>
      </c>
      <c r="F2434" s="14" t="str">
        <f t="shared" ref="F2434:F2483" si="152">A2434&amp;B2434&amp;C2434&amp;D2434&amp;E2434</f>
        <v>2025-05-21Journal Entry11005 Chequing (CIBC)-16382.71</v>
      </c>
      <c r="G2434" s="15">
        <f t="shared" ref="G2434:G2483" si="153">IFERROR((DATEVALUE(A2434)),A2434)</f>
        <v>45798</v>
      </c>
      <c r="H2434" s="16" t="str">
        <f>IF((IFERROR((VLOOKUP(D2434,'Automation (QBO)'!A:B,2,FALSE)),"0"))=0,"Suspense",(IFERROR((VLOOKUP(D2434,'Automation (QBO)'!A:B,2,FALSE)),"Suspense")))</f>
        <v>Chequing (CIBC)</v>
      </c>
      <c r="I2434" s="17">
        <f t="shared" ref="I2434:I2483" si="154">E2434</f>
        <v>-16382.71</v>
      </c>
      <c r="J2434" s="12" t="str">
        <f t="shared" ref="J2434:J2483" si="155">H2434</f>
        <v>Chequing (CIBC)</v>
      </c>
    </row>
    <row r="2435" spans="1:10" ht="16" hidden="1">
      <c r="A2435" s="13" t="s">
        <v>826</v>
      </c>
      <c r="B2435" s="12" t="s">
        <v>78</v>
      </c>
      <c r="C2435" s="12" t="s">
        <v>119</v>
      </c>
      <c r="D2435" s="12" t="s">
        <v>505</v>
      </c>
      <c r="E2435" s="12">
        <v>1724.76</v>
      </c>
      <c r="F2435" s="14" t="str">
        <f t="shared" si="152"/>
        <v>2025-05-21ExpenseCrowe MacKay LLP21010 Credit Card (CIBC Visa)1724.76</v>
      </c>
      <c r="G2435" s="15">
        <f t="shared" si="153"/>
        <v>45798</v>
      </c>
      <c r="H2435" s="16" t="str">
        <f>IF((IFERROR((VLOOKUP(D2435,'Automation (QBO)'!A:B,2,FALSE)),"0"))=0,"Suspense",(IFERROR((VLOOKUP(D2435,'Automation (QBO)'!A:B,2,FALSE)),"Suspense")))</f>
        <v>Credit Card (CIBC Visa)</v>
      </c>
      <c r="I2435" s="17">
        <f t="shared" si="154"/>
        <v>1724.76</v>
      </c>
      <c r="J2435" s="12" t="str">
        <f t="shared" si="155"/>
        <v>Credit Card (CIBC Visa)</v>
      </c>
    </row>
    <row r="2436" spans="1:10" ht="16" hidden="1">
      <c r="A2436" s="13" t="s">
        <v>826</v>
      </c>
      <c r="B2436" s="12" t="s">
        <v>78</v>
      </c>
      <c r="C2436" s="12" t="s">
        <v>143</v>
      </c>
      <c r="D2436" s="12" t="s">
        <v>505</v>
      </c>
      <c r="E2436" s="12">
        <v>652.33000000000004</v>
      </c>
      <c r="F2436" s="14" t="str">
        <f t="shared" si="152"/>
        <v>2025-05-21ExpenseMeadows Landscape Supply ltd21010 Credit Card (CIBC Visa)652.33</v>
      </c>
      <c r="G2436" s="15">
        <f t="shared" si="153"/>
        <v>45798</v>
      </c>
      <c r="H2436" s="16" t="str">
        <f>IF((IFERROR((VLOOKUP(D2436,'Automation (QBO)'!A:B,2,FALSE)),"0"))=0,"Suspense",(IFERROR((VLOOKUP(D2436,'Automation (QBO)'!A:B,2,FALSE)),"Suspense")))</f>
        <v>Credit Card (CIBC Visa)</v>
      </c>
      <c r="I2436" s="17">
        <f t="shared" si="154"/>
        <v>652.33000000000004</v>
      </c>
      <c r="J2436" s="12" t="str">
        <f t="shared" si="155"/>
        <v>Credit Card (CIBC Visa)</v>
      </c>
    </row>
    <row r="2437" spans="1:10" ht="16" hidden="1">
      <c r="A2437" s="13" t="s">
        <v>826</v>
      </c>
      <c r="B2437" s="12" t="s">
        <v>78</v>
      </c>
      <c r="C2437" s="12" t="s">
        <v>790</v>
      </c>
      <c r="D2437" s="12" t="s">
        <v>505</v>
      </c>
      <c r="E2437" s="12">
        <v>7.25</v>
      </c>
      <c r="F2437" s="14" t="str">
        <f t="shared" si="152"/>
        <v>2025-05-21ExpenseHeritage Home &amp; Gifts Port Moody21010 Credit Card (CIBC Visa)7.25</v>
      </c>
      <c r="G2437" s="15">
        <f t="shared" si="153"/>
        <v>45798</v>
      </c>
      <c r="H2437" s="16" t="str">
        <f>IF((IFERROR((VLOOKUP(D2437,'Automation (QBO)'!A:B,2,FALSE)),"0"))=0,"Suspense",(IFERROR((VLOOKUP(D2437,'Automation (QBO)'!A:B,2,FALSE)),"Suspense")))</f>
        <v>Credit Card (CIBC Visa)</v>
      </c>
      <c r="I2437" s="17">
        <f t="shared" si="154"/>
        <v>7.25</v>
      </c>
      <c r="J2437" s="12" t="str">
        <f t="shared" si="155"/>
        <v>Credit Card (CIBC Visa)</v>
      </c>
    </row>
    <row r="2438" spans="1:10" ht="16" hidden="1">
      <c r="A2438" s="13" t="s">
        <v>827</v>
      </c>
      <c r="B2438" s="12" t="s">
        <v>78</v>
      </c>
      <c r="C2438" s="12" t="s">
        <v>125</v>
      </c>
      <c r="D2438" s="12" t="s">
        <v>199</v>
      </c>
      <c r="E2438" s="12">
        <v>-5.07</v>
      </c>
      <c r="F2438" s="14" t="str">
        <f t="shared" si="152"/>
        <v>2025-05-22ExpenseInuit Quickbooks21020 GST/HST Payable-5.07</v>
      </c>
      <c r="G2438" s="15">
        <f t="shared" si="153"/>
        <v>45799</v>
      </c>
      <c r="H2438" s="16" t="str">
        <f>IF((IFERROR((VLOOKUP(D2438,'Automation (QBO)'!A:B,2,FALSE)),"0"))=0,"Suspense",(IFERROR((VLOOKUP(D2438,'Automation (QBO)'!A:B,2,FALSE)),"Suspense")))</f>
        <v>GST/HST Payable</v>
      </c>
      <c r="I2438" s="17">
        <f t="shared" si="154"/>
        <v>-5.07</v>
      </c>
      <c r="J2438" s="12" t="str">
        <f t="shared" si="155"/>
        <v>GST/HST Payable</v>
      </c>
    </row>
    <row r="2439" spans="1:10" ht="16" hidden="1">
      <c r="A2439" s="13" t="s">
        <v>827</v>
      </c>
      <c r="B2439" s="12" t="s">
        <v>78</v>
      </c>
      <c r="C2439" s="12" t="s">
        <v>125</v>
      </c>
      <c r="D2439" s="12" t="s">
        <v>202</v>
      </c>
      <c r="E2439" s="12">
        <v>101.33</v>
      </c>
      <c r="F2439" s="14" t="str">
        <f t="shared" si="152"/>
        <v>2025-05-22ExpenseInuit Quickbooks52110 Accounting101.33</v>
      </c>
      <c r="G2439" s="15">
        <f t="shared" si="153"/>
        <v>45799</v>
      </c>
      <c r="H2439" s="16" t="str">
        <f>IF((IFERROR((VLOOKUP(D2439,'Automation (QBO)'!A:B,2,FALSE)),"0"))=0,"Suspense",(IFERROR((VLOOKUP(D2439,'Automation (QBO)'!A:B,2,FALSE)),"Suspense")))</f>
        <v>Accounting</v>
      </c>
      <c r="I2439" s="17">
        <f t="shared" si="154"/>
        <v>101.33</v>
      </c>
      <c r="J2439" s="12" t="str">
        <f t="shared" si="155"/>
        <v>Accounting</v>
      </c>
    </row>
    <row r="2440" spans="1:10" ht="16" hidden="1">
      <c r="A2440" s="13" t="s">
        <v>827</v>
      </c>
      <c r="B2440" s="12" t="s">
        <v>78</v>
      </c>
      <c r="C2440" s="12" t="s">
        <v>148</v>
      </c>
      <c r="D2440" s="12" t="s">
        <v>654</v>
      </c>
      <c r="E2440" s="12">
        <v>980</v>
      </c>
      <c r="F2440" s="14" t="str">
        <f t="shared" si="152"/>
        <v>2025-05-22ExpenseZachary Plass51320 Project Expense - Subcontractors980</v>
      </c>
      <c r="G2440" s="15">
        <f t="shared" si="153"/>
        <v>45799</v>
      </c>
      <c r="H2440" s="16" t="str">
        <f>IF((IFERROR((VLOOKUP(D2440,'Automation (QBO)'!A:B,2,FALSE)),"0"))=0,"Suspense",(IFERROR((VLOOKUP(D2440,'Automation (QBO)'!A:B,2,FALSE)),"Suspense")))</f>
        <v>Project Expense - Subcontractors</v>
      </c>
      <c r="I2440" s="17">
        <f t="shared" si="154"/>
        <v>980</v>
      </c>
      <c r="J2440" s="12" t="str">
        <f t="shared" si="155"/>
        <v>Project Expense - Subcontractors</v>
      </c>
    </row>
    <row r="2441" spans="1:10" ht="16" hidden="1">
      <c r="A2441" s="13" t="s">
        <v>827</v>
      </c>
      <c r="B2441" s="12" t="s">
        <v>78</v>
      </c>
      <c r="C2441" s="12" t="s">
        <v>148</v>
      </c>
      <c r="D2441" s="12" t="s">
        <v>199</v>
      </c>
      <c r="E2441" s="12">
        <v>0</v>
      </c>
      <c r="F2441" s="14" t="str">
        <f t="shared" si="152"/>
        <v>2025-05-22ExpenseZachary Plass21020 GST/HST Payable0</v>
      </c>
      <c r="G2441" s="15">
        <f t="shared" si="153"/>
        <v>45799</v>
      </c>
      <c r="H2441" s="16" t="str">
        <f>IF((IFERROR((VLOOKUP(D2441,'Automation (QBO)'!A:B,2,FALSE)),"0"))=0,"Suspense",(IFERROR((VLOOKUP(D2441,'Automation (QBO)'!A:B,2,FALSE)),"Suspense")))</f>
        <v>GST/HST Payable</v>
      </c>
      <c r="I2441" s="17">
        <f t="shared" si="154"/>
        <v>0</v>
      </c>
      <c r="J2441" s="12" t="str">
        <f t="shared" si="155"/>
        <v>GST/HST Payable</v>
      </c>
    </row>
    <row r="2442" spans="1:10" ht="16" hidden="1">
      <c r="A2442" s="13" t="s">
        <v>827</v>
      </c>
      <c r="B2442" s="12" t="s">
        <v>78</v>
      </c>
      <c r="C2442" s="12" t="s">
        <v>314</v>
      </c>
      <c r="D2442" s="12" t="s">
        <v>206</v>
      </c>
      <c r="E2442" s="12">
        <v>150</v>
      </c>
      <c r="F2442" s="14" t="str">
        <f t="shared" si="152"/>
        <v>2025-05-22ExpensePaper Statement Fee (Checking)52115 Bank Fees150</v>
      </c>
      <c r="G2442" s="15">
        <f t="shared" si="153"/>
        <v>45799</v>
      </c>
      <c r="H2442" s="16" t="str">
        <f>IF((IFERROR((VLOOKUP(D2442,'Automation (QBO)'!A:B,2,FALSE)),"0"))=0,"Suspense",(IFERROR((VLOOKUP(D2442,'Automation (QBO)'!A:B,2,FALSE)),"Suspense")))</f>
        <v>Bank Fees</v>
      </c>
      <c r="I2442" s="17">
        <f t="shared" si="154"/>
        <v>150</v>
      </c>
      <c r="J2442" s="12" t="str">
        <f t="shared" si="155"/>
        <v>Bank Fees</v>
      </c>
    </row>
    <row r="2443" spans="1:10" ht="16" hidden="1">
      <c r="A2443" s="13" t="s">
        <v>827</v>
      </c>
      <c r="B2443" s="12" t="s">
        <v>78</v>
      </c>
      <c r="C2443" s="12" t="s">
        <v>314</v>
      </c>
      <c r="D2443" s="12" t="s">
        <v>199</v>
      </c>
      <c r="E2443" s="12">
        <v>0</v>
      </c>
      <c r="F2443" s="14" t="str">
        <f t="shared" si="152"/>
        <v>2025-05-22ExpensePaper Statement Fee (Checking)21020 GST/HST Payable0</v>
      </c>
      <c r="G2443" s="15">
        <f t="shared" si="153"/>
        <v>45799</v>
      </c>
      <c r="H2443" s="16" t="str">
        <f>IF((IFERROR((VLOOKUP(D2443,'Automation (QBO)'!A:B,2,FALSE)),"0"))=0,"Suspense",(IFERROR((VLOOKUP(D2443,'Automation (QBO)'!A:B,2,FALSE)),"Suspense")))</f>
        <v>GST/HST Payable</v>
      </c>
      <c r="I2443" s="17">
        <f t="shared" si="154"/>
        <v>0</v>
      </c>
      <c r="J2443" s="12" t="str">
        <f t="shared" si="155"/>
        <v>GST/HST Payable</v>
      </c>
    </row>
    <row r="2444" spans="1:10" ht="16" hidden="1">
      <c r="A2444" s="13" t="s">
        <v>827</v>
      </c>
      <c r="B2444" s="12" t="s">
        <v>78</v>
      </c>
      <c r="C2444" s="12" t="s">
        <v>314</v>
      </c>
      <c r="D2444" s="12" t="s">
        <v>206</v>
      </c>
      <c r="E2444" s="12">
        <v>120</v>
      </c>
      <c r="F2444" s="14" t="str">
        <f t="shared" si="152"/>
        <v>2025-05-22ExpensePaper Statement Fee (Checking)52115 Bank Fees120</v>
      </c>
      <c r="G2444" s="15">
        <f t="shared" si="153"/>
        <v>45799</v>
      </c>
      <c r="H2444" s="16" t="str">
        <f>IF((IFERROR((VLOOKUP(D2444,'Automation (QBO)'!A:B,2,FALSE)),"0"))=0,"Suspense",(IFERROR((VLOOKUP(D2444,'Automation (QBO)'!A:B,2,FALSE)),"Suspense")))</f>
        <v>Bank Fees</v>
      </c>
      <c r="I2444" s="17">
        <f t="shared" si="154"/>
        <v>120</v>
      </c>
      <c r="J2444" s="12" t="str">
        <f t="shared" si="155"/>
        <v>Bank Fees</v>
      </c>
    </row>
    <row r="2445" spans="1:10" ht="16" hidden="1">
      <c r="A2445" s="13" t="s">
        <v>827</v>
      </c>
      <c r="B2445" s="12" t="s">
        <v>78</v>
      </c>
      <c r="C2445" s="12" t="s">
        <v>314</v>
      </c>
      <c r="D2445" s="12" t="s">
        <v>199</v>
      </c>
      <c r="E2445" s="12">
        <v>0</v>
      </c>
      <c r="F2445" s="14" t="str">
        <f t="shared" si="152"/>
        <v>2025-05-22ExpensePaper Statement Fee (Checking)21020 GST/HST Payable0</v>
      </c>
      <c r="G2445" s="15">
        <f t="shared" si="153"/>
        <v>45799</v>
      </c>
      <c r="H2445" s="16" t="str">
        <f>IF((IFERROR((VLOOKUP(D2445,'Automation (QBO)'!A:B,2,FALSE)),"0"))=0,"Suspense",(IFERROR((VLOOKUP(D2445,'Automation (QBO)'!A:B,2,FALSE)),"Suspense")))</f>
        <v>GST/HST Payable</v>
      </c>
      <c r="I2445" s="17">
        <f t="shared" si="154"/>
        <v>0</v>
      </c>
      <c r="J2445" s="12" t="str">
        <f t="shared" si="155"/>
        <v>GST/HST Payable</v>
      </c>
    </row>
    <row r="2446" spans="1:10" ht="16" hidden="1">
      <c r="A2446" s="13" t="s">
        <v>827</v>
      </c>
      <c r="B2446" s="12" t="s">
        <v>78</v>
      </c>
      <c r="C2446" s="12" t="s">
        <v>103</v>
      </c>
      <c r="D2446" s="12" t="s">
        <v>660</v>
      </c>
      <c r="E2446" s="12">
        <v>212.36</v>
      </c>
      <c r="F2446" s="14" t="str">
        <f t="shared" si="152"/>
        <v>2025-05-22ExpenseRona51335 Project Expense - Materials212.36</v>
      </c>
      <c r="G2446" s="15">
        <f t="shared" si="153"/>
        <v>45799</v>
      </c>
      <c r="H2446" s="16" t="str">
        <f>IF((IFERROR((VLOOKUP(D2446,'Automation (QBO)'!A:B,2,FALSE)),"0"))=0,"Suspense",(IFERROR((VLOOKUP(D2446,'Automation (QBO)'!A:B,2,FALSE)),"Suspense")))</f>
        <v>Project Expense - Materials</v>
      </c>
      <c r="I2446" s="17">
        <f t="shared" si="154"/>
        <v>212.36</v>
      </c>
      <c r="J2446" s="12" t="str">
        <f t="shared" si="155"/>
        <v>Project Expense - Materials</v>
      </c>
    </row>
    <row r="2447" spans="1:10" ht="16" hidden="1">
      <c r="A2447" s="13" t="s">
        <v>827</v>
      </c>
      <c r="B2447" s="12" t="s">
        <v>78</v>
      </c>
      <c r="C2447" s="12" t="s">
        <v>103</v>
      </c>
      <c r="D2447" s="12" t="s">
        <v>199</v>
      </c>
      <c r="E2447" s="12">
        <v>-9.92</v>
      </c>
      <c r="F2447" s="14" t="str">
        <f t="shared" si="152"/>
        <v>2025-05-22ExpenseRona21020 GST/HST Payable-9.92</v>
      </c>
      <c r="G2447" s="15">
        <f t="shared" si="153"/>
        <v>45799</v>
      </c>
      <c r="H2447" s="16" t="str">
        <f>IF((IFERROR((VLOOKUP(D2447,'Automation (QBO)'!A:B,2,FALSE)),"0"))=0,"Suspense",(IFERROR((VLOOKUP(D2447,'Automation (QBO)'!A:B,2,FALSE)),"Suspense")))</f>
        <v>GST/HST Payable</v>
      </c>
      <c r="I2447" s="17">
        <f t="shared" si="154"/>
        <v>-9.92</v>
      </c>
      <c r="J2447" s="12" t="str">
        <f t="shared" si="155"/>
        <v>GST/HST Payable</v>
      </c>
    </row>
    <row r="2448" spans="1:10" ht="16" hidden="1">
      <c r="A2448" s="13" t="s">
        <v>827</v>
      </c>
      <c r="B2448" s="12" t="s">
        <v>78</v>
      </c>
      <c r="C2448" s="12" t="s">
        <v>700</v>
      </c>
      <c r="D2448" s="12" t="s">
        <v>275</v>
      </c>
      <c r="E2448" s="12">
        <v>873.35</v>
      </c>
      <c r="F2448" s="14" t="str">
        <f t="shared" si="152"/>
        <v>2025-05-22ExpenseCIBC Visa52120 Bank Interest873.35</v>
      </c>
      <c r="G2448" s="15">
        <f t="shared" si="153"/>
        <v>45799</v>
      </c>
      <c r="H2448" s="16" t="str">
        <f>IF((IFERROR((VLOOKUP(D2448,'Automation (QBO)'!A:B,2,FALSE)),"0"))=0,"Suspense",(IFERROR((VLOOKUP(D2448,'Automation (QBO)'!A:B,2,FALSE)),"Suspense")))</f>
        <v>Bank Interest</v>
      </c>
      <c r="I2448" s="17">
        <f t="shared" si="154"/>
        <v>873.35</v>
      </c>
      <c r="J2448" s="12" t="str">
        <f t="shared" si="155"/>
        <v>Bank Interest</v>
      </c>
    </row>
    <row r="2449" spans="1:10" ht="16" hidden="1">
      <c r="A2449" s="13" t="s">
        <v>827</v>
      </c>
      <c r="B2449" s="12" t="s">
        <v>78</v>
      </c>
      <c r="C2449" s="12" t="s">
        <v>700</v>
      </c>
      <c r="D2449" s="12" t="s">
        <v>199</v>
      </c>
      <c r="E2449" s="12">
        <v>0</v>
      </c>
      <c r="F2449" s="14" t="str">
        <f t="shared" si="152"/>
        <v>2025-05-22ExpenseCIBC Visa21020 GST/HST Payable0</v>
      </c>
      <c r="G2449" s="15">
        <f t="shared" si="153"/>
        <v>45799</v>
      </c>
      <c r="H2449" s="16" t="str">
        <f>IF((IFERROR((VLOOKUP(D2449,'Automation (QBO)'!A:B,2,FALSE)),"0"))=0,"Suspense",(IFERROR((VLOOKUP(D2449,'Automation (QBO)'!A:B,2,FALSE)),"Suspense")))</f>
        <v>GST/HST Payable</v>
      </c>
      <c r="I2449" s="17">
        <f t="shared" si="154"/>
        <v>0</v>
      </c>
      <c r="J2449" s="12" t="str">
        <f t="shared" si="155"/>
        <v>GST/HST Payable</v>
      </c>
    </row>
    <row r="2450" spans="1:10" ht="16" hidden="1">
      <c r="A2450" s="13" t="s">
        <v>827</v>
      </c>
      <c r="B2450" s="12" t="s">
        <v>78</v>
      </c>
      <c r="C2450" s="12" t="s">
        <v>700</v>
      </c>
      <c r="D2450" s="12" t="s">
        <v>505</v>
      </c>
      <c r="E2450" s="12">
        <v>873.35</v>
      </c>
      <c r="F2450" s="14" t="str">
        <f t="shared" si="152"/>
        <v>2025-05-22ExpenseCIBC Visa21010 Credit Card (CIBC Visa)873.35</v>
      </c>
      <c r="G2450" s="15">
        <f t="shared" si="153"/>
        <v>45799</v>
      </c>
      <c r="H2450" s="16" t="str">
        <f>IF((IFERROR((VLOOKUP(D2450,'Automation (QBO)'!A:B,2,FALSE)),"0"))=0,"Suspense",(IFERROR((VLOOKUP(D2450,'Automation (QBO)'!A:B,2,FALSE)),"Suspense")))</f>
        <v>Credit Card (CIBC Visa)</v>
      </c>
      <c r="I2450" s="17">
        <f t="shared" si="154"/>
        <v>873.35</v>
      </c>
      <c r="J2450" s="12" t="str">
        <f t="shared" si="155"/>
        <v>Credit Card (CIBC Visa)</v>
      </c>
    </row>
    <row r="2451" spans="1:10" ht="16" hidden="1">
      <c r="A2451" s="13" t="s">
        <v>827</v>
      </c>
      <c r="B2451" s="12" t="s">
        <v>78</v>
      </c>
      <c r="C2451" s="12" t="s">
        <v>125</v>
      </c>
      <c r="D2451" s="12" t="s">
        <v>505</v>
      </c>
      <c r="E2451" s="12">
        <v>106.4</v>
      </c>
      <c r="F2451" s="14" t="str">
        <f t="shared" si="152"/>
        <v>2025-05-22ExpenseInuit Quickbooks21010 Credit Card (CIBC Visa)106.4</v>
      </c>
      <c r="G2451" s="15">
        <f t="shared" si="153"/>
        <v>45799</v>
      </c>
      <c r="H2451" s="16" t="str">
        <f>IF((IFERROR((VLOOKUP(D2451,'Automation (QBO)'!A:B,2,FALSE)),"0"))=0,"Suspense",(IFERROR((VLOOKUP(D2451,'Automation (QBO)'!A:B,2,FALSE)),"Suspense")))</f>
        <v>Credit Card (CIBC Visa)</v>
      </c>
      <c r="I2451" s="17">
        <f t="shared" si="154"/>
        <v>106.4</v>
      </c>
      <c r="J2451" s="12" t="str">
        <f t="shared" si="155"/>
        <v>Credit Card (CIBC Visa)</v>
      </c>
    </row>
    <row r="2452" spans="1:10" ht="16" hidden="1">
      <c r="A2452" s="13" t="s">
        <v>827</v>
      </c>
      <c r="B2452" s="12" t="s">
        <v>78</v>
      </c>
      <c r="C2452" s="12" t="s">
        <v>314</v>
      </c>
      <c r="D2452" s="12" t="s">
        <v>505</v>
      </c>
      <c r="E2452" s="12">
        <v>150</v>
      </c>
      <c r="F2452" s="14" t="str">
        <f t="shared" si="152"/>
        <v>2025-05-22ExpensePaper Statement Fee (Checking)21010 Credit Card (CIBC Visa)150</v>
      </c>
      <c r="G2452" s="15">
        <f t="shared" si="153"/>
        <v>45799</v>
      </c>
      <c r="H2452" s="16" t="str">
        <f>IF((IFERROR((VLOOKUP(D2452,'Automation (QBO)'!A:B,2,FALSE)),"0"))=0,"Suspense",(IFERROR((VLOOKUP(D2452,'Automation (QBO)'!A:B,2,FALSE)),"Suspense")))</f>
        <v>Credit Card (CIBC Visa)</v>
      </c>
      <c r="I2452" s="17">
        <f t="shared" si="154"/>
        <v>150</v>
      </c>
      <c r="J2452" s="12" t="str">
        <f t="shared" si="155"/>
        <v>Credit Card (CIBC Visa)</v>
      </c>
    </row>
    <row r="2453" spans="1:10" ht="16" hidden="1">
      <c r="A2453" s="13" t="s">
        <v>827</v>
      </c>
      <c r="B2453" s="12" t="s">
        <v>78</v>
      </c>
      <c r="C2453" s="12" t="s">
        <v>103</v>
      </c>
      <c r="D2453" s="12" t="s">
        <v>505</v>
      </c>
      <c r="E2453" s="12">
        <v>222.28</v>
      </c>
      <c r="F2453" s="14" t="str">
        <f t="shared" si="152"/>
        <v>2025-05-22ExpenseRona21010 Credit Card (CIBC Visa)222.28</v>
      </c>
      <c r="G2453" s="15">
        <f t="shared" si="153"/>
        <v>45799</v>
      </c>
      <c r="H2453" s="16" t="str">
        <f>IF((IFERROR((VLOOKUP(D2453,'Automation (QBO)'!A:B,2,FALSE)),"0"))=0,"Suspense",(IFERROR((VLOOKUP(D2453,'Automation (QBO)'!A:B,2,FALSE)),"Suspense")))</f>
        <v>Credit Card (CIBC Visa)</v>
      </c>
      <c r="I2453" s="17">
        <f t="shared" si="154"/>
        <v>222.28</v>
      </c>
      <c r="J2453" s="12" t="str">
        <f t="shared" si="155"/>
        <v>Credit Card (CIBC Visa)</v>
      </c>
    </row>
    <row r="2454" spans="1:10" ht="16" hidden="1">
      <c r="A2454" s="13" t="s">
        <v>827</v>
      </c>
      <c r="B2454" s="12" t="s">
        <v>78</v>
      </c>
      <c r="C2454" s="12" t="s">
        <v>314</v>
      </c>
      <c r="D2454" s="12" t="s">
        <v>505</v>
      </c>
      <c r="E2454" s="12">
        <v>120</v>
      </c>
      <c r="F2454" s="14" t="str">
        <f t="shared" si="152"/>
        <v>2025-05-22ExpensePaper Statement Fee (Checking)21010 Credit Card (CIBC Visa)120</v>
      </c>
      <c r="G2454" s="15">
        <f t="shared" si="153"/>
        <v>45799</v>
      </c>
      <c r="H2454" s="16" t="str">
        <f>IF((IFERROR((VLOOKUP(D2454,'Automation (QBO)'!A:B,2,FALSE)),"0"))=0,"Suspense",(IFERROR((VLOOKUP(D2454,'Automation (QBO)'!A:B,2,FALSE)),"Suspense")))</f>
        <v>Credit Card (CIBC Visa)</v>
      </c>
      <c r="I2454" s="17">
        <f t="shared" si="154"/>
        <v>120</v>
      </c>
      <c r="J2454" s="12" t="str">
        <f t="shared" si="155"/>
        <v>Credit Card (CIBC Visa)</v>
      </c>
    </row>
    <row r="2455" spans="1:10" ht="16" hidden="1">
      <c r="A2455" s="13" t="s">
        <v>827</v>
      </c>
      <c r="B2455" s="12" t="s">
        <v>78</v>
      </c>
      <c r="C2455" s="12" t="s">
        <v>148</v>
      </c>
      <c r="D2455" s="12" t="s">
        <v>201</v>
      </c>
      <c r="E2455" s="12">
        <v>-980</v>
      </c>
      <c r="F2455" s="14" t="str">
        <f t="shared" si="152"/>
        <v>2025-05-22ExpenseZachary Plass11005 Chequing (CIBC)-980</v>
      </c>
      <c r="G2455" s="15">
        <f t="shared" si="153"/>
        <v>45799</v>
      </c>
      <c r="H2455" s="16" t="str">
        <f>IF((IFERROR((VLOOKUP(D2455,'Automation (QBO)'!A:B,2,FALSE)),"0"))=0,"Suspense",(IFERROR((VLOOKUP(D2455,'Automation (QBO)'!A:B,2,FALSE)),"Suspense")))</f>
        <v>Chequing (CIBC)</v>
      </c>
      <c r="I2455" s="17">
        <f t="shared" si="154"/>
        <v>-980</v>
      </c>
      <c r="J2455" s="12" t="str">
        <f t="shared" si="155"/>
        <v>Chequing (CIBC)</v>
      </c>
    </row>
    <row r="2456" spans="1:10" ht="16" hidden="1">
      <c r="A2456" s="13" t="s">
        <v>828</v>
      </c>
      <c r="B2456" s="12" t="s">
        <v>78</v>
      </c>
      <c r="C2456" s="12" t="s">
        <v>143</v>
      </c>
      <c r="D2456" s="12" t="s">
        <v>660</v>
      </c>
      <c r="E2456" s="12">
        <v>621.83000000000004</v>
      </c>
      <c r="F2456" s="14" t="str">
        <f t="shared" si="152"/>
        <v>2025-05-23ExpenseMeadows Landscape Supply ltd51335 Project Expense - Materials621.83</v>
      </c>
      <c r="G2456" s="15">
        <f t="shared" si="153"/>
        <v>45800</v>
      </c>
      <c r="H2456" s="16" t="str">
        <f>IF((IFERROR((VLOOKUP(D2456,'Automation (QBO)'!A:B,2,FALSE)),"0"))=0,"Suspense",(IFERROR((VLOOKUP(D2456,'Automation (QBO)'!A:B,2,FALSE)),"Suspense")))</f>
        <v>Project Expense - Materials</v>
      </c>
      <c r="I2456" s="17">
        <f t="shared" si="154"/>
        <v>621.83000000000004</v>
      </c>
      <c r="J2456" s="12" t="str">
        <f t="shared" si="155"/>
        <v>Project Expense - Materials</v>
      </c>
    </row>
    <row r="2457" spans="1:10" ht="16" hidden="1">
      <c r="A2457" s="13" t="s">
        <v>828</v>
      </c>
      <c r="B2457" s="12" t="s">
        <v>78</v>
      </c>
      <c r="C2457" s="12" t="s">
        <v>143</v>
      </c>
      <c r="D2457" s="12" t="s">
        <v>199</v>
      </c>
      <c r="E2457" s="12">
        <v>-30.5</v>
      </c>
      <c r="F2457" s="14" t="str">
        <f t="shared" si="152"/>
        <v>2025-05-23ExpenseMeadows Landscape Supply ltd21020 GST/HST Payable-30.5</v>
      </c>
      <c r="G2457" s="15">
        <f t="shared" si="153"/>
        <v>45800</v>
      </c>
      <c r="H2457" s="16" t="str">
        <f>IF((IFERROR((VLOOKUP(D2457,'Automation (QBO)'!A:B,2,FALSE)),"0"))=0,"Suspense",(IFERROR((VLOOKUP(D2457,'Automation (QBO)'!A:B,2,FALSE)),"Suspense")))</f>
        <v>GST/HST Payable</v>
      </c>
      <c r="I2457" s="17">
        <f t="shared" si="154"/>
        <v>-30.5</v>
      </c>
      <c r="J2457" s="12" t="str">
        <f t="shared" si="155"/>
        <v>GST/HST Payable</v>
      </c>
    </row>
    <row r="2458" spans="1:10" ht="16" hidden="1">
      <c r="A2458" s="13" t="s">
        <v>828</v>
      </c>
      <c r="B2458" s="12" t="s">
        <v>78</v>
      </c>
      <c r="C2458" s="12" t="s">
        <v>143</v>
      </c>
      <c r="D2458" s="12" t="s">
        <v>660</v>
      </c>
      <c r="E2458" s="12">
        <v>621.83000000000004</v>
      </c>
      <c r="F2458" s="14" t="str">
        <f t="shared" si="152"/>
        <v>2025-05-23ExpenseMeadows Landscape Supply ltd51335 Project Expense - Materials621.83</v>
      </c>
      <c r="G2458" s="15">
        <f t="shared" si="153"/>
        <v>45800</v>
      </c>
      <c r="H2458" s="16" t="str">
        <f>IF((IFERROR((VLOOKUP(D2458,'Automation (QBO)'!A:B,2,FALSE)),"0"))=0,"Suspense",(IFERROR((VLOOKUP(D2458,'Automation (QBO)'!A:B,2,FALSE)),"Suspense")))</f>
        <v>Project Expense - Materials</v>
      </c>
      <c r="I2458" s="17">
        <f t="shared" si="154"/>
        <v>621.83000000000004</v>
      </c>
      <c r="J2458" s="12" t="str">
        <f t="shared" si="155"/>
        <v>Project Expense - Materials</v>
      </c>
    </row>
    <row r="2459" spans="1:10" ht="16" hidden="1">
      <c r="A2459" s="13" t="s">
        <v>828</v>
      </c>
      <c r="B2459" s="12" t="s">
        <v>78</v>
      </c>
      <c r="C2459" s="12" t="s">
        <v>143</v>
      </c>
      <c r="D2459" s="12" t="s">
        <v>199</v>
      </c>
      <c r="E2459" s="12">
        <v>-30.5</v>
      </c>
      <c r="F2459" s="14" t="str">
        <f t="shared" si="152"/>
        <v>2025-05-23ExpenseMeadows Landscape Supply ltd21020 GST/HST Payable-30.5</v>
      </c>
      <c r="G2459" s="15">
        <f t="shared" si="153"/>
        <v>45800</v>
      </c>
      <c r="H2459" s="16" t="str">
        <f>IF((IFERROR((VLOOKUP(D2459,'Automation (QBO)'!A:B,2,FALSE)),"0"))=0,"Suspense",(IFERROR((VLOOKUP(D2459,'Automation (QBO)'!A:B,2,FALSE)),"Suspense")))</f>
        <v>GST/HST Payable</v>
      </c>
      <c r="I2459" s="17">
        <f t="shared" si="154"/>
        <v>-30.5</v>
      </c>
      <c r="J2459" s="12" t="str">
        <f t="shared" si="155"/>
        <v>GST/HST Payable</v>
      </c>
    </row>
    <row r="2460" spans="1:10" ht="16" hidden="1">
      <c r="A2460" s="13" t="s">
        <v>828</v>
      </c>
      <c r="B2460" s="12" t="s">
        <v>78</v>
      </c>
      <c r="C2460" s="12" t="s">
        <v>159</v>
      </c>
      <c r="D2460" s="12" t="s">
        <v>208</v>
      </c>
      <c r="E2460" s="12">
        <v>1056.4000000000001</v>
      </c>
      <c r="F2460" s="14" t="str">
        <f t="shared" si="152"/>
        <v>2025-05-23ExpenseGolbey Law Corporation52135 Legal1056.4</v>
      </c>
      <c r="G2460" s="15">
        <f t="shared" si="153"/>
        <v>45800</v>
      </c>
      <c r="H2460" s="16" t="str">
        <f>IF((IFERROR((VLOOKUP(D2460,'Automation (QBO)'!A:B,2,FALSE)),"0"))=0,"Suspense",(IFERROR((VLOOKUP(D2460,'Automation (QBO)'!A:B,2,FALSE)),"Suspense")))</f>
        <v>Legal</v>
      </c>
      <c r="I2460" s="17">
        <f t="shared" si="154"/>
        <v>1056.4000000000001</v>
      </c>
      <c r="J2460" s="12" t="str">
        <f t="shared" si="155"/>
        <v>Legal</v>
      </c>
    </row>
    <row r="2461" spans="1:10" ht="16" hidden="1">
      <c r="A2461" s="13" t="s">
        <v>828</v>
      </c>
      <c r="B2461" s="12" t="s">
        <v>78</v>
      </c>
      <c r="C2461" s="12" t="s">
        <v>159</v>
      </c>
      <c r="D2461" s="12" t="s">
        <v>199</v>
      </c>
      <c r="E2461" s="12">
        <v>-46</v>
      </c>
      <c r="F2461" s="14" t="str">
        <f t="shared" si="152"/>
        <v>2025-05-23ExpenseGolbey Law Corporation21020 GST/HST Payable-46</v>
      </c>
      <c r="G2461" s="15">
        <f t="shared" si="153"/>
        <v>45800</v>
      </c>
      <c r="H2461" s="16" t="str">
        <f>IF((IFERROR((VLOOKUP(D2461,'Automation (QBO)'!A:B,2,FALSE)),"0"))=0,"Suspense",(IFERROR((VLOOKUP(D2461,'Automation (QBO)'!A:B,2,FALSE)),"Suspense")))</f>
        <v>GST/HST Payable</v>
      </c>
      <c r="I2461" s="17">
        <f t="shared" si="154"/>
        <v>-46</v>
      </c>
      <c r="J2461" s="12" t="str">
        <f t="shared" si="155"/>
        <v>GST/HST Payable</v>
      </c>
    </row>
    <row r="2462" spans="1:10" ht="16" hidden="1">
      <c r="A2462" s="13" t="s">
        <v>828</v>
      </c>
      <c r="B2462" s="12" t="s">
        <v>78</v>
      </c>
      <c r="C2462" s="12" t="s">
        <v>159</v>
      </c>
      <c r="D2462" s="12" t="s">
        <v>208</v>
      </c>
      <c r="E2462" s="12">
        <v>513.6</v>
      </c>
      <c r="F2462" s="14" t="str">
        <f t="shared" si="152"/>
        <v>2025-05-23ExpenseGolbey Law Corporation52135 Legal513.6</v>
      </c>
      <c r="G2462" s="15">
        <f t="shared" si="153"/>
        <v>45800</v>
      </c>
      <c r="H2462" s="16" t="str">
        <f>IF((IFERROR((VLOOKUP(D2462,'Automation (QBO)'!A:B,2,FALSE)),"0"))=0,"Suspense",(IFERROR((VLOOKUP(D2462,'Automation (QBO)'!A:B,2,FALSE)),"Suspense")))</f>
        <v>Legal</v>
      </c>
      <c r="I2462" s="17">
        <f t="shared" si="154"/>
        <v>513.6</v>
      </c>
      <c r="J2462" s="12" t="str">
        <f t="shared" si="155"/>
        <v>Legal</v>
      </c>
    </row>
    <row r="2463" spans="1:10" ht="16" hidden="1">
      <c r="A2463" s="13" t="s">
        <v>828</v>
      </c>
      <c r="B2463" s="12" t="s">
        <v>78</v>
      </c>
      <c r="C2463" s="12" t="s">
        <v>159</v>
      </c>
      <c r="D2463" s="12" t="s">
        <v>199</v>
      </c>
      <c r="E2463" s="12">
        <v>-24</v>
      </c>
      <c r="F2463" s="14" t="str">
        <f t="shared" si="152"/>
        <v>2025-05-23ExpenseGolbey Law Corporation21020 GST/HST Payable-24</v>
      </c>
      <c r="G2463" s="15">
        <f t="shared" si="153"/>
        <v>45800</v>
      </c>
      <c r="H2463" s="16" t="str">
        <f>IF((IFERROR((VLOOKUP(D2463,'Automation (QBO)'!A:B,2,FALSE)),"0"))=0,"Suspense",(IFERROR((VLOOKUP(D2463,'Automation (QBO)'!A:B,2,FALSE)),"Suspense")))</f>
        <v>GST/HST Payable</v>
      </c>
      <c r="I2463" s="17">
        <f t="shared" si="154"/>
        <v>-24</v>
      </c>
      <c r="J2463" s="12" t="str">
        <f t="shared" si="155"/>
        <v>GST/HST Payable</v>
      </c>
    </row>
    <row r="2464" spans="1:10" ht="16" hidden="1">
      <c r="A2464" s="13" t="s">
        <v>828</v>
      </c>
      <c r="B2464" s="12" t="s">
        <v>154</v>
      </c>
      <c r="D2464" s="12" t="s">
        <v>505</v>
      </c>
      <c r="E2464" s="12">
        <v>-5000</v>
      </c>
      <c r="F2464" s="14" t="str">
        <f t="shared" si="152"/>
        <v>2025-05-23Transfer21010 Credit Card (CIBC Visa)-5000</v>
      </c>
      <c r="G2464" s="15">
        <f t="shared" si="153"/>
        <v>45800</v>
      </c>
      <c r="H2464" s="16" t="str">
        <f>IF((IFERROR((VLOOKUP(D2464,'Automation (QBO)'!A:B,2,FALSE)),"0"))=0,"Suspense",(IFERROR((VLOOKUP(D2464,'Automation (QBO)'!A:B,2,FALSE)),"Suspense")))</f>
        <v>Credit Card (CIBC Visa)</v>
      </c>
      <c r="I2464" s="17">
        <f t="shared" si="154"/>
        <v>-5000</v>
      </c>
      <c r="J2464" s="12" t="str">
        <f t="shared" si="155"/>
        <v>Credit Card (CIBC Visa)</v>
      </c>
    </row>
    <row r="2465" spans="1:10" ht="16" hidden="1">
      <c r="A2465" s="13" t="s">
        <v>828</v>
      </c>
      <c r="B2465" s="12" t="s">
        <v>78</v>
      </c>
      <c r="C2465" s="12" t="s">
        <v>143</v>
      </c>
      <c r="D2465" s="12" t="s">
        <v>505</v>
      </c>
      <c r="E2465" s="12">
        <v>652.33000000000004</v>
      </c>
      <c r="F2465" s="14" t="str">
        <f t="shared" si="152"/>
        <v>2025-05-23ExpenseMeadows Landscape Supply ltd21010 Credit Card (CIBC Visa)652.33</v>
      </c>
      <c r="G2465" s="15">
        <f t="shared" si="153"/>
        <v>45800</v>
      </c>
      <c r="H2465" s="16" t="str">
        <f>IF((IFERROR((VLOOKUP(D2465,'Automation (QBO)'!A:B,2,FALSE)),"0"))=0,"Suspense",(IFERROR((VLOOKUP(D2465,'Automation (QBO)'!A:B,2,FALSE)),"Suspense")))</f>
        <v>Credit Card (CIBC Visa)</v>
      </c>
      <c r="I2465" s="17">
        <f t="shared" si="154"/>
        <v>652.33000000000004</v>
      </c>
      <c r="J2465" s="12" t="str">
        <f t="shared" si="155"/>
        <v>Credit Card (CIBC Visa)</v>
      </c>
    </row>
    <row r="2466" spans="1:10" ht="16" hidden="1">
      <c r="A2466" s="13" t="s">
        <v>828</v>
      </c>
      <c r="B2466" s="12" t="s">
        <v>78</v>
      </c>
      <c r="C2466" s="12" t="s">
        <v>159</v>
      </c>
      <c r="D2466" s="12" t="s">
        <v>505</v>
      </c>
      <c r="E2466" s="12">
        <v>537.6</v>
      </c>
      <c r="F2466" s="14" t="str">
        <f t="shared" si="152"/>
        <v>2025-05-23ExpenseGolbey Law Corporation21010 Credit Card (CIBC Visa)537.6</v>
      </c>
      <c r="G2466" s="15">
        <f t="shared" si="153"/>
        <v>45800</v>
      </c>
      <c r="H2466" s="16" t="str">
        <f>IF((IFERROR((VLOOKUP(D2466,'Automation (QBO)'!A:B,2,FALSE)),"0"))=0,"Suspense",(IFERROR((VLOOKUP(D2466,'Automation (QBO)'!A:B,2,FALSE)),"Suspense")))</f>
        <v>Credit Card (CIBC Visa)</v>
      </c>
      <c r="I2466" s="17">
        <f t="shared" si="154"/>
        <v>537.6</v>
      </c>
      <c r="J2466" s="12" t="str">
        <f t="shared" si="155"/>
        <v>Credit Card (CIBC Visa)</v>
      </c>
    </row>
    <row r="2467" spans="1:10" ht="16" hidden="1">
      <c r="A2467" s="13" t="s">
        <v>828</v>
      </c>
      <c r="B2467" s="12" t="s">
        <v>78</v>
      </c>
      <c r="C2467" s="12" t="s">
        <v>143</v>
      </c>
      <c r="D2467" s="12" t="s">
        <v>505</v>
      </c>
      <c r="E2467" s="12">
        <v>652.33000000000004</v>
      </c>
      <c r="F2467" s="14" t="str">
        <f t="shared" si="152"/>
        <v>2025-05-23ExpenseMeadows Landscape Supply ltd21010 Credit Card (CIBC Visa)652.33</v>
      </c>
      <c r="G2467" s="15">
        <f t="shared" si="153"/>
        <v>45800</v>
      </c>
      <c r="H2467" s="16" t="str">
        <f>IF((IFERROR((VLOOKUP(D2467,'Automation (QBO)'!A:B,2,FALSE)),"0"))=0,"Suspense",(IFERROR((VLOOKUP(D2467,'Automation (QBO)'!A:B,2,FALSE)),"Suspense")))</f>
        <v>Credit Card (CIBC Visa)</v>
      </c>
      <c r="I2467" s="17">
        <f t="shared" si="154"/>
        <v>652.33000000000004</v>
      </c>
      <c r="J2467" s="12" t="str">
        <f t="shared" si="155"/>
        <v>Credit Card (CIBC Visa)</v>
      </c>
    </row>
    <row r="2468" spans="1:10" ht="16" hidden="1">
      <c r="A2468" s="13" t="s">
        <v>828</v>
      </c>
      <c r="B2468" s="12" t="s">
        <v>78</v>
      </c>
      <c r="C2468" s="12" t="s">
        <v>159</v>
      </c>
      <c r="D2468" s="12" t="s">
        <v>505</v>
      </c>
      <c r="E2468" s="12">
        <v>1102.4000000000001</v>
      </c>
      <c r="F2468" s="14" t="str">
        <f t="shared" si="152"/>
        <v>2025-05-23ExpenseGolbey Law Corporation21010 Credit Card (CIBC Visa)1102.4</v>
      </c>
      <c r="G2468" s="15">
        <f t="shared" si="153"/>
        <v>45800</v>
      </c>
      <c r="H2468" s="16" t="str">
        <f>IF((IFERROR((VLOOKUP(D2468,'Automation (QBO)'!A:B,2,FALSE)),"0"))=0,"Suspense",(IFERROR((VLOOKUP(D2468,'Automation (QBO)'!A:B,2,FALSE)),"Suspense")))</f>
        <v>Credit Card (CIBC Visa)</v>
      </c>
      <c r="I2468" s="17">
        <f t="shared" si="154"/>
        <v>1102.4000000000001</v>
      </c>
      <c r="J2468" s="12" t="str">
        <f t="shared" si="155"/>
        <v>Credit Card (CIBC Visa)</v>
      </c>
    </row>
    <row r="2469" spans="1:10" ht="16" hidden="1">
      <c r="A2469" s="13" t="s">
        <v>828</v>
      </c>
      <c r="B2469" s="12" t="s">
        <v>154</v>
      </c>
      <c r="D2469" s="12" t="s">
        <v>201</v>
      </c>
      <c r="E2469" s="12">
        <v>-5000</v>
      </c>
      <c r="F2469" s="14" t="str">
        <f t="shared" si="152"/>
        <v>2025-05-23Transfer11005 Chequing (CIBC)-5000</v>
      </c>
      <c r="G2469" s="15">
        <f t="shared" si="153"/>
        <v>45800</v>
      </c>
      <c r="H2469" s="16" t="str">
        <f>IF((IFERROR((VLOOKUP(D2469,'Automation (QBO)'!A:B,2,FALSE)),"0"))=0,"Suspense",(IFERROR((VLOOKUP(D2469,'Automation (QBO)'!A:B,2,FALSE)),"Suspense")))</f>
        <v>Chequing (CIBC)</v>
      </c>
      <c r="I2469" s="17">
        <f t="shared" si="154"/>
        <v>-5000</v>
      </c>
      <c r="J2469" s="12" t="str">
        <f t="shared" si="155"/>
        <v>Chequing (CIBC)</v>
      </c>
    </row>
    <row r="2470" spans="1:10" ht="16" hidden="1">
      <c r="A2470" s="13" t="s">
        <v>829</v>
      </c>
      <c r="B2470" s="12" t="s">
        <v>78</v>
      </c>
      <c r="C2470" s="12" t="s">
        <v>143</v>
      </c>
      <c r="D2470" s="12" t="s">
        <v>660</v>
      </c>
      <c r="E2470" s="12">
        <v>1243.6600000000001</v>
      </c>
      <c r="F2470" s="14" t="str">
        <f t="shared" si="152"/>
        <v>2025-05-24ExpenseMeadows Landscape Supply ltd51335 Project Expense - Materials1243.66</v>
      </c>
      <c r="G2470" s="15">
        <f t="shared" si="153"/>
        <v>45801</v>
      </c>
      <c r="H2470" s="16" t="str">
        <f>IF((IFERROR((VLOOKUP(D2470,'Automation (QBO)'!A:B,2,FALSE)),"0"))=0,"Suspense",(IFERROR((VLOOKUP(D2470,'Automation (QBO)'!A:B,2,FALSE)),"Suspense")))</f>
        <v>Project Expense - Materials</v>
      </c>
      <c r="I2470" s="17">
        <f t="shared" si="154"/>
        <v>1243.6600000000001</v>
      </c>
      <c r="J2470" s="12" t="str">
        <f t="shared" si="155"/>
        <v>Project Expense - Materials</v>
      </c>
    </row>
    <row r="2471" spans="1:10" ht="16" hidden="1">
      <c r="A2471" s="13" t="s">
        <v>829</v>
      </c>
      <c r="B2471" s="12" t="s">
        <v>78</v>
      </c>
      <c r="C2471" s="12" t="s">
        <v>143</v>
      </c>
      <c r="D2471" s="12" t="s">
        <v>199</v>
      </c>
      <c r="E2471" s="12">
        <v>-61</v>
      </c>
      <c r="F2471" s="14" t="str">
        <f t="shared" si="152"/>
        <v>2025-05-24ExpenseMeadows Landscape Supply ltd21020 GST/HST Payable-61</v>
      </c>
      <c r="G2471" s="15">
        <f t="shared" si="153"/>
        <v>45801</v>
      </c>
      <c r="H2471" s="16" t="str">
        <f>IF((IFERROR((VLOOKUP(D2471,'Automation (QBO)'!A:B,2,FALSE)),"0"))=0,"Suspense",(IFERROR((VLOOKUP(D2471,'Automation (QBO)'!A:B,2,FALSE)),"Suspense")))</f>
        <v>GST/HST Payable</v>
      </c>
      <c r="I2471" s="17">
        <f t="shared" si="154"/>
        <v>-61</v>
      </c>
      <c r="J2471" s="12" t="str">
        <f t="shared" si="155"/>
        <v>GST/HST Payable</v>
      </c>
    </row>
    <row r="2472" spans="1:10" ht="16" hidden="1">
      <c r="A2472" s="13" t="s">
        <v>829</v>
      </c>
      <c r="B2472" s="12" t="s">
        <v>78</v>
      </c>
      <c r="C2472" s="12" t="s">
        <v>103</v>
      </c>
      <c r="D2472" s="12" t="s">
        <v>660</v>
      </c>
      <c r="E2472" s="12">
        <v>100.09</v>
      </c>
      <c r="F2472" s="14" t="str">
        <f t="shared" si="152"/>
        <v>2025-05-24ExpenseRona51335 Project Expense - Materials100.09</v>
      </c>
      <c r="G2472" s="15">
        <f t="shared" si="153"/>
        <v>45801</v>
      </c>
      <c r="H2472" s="16" t="str">
        <f>IF((IFERROR((VLOOKUP(D2472,'Automation (QBO)'!A:B,2,FALSE)),"0"))=0,"Suspense",(IFERROR((VLOOKUP(D2472,'Automation (QBO)'!A:B,2,FALSE)),"Suspense")))</f>
        <v>Project Expense - Materials</v>
      </c>
      <c r="I2472" s="17">
        <f t="shared" si="154"/>
        <v>100.09</v>
      </c>
      <c r="J2472" s="12" t="str">
        <f t="shared" si="155"/>
        <v>Project Expense - Materials</v>
      </c>
    </row>
    <row r="2473" spans="1:10" ht="16" hidden="1">
      <c r="A2473" s="13" t="s">
        <v>829</v>
      </c>
      <c r="B2473" s="12" t="s">
        <v>78</v>
      </c>
      <c r="C2473" s="12" t="s">
        <v>103</v>
      </c>
      <c r="D2473" s="12" t="s">
        <v>199</v>
      </c>
      <c r="E2473" s="12">
        <v>-4.71</v>
      </c>
      <c r="F2473" s="14" t="str">
        <f t="shared" si="152"/>
        <v>2025-05-24ExpenseRona21020 GST/HST Payable-4.71</v>
      </c>
      <c r="G2473" s="15">
        <f t="shared" si="153"/>
        <v>45801</v>
      </c>
      <c r="H2473" s="16" t="str">
        <f>IF((IFERROR((VLOOKUP(D2473,'Automation (QBO)'!A:B,2,FALSE)),"0"))=0,"Suspense",(IFERROR((VLOOKUP(D2473,'Automation (QBO)'!A:B,2,FALSE)),"Suspense")))</f>
        <v>GST/HST Payable</v>
      </c>
      <c r="I2473" s="17">
        <f t="shared" si="154"/>
        <v>-4.71</v>
      </c>
      <c r="J2473" s="12" t="str">
        <f t="shared" si="155"/>
        <v>GST/HST Payable</v>
      </c>
    </row>
    <row r="2474" spans="1:10" ht="16" hidden="1">
      <c r="A2474" s="13" t="s">
        <v>829</v>
      </c>
      <c r="B2474" s="12" t="s">
        <v>78</v>
      </c>
      <c r="C2474" s="12" t="s">
        <v>103</v>
      </c>
      <c r="D2474" s="12" t="s">
        <v>505</v>
      </c>
      <c r="E2474" s="12">
        <v>104.8</v>
      </c>
      <c r="F2474" s="14" t="str">
        <f t="shared" si="152"/>
        <v>2025-05-24ExpenseRona21010 Credit Card (CIBC Visa)104.8</v>
      </c>
      <c r="G2474" s="15">
        <f t="shared" si="153"/>
        <v>45801</v>
      </c>
      <c r="H2474" s="16" t="str">
        <f>IF((IFERROR((VLOOKUP(D2474,'Automation (QBO)'!A:B,2,FALSE)),"0"))=0,"Suspense",(IFERROR((VLOOKUP(D2474,'Automation (QBO)'!A:B,2,FALSE)),"Suspense")))</f>
        <v>Credit Card (CIBC Visa)</v>
      </c>
      <c r="I2474" s="17">
        <f t="shared" si="154"/>
        <v>104.8</v>
      </c>
      <c r="J2474" s="12" t="str">
        <f t="shared" si="155"/>
        <v>Credit Card (CIBC Visa)</v>
      </c>
    </row>
    <row r="2475" spans="1:10" ht="16" hidden="1">
      <c r="A2475" s="13" t="s">
        <v>829</v>
      </c>
      <c r="B2475" s="12" t="s">
        <v>78</v>
      </c>
      <c r="C2475" s="12" t="s">
        <v>143</v>
      </c>
      <c r="D2475" s="12" t="s">
        <v>505</v>
      </c>
      <c r="E2475" s="12">
        <v>1304.6600000000001</v>
      </c>
      <c r="F2475" s="14" t="str">
        <f t="shared" si="152"/>
        <v>2025-05-24ExpenseMeadows Landscape Supply ltd21010 Credit Card (CIBC Visa)1304.66</v>
      </c>
      <c r="G2475" s="15">
        <f t="shared" si="153"/>
        <v>45801</v>
      </c>
      <c r="H2475" s="16" t="str">
        <f>IF((IFERROR((VLOOKUP(D2475,'Automation (QBO)'!A:B,2,FALSE)),"0"))=0,"Suspense",(IFERROR((VLOOKUP(D2475,'Automation (QBO)'!A:B,2,FALSE)),"Suspense")))</f>
        <v>Credit Card (CIBC Visa)</v>
      </c>
      <c r="I2475" s="17">
        <f t="shared" si="154"/>
        <v>1304.6600000000001</v>
      </c>
      <c r="J2475" s="12" t="str">
        <f t="shared" si="155"/>
        <v>Credit Card (CIBC Visa)</v>
      </c>
    </row>
    <row r="2476" spans="1:10" ht="16" hidden="1">
      <c r="A2476" s="13" t="s">
        <v>830</v>
      </c>
      <c r="B2476" s="12" t="s">
        <v>78</v>
      </c>
      <c r="C2476" s="12" t="s">
        <v>83</v>
      </c>
      <c r="D2476" s="12" t="s">
        <v>199</v>
      </c>
      <c r="E2476" s="12">
        <v>0</v>
      </c>
      <c r="F2476" s="14" t="str">
        <f t="shared" si="152"/>
        <v>2025-05-25ExpenseMV Recycling and Waste Centre21020 GST/HST Payable0</v>
      </c>
      <c r="G2476" s="15">
        <f t="shared" si="153"/>
        <v>45802</v>
      </c>
      <c r="H2476" s="16" t="str">
        <f>IF((IFERROR((VLOOKUP(D2476,'Automation (QBO)'!A:B,2,FALSE)),"0"))=0,"Suspense",(IFERROR((VLOOKUP(D2476,'Automation (QBO)'!A:B,2,FALSE)),"Suspense")))</f>
        <v>GST/HST Payable</v>
      </c>
      <c r="I2476" s="17">
        <f t="shared" si="154"/>
        <v>0</v>
      </c>
      <c r="J2476" s="12" t="str">
        <f t="shared" si="155"/>
        <v>GST/HST Payable</v>
      </c>
    </row>
    <row r="2477" spans="1:10" ht="16" hidden="1">
      <c r="A2477" s="13" t="s">
        <v>830</v>
      </c>
      <c r="B2477" s="12" t="s">
        <v>78</v>
      </c>
      <c r="C2477" s="12" t="s">
        <v>81</v>
      </c>
      <c r="D2477" s="12" t="s">
        <v>660</v>
      </c>
      <c r="E2477" s="12">
        <v>50.05</v>
      </c>
      <c r="F2477" s="14" t="str">
        <f t="shared" si="152"/>
        <v>2025-05-25ExpenseHome Depot51335 Project Expense - Materials50.05</v>
      </c>
      <c r="G2477" s="15">
        <f t="shared" si="153"/>
        <v>45802</v>
      </c>
      <c r="H2477" s="16" t="str">
        <f>IF((IFERROR((VLOOKUP(D2477,'Automation (QBO)'!A:B,2,FALSE)),"0"))=0,"Suspense",(IFERROR((VLOOKUP(D2477,'Automation (QBO)'!A:B,2,FALSE)),"Suspense")))</f>
        <v>Project Expense - Materials</v>
      </c>
      <c r="I2477" s="17">
        <f t="shared" si="154"/>
        <v>50.05</v>
      </c>
      <c r="J2477" s="12" t="str">
        <f t="shared" si="155"/>
        <v>Project Expense - Materials</v>
      </c>
    </row>
    <row r="2478" spans="1:10" ht="16" hidden="1">
      <c r="A2478" s="13" t="s">
        <v>830</v>
      </c>
      <c r="B2478" s="12" t="s">
        <v>78</v>
      </c>
      <c r="C2478" s="12" t="s">
        <v>81</v>
      </c>
      <c r="D2478" s="12" t="s">
        <v>199</v>
      </c>
      <c r="E2478" s="12">
        <v>-2.34</v>
      </c>
      <c r="F2478" s="14" t="str">
        <f t="shared" si="152"/>
        <v>2025-05-25ExpenseHome Depot21020 GST/HST Payable-2.34</v>
      </c>
      <c r="G2478" s="15">
        <f t="shared" si="153"/>
        <v>45802</v>
      </c>
      <c r="H2478" s="16" t="str">
        <f>IF((IFERROR((VLOOKUP(D2478,'Automation (QBO)'!A:B,2,FALSE)),"0"))=0,"Suspense",(IFERROR((VLOOKUP(D2478,'Automation (QBO)'!A:B,2,FALSE)),"Suspense")))</f>
        <v>GST/HST Payable</v>
      </c>
      <c r="I2478" s="17">
        <f t="shared" si="154"/>
        <v>-2.34</v>
      </c>
      <c r="J2478" s="12" t="str">
        <f t="shared" si="155"/>
        <v>GST/HST Payable</v>
      </c>
    </row>
    <row r="2479" spans="1:10" ht="16" hidden="1">
      <c r="A2479" s="13" t="s">
        <v>830</v>
      </c>
      <c r="B2479" s="12" t="s">
        <v>78</v>
      </c>
      <c r="C2479" s="12" t="s">
        <v>101</v>
      </c>
      <c r="D2479" s="12" t="s">
        <v>315</v>
      </c>
      <c r="E2479" s="12">
        <v>89.59</v>
      </c>
      <c r="F2479" s="14" t="str">
        <f t="shared" si="152"/>
        <v>2025-05-25ExpenseAmazon17015 Tools &amp; Equipment89.59</v>
      </c>
      <c r="G2479" s="15">
        <f t="shared" si="153"/>
        <v>45802</v>
      </c>
      <c r="H2479" s="16" t="str">
        <f>IF((IFERROR((VLOOKUP(D2479,'Automation (QBO)'!A:B,2,FALSE)),"0"))=0,"Suspense",(IFERROR((VLOOKUP(D2479,'Automation (QBO)'!A:B,2,FALSE)),"Suspense")))</f>
        <v>Tools &amp; Equipment</v>
      </c>
      <c r="I2479" s="17">
        <f t="shared" si="154"/>
        <v>89.59</v>
      </c>
      <c r="J2479" s="12" t="str">
        <f t="shared" si="155"/>
        <v>Tools &amp; Equipment</v>
      </c>
    </row>
    <row r="2480" spans="1:10" ht="16" hidden="1">
      <c r="A2480" s="13" t="s">
        <v>830</v>
      </c>
      <c r="B2480" s="12" t="s">
        <v>78</v>
      </c>
      <c r="C2480" s="12" t="s">
        <v>101</v>
      </c>
      <c r="D2480" s="12" t="s">
        <v>199</v>
      </c>
      <c r="E2480" s="12">
        <v>0</v>
      </c>
      <c r="F2480" s="14" t="str">
        <f t="shared" si="152"/>
        <v>2025-05-25ExpenseAmazon21020 GST/HST Payable0</v>
      </c>
      <c r="G2480" s="15">
        <f t="shared" si="153"/>
        <v>45802</v>
      </c>
      <c r="H2480" s="16" t="str">
        <f>IF((IFERROR((VLOOKUP(D2480,'Automation (QBO)'!A:B,2,FALSE)),"0"))=0,"Suspense",(IFERROR((VLOOKUP(D2480,'Automation (QBO)'!A:B,2,FALSE)),"Suspense")))</f>
        <v>GST/HST Payable</v>
      </c>
      <c r="I2480" s="17">
        <f t="shared" si="154"/>
        <v>0</v>
      </c>
      <c r="J2480" s="12" t="str">
        <f t="shared" si="155"/>
        <v>GST/HST Payable</v>
      </c>
    </row>
    <row r="2481" spans="1:10" ht="16" hidden="1">
      <c r="A2481" s="13" t="s">
        <v>830</v>
      </c>
      <c r="B2481" s="12" t="s">
        <v>78</v>
      </c>
      <c r="C2481" s="12" t="s">
        <v>83</v>
      </c>
      <c r="D2481" s="12" t="s">
        <v>660</v>
      </c>
      <c r="E2481" s="12">
        <v>23</v>
      </c>
      <c r="F2481" s="14" t="str">
        <f t="shared" si="152"/>
        <v>2025-05-25ExpenseMV Recycling and Waste Centre51335 Project Expense - Materials23</v>
      </c>
      <c r="G2481" s="15">
        <f t="shared" si="153"/>
        <v>45802</v>
      </c>
      <c r="H2481" s="16" t="str">
        <f>IF((IFERROR((VLOOKUP(D2481,'Automation (QBO)'!A:B,2,FALSE)),"0"))=0,"Suspense",(IFERROR((VLOOKUP(D2481,'Automation (QBO)'!A:B,2,FALSE)),"Suspense")))</f>
        <v>Project Expense - Materials</v>
      </c>
      <c r="I2481" s="17">
        <f t="shared" si="154"/>
        <v>23</v>
      </c>
      <c r="J2481" s="12" t="str">
        <f t="shared" si="155"/>
        <v>Project Expense - Materials</v>
      </c>
    </row>
    <row r="2482" spans="1:10" ht="16" hidden="1">
      <c r="A2482" s="13" t="s">
        <v>830</v>
      </c>
      <c r="B2482" s="12" t="s">
        <v>78</v>
      </c>
      <c r="C2482" s="12" t="s">
        <v>83</v>
      </c>
      <c r="D2482" s="12" t="s">
        <v>505</v>
      </c>
      <c r="E2482" s="12">
        <v>23</v>
      </c>
      <c r="F2482" s="14" t="str">
        <f t="shared" si="152"/>
        <v>2025-05-25ExpenseMV Recycling and Waste Centre21010 Credit Card (CIBC Visa)23</v>
      </c>
      <c r="G2482" s="15">
        <f t="shared" si="153"/>
        <v>45802</v>
      </c>
      <c r="H2482" s="16" t="str">
        <f>IF((IFERROR((VLOOKUP(D2482,'Automation (QBO)'!A:B,2,FALSE)),"0"))=0,"Suspense",(IFERROR((VLOOKUP(D2482,'Automation (QBO)'!A:B,2,FALSE)),"Suspense")))</f>
        <v>Credit Card (CIBC Visa)</v>
      </c>
      <c r="I2482" s="17">
        <f t="shared" si="154"/>
        <v>23</v>
      </c>
      <c r="J2482" s="12" t="str">
        <f t="shared" si="155"/>
        <v>Credit Card (CIBC Visa)</v>
      </c>
    </row>
    <row r="2483" spans="1:10" ht="16" hidden="1">
      <c r="A2483" s="13" t="s">
        <v>830</v>
      </c>
      <c r="B2483" s="12" t="s">
        <v>78</v>
      </c>
      <c r="C2483" s="12" t="s">
        <v>81</v>
      </c>
      <c r="D2483" s="12" t="s">
        <v>505</v>
      </c>
      <c r="E2483" s="12">
        <v>52.39</v>
      </c>
      <c r="F2483" s="14" t="str">
        <f t="shared" si="152"/>
        <v>2025-05-25ExpenseHome Depot21010 Credit Card (CIBC Visa)52.39</v>
      </c>
      <c r="G2483" s="15">
        <f t="shared" si="153"/>
        <v>45802</v>
      </c>
      <c r="H2483" s="16" t="str">
        <f>IF((IFERROR((VLOOKUP(D2483,'Automation (QBO)'!A:B,2,FALSE)),"0"))=0,"Suspense",(IFERROR((VLOOKUP(D2483,'Automation (QBO)'!A:B,2,FALSE)),"Suspense")))</f>
        <v>Credit Card (CIBC Visa)</v>
      </c>
      <c r="I2483" s="17">
        <f t="shared" si="154"/>
        <v>52.39</v>
      </c>
      <c r="J2483" s="12" t="str">
        <f t="shared" si="155"/>
        <v>Credit Card (CIBC Visa)</v>
      </c>
    </row>
    <row r="2484" spans="1:10" ht="18" hidden="1" customHeight="1">
      <c r="A2484" s="13" t="s">
        <v>830</v>
      </c>
      <c r="B2484" s="12" t="s">
        <v>78</v>
      </c>
      <c r="C2484" s="12" t="s">
        <v>101</v>
      </c>
      <c r="D2484" s="12" t="s">
        <v>505</v>
      </c>
      <c r="E2484" s="12">
        <v>89.59</v>
      </c>
      <c r="F2484" s="14" t="str">
        <f t="shared" ref="F2484:F2547" si="156">A2484&amp;B2484&amp;C2484&amp;D2484&amp;E2484</f>
        <v>2025-05-25ExpenseAmazon21010 Credit Card (CIBC Visa)89.59</v>
      </c>
      <c r="G2484" s="15">
        <f t="shared" ref="G2484:G2547" si="157">IFERROR((DATEVALUE(A2484)),A2484)</f>
        <v>45802</v>
      </c>
      <c r="H2484" s="16" t="str">
        <f>IF((IFERROR((VLOOKUP(D2484,'Automation (QBO)'!A:B,2,FALSE)),"0"))=0,"Suspense",(IFERROR((VLOOKUP(D2484,'Automation (QBO)'!A:B,2,FALSE)),"Suspense")))</f>
        <v>Credit Card (CIBC Visa)</v>
      </c>
      <c r="I2484" s="17">
        <f t="shared" ref="I2484:I2547" si="158">E2484</f>
        <v>89.59</v>
      </c>
      <c r="J2484" s="12" t="str">
        <f t="shared" ref="J2484:J2547" si="159">H2484</f>
        <v>Credit Card (CIBC Visa)</v>
      </c>
    </row>
    <row r="2485" spans="1:10" ht="18" hidden="1" customHeight="1">
      <c r="A2485" s="13" t="s">
        <v>831</v>
      </c>
      <c r="B2485" s="12" t="s">
        <v>84</v>
      </c>
      <c r="C2485" s="12" t="s">
        <v>753</v>
      </c>
      <c r="D2485" s="12" t="s">
        <v>665</v>
      </c>
      <c r="E2485" s="12">
        <v>100000</v>
      </c>
      <c r="F2485" s="14" t="str">
        <f t="shared" si="156"/>
        <v>2025-05-26InvoiceBrowns Newport Village:BSH NewPort Patio Project12000 [Accounts Receivable]100000</v>
      </c>
      <c r="G2485" s="15">
        <f t="shared" si="157"/>
        <v>45803</v>
      </c>
      <c r="H2485" s="16" t="str">
        <f>IF((IFERROR((VLOOKUP(D2485,'Automation (QBO)'!A:B,2,FALSE)),"0"))=0,"Suspense",(IFERROR((VLOOKUP(D2485,'Automation (QBO)'!A:B,2,FALSE)),"Suspense")))</f>
        <v>Accounts Recievable - Suspense</v>
      </c>
      <c r="I2485" s="17">
        <f t="shared" si="158"/>
        <v>100000</v>
      </c>
      <c r="J2485" s="12" t="str">
        <f t="shared" si="159"/>
        <v>Accounts Recievable - Suspense</v>
      </c>
    </row>
    <row r="2486" spans="1:10" ht="18" hidden="1" customHeight="1">
      <c r="A2486" s="13" t="s">
        <v>831</v>
      </c>
      <c r="B2486" s="12" t="s">
        <v>84</v>
      </c>
      <c r="C2486" s="12" t="s">
        <v>753</v>
      </c>
      <c r="D2486" s="12" t="s">
        <v>218</v>
      </c>
      <c r="E2486" s="12">
        <v>100000</v>
      </c>
      <c r="F2486" s="14" t="str">
        <f t="shared" si="156"/>
        <v>2025-05-26InvoiceBrowns Newport Village:BSH NewPort Patio Project21045 Deposit Received100000</v>
      </c>
      <c r="G2486" s="15">
        <f t="shared" si="157"/>
        <v>45803</v>
      </c>
      <c r="H2486" s="16" t="str">
        <f>IF((IFERROR((VLOOKUP(D2486,'Automation (QBO)'!A:B,2,FALSE)),"0"))=0,"Suspense",(IFERROR((VLOOKUP(D2486,'Automation (QBO)'!A:B,2,FALSE)),"Suspense")))</f>
        <v>Liability - Depostis Received</v>
      </c>
      <c r="I2486" s="17">
        <f t="shared" si="158"/>
        <v>100000</v>
      </c>
      <c r="J2486" s="12" t="str">
        <f t="shared" si="159"/>
        <v>Liability - Depostis Received</v>
      </c>
    </row>
    <row r="2487" spans="1:10" ht="18" hidden="1" customHeight="1">
      <c r="A2487" s="13" t="s">
        <v>831</v>
      </c>
      <c r="B2487" s="12" t="s">
        <v>84</v>
      </c>
      <c r="C2487" s="12" t="s">
        <v>753</v>
      </c>
      <c r="D2487" s="12" t="s">
        <v>199</v>
      </c>
      <c r="E2487" s="12">
        <v>0</v>
      </c>
      <c r="F2487" s="14" t="str">
        <f t="shared" si="156"/>
        <v>2025-05-26InvoiceBrowns Newport Village:BSH NewPort Patio Project21020 GST/HST Payable0</v>
      </c>
      <c r="G2487" s="15">
        <f t="shared" si="157"/>
        <v>45803</v>
      </c>
      <c r="H2487" s="16" t="str">
        <f>IF((IFERROR((VLOOKUP(D2487,'Automation (QBO)'!A:B,2,FALSE)),"0"))=0,"Suspense",(IFERROR((VLOOKUP(D2487,'Automation (QBO)'!A:B,2,FALSE)),"Suspense")))</f>
        <v>GST/HST Payable</v>
      </c>
      <c r="I2487" s="17">
        <f t="shared" si="158"/>
        <v>0</v>
      </c>
      <c r="J2487" s="12" t="str">
        <f t="shared" si="159"/>
        <v>GST/HST Payable</v>
      </c>
    </row>
    <row r="2488" spans="1:10" ht="18" hidden="1" customHeight="1">
      <c r="A2488" s="13" t="s">
        <v>831</v>
      </c>
      <c r="B2488" s="12" t="s">
        <v>84</v>
      </c>
      <c r="C2488" s="12" t="s">
        <v>114</v>
      </c>
      <c r="D2488" s="12" t="s">
        <v>665</v>
      </c>
      <c r="E2488" s="12">
        <v>0</v>
      </c>
      <c r="F2488" s="14" t="str">
        <f t="shared" si="156"/>
        <v>2025-05-26InvoiceGarden of Granite Winery:Garden of Granite Project12000 [Accounts Receivable]0</v>
      </c>
      <c r="G2488" s="15">
        <f t="shared" si="157"/>
        <v>45803</v>
      </c>
      <c r="H2488" s="16" t="str">
        <f>IF((IFERROR((VLOOKUP(D2488,'Automation (QBO)'!A:B,2,FALSE)),"0"))=0,"Suspense",(IFERROR((VLOOKUP(D2488,'Automation (QBO)'!A:B,2,FALSE)),"Suspense")))</f>
        <v>Accounts Recievable - Suspense</v>
      </c>
      <c r="I2488" s="17">
        <f t="shared" si="158"/>
        <v>0</v>
      </c>
      <c r="J2488" s="12" t="str">
        <f t="shared" si="159"/>
        <v>Accounts Recievable - Suspense</v>
      </c>
    </row>
    <row r="2489" spans="1:10" ht="18" hidden="1" customHeight="1">
      <c r="A2489" s="13" t="s">
        <v>831</v>
      </c>
      <c r="B2489" s="12" t="s">
        <v>84</v>
      </c>
      <c r="C2489" s="12" t="s">
        <v>114</v>
      </c>
      <c r="D2489" s="12" t="s">
        <v>758</v>
      </c>
      <c r="E2489" s="12">
        <v>325</v>
      </c>
      <c r="F2489" s="14" t="str">
        <f t="shared" si="156"/>
        <v>2025-05-26InvoiceGarden of Granite Winery:Garden of Granite Project41006 Labour - General325</v>
      </c>
      <c r="G2489" s="15">
        <f t="shared" si="157"/>
        <v>45803</v>
      </c>
      <c r="H2489" s="16" t="str">
        <f>IF((IFERROR((VLOOKUP(D2489,'Automation (QBO)'!A:B,2,FALSE)),"0"))=0,"Suspense",(IFERROR((VLOOKUP(D2489,'Automation (QBO)'!A:B,2,FALSE)),"Suspense")))</f>
        <v>Labour - General</v>
      </c>
      <c r="I2489" s="17">
        <f t="shared" si="158"/>
        <v>325</v>
      </c>
      <c r="J2489" s="12" t="str">
        <f t="shared" si="159"/>
        <v>Labour - General</v>
      </c>
    </row>
    <row r="2490" spans="1:10" ht="18" hidden="1" customHeight="1">
      <c r="A2490" s="13" t="s">
        <v>831</v>
      </c>
      <c r="B2490" s="12" t="s">
        <v>84</v>
      </c>
      <c r="C2490" s="12" t="s">
        <v>114</v>
      </c>
      <c r="D2490" s="12" t="s">
        <v>761</v>
      </c>
      <c r="E2490" s="12">
        <v>65</v>
      </c>
      <c r="F2490" s="14" t="str">
        <f t="shared" si="156"/>
        <v>2025-05-26InvoiceGarden of Granite Winery:Garden of Granite Project42025 Margin - Labour65</v>
      </c>
      <c r="G2490" s="15">
        <f t="shared" si="157"/>
        <v>45803</v>
      </c>
      <c r="H2490" s="16" t="str">
        <f>IF((IFERROR((VLOOKUP(D2490,'Automation (QBO)'!A:B,2,FALSE)),"0"))=0,"Suspense",(IFERROR((VLOOKUP(D2490,'Automation (QBO)'!A:B,2,FALSE)),"Suspense")))</f>
        <v>Margin - Labour</v>
      </c>
      <c r="I2490" s="17">
        <f t="shared" si="158"/>
        <v>65</v>
      </c>
      <c r="J2490" s="12" t="str">
        <f t="shared" si="159"/>
        <v>Margin - Labour</v>
      </c>
    </row>
    <row r="2491" spans="1:10" ht="18" hidden="1" customHeight="1">
      <c r="A2491" s="13" t="s">
        <v>831</v>
      </c>
      <c r="B2491" s="12" t="s">
        <v>84</v>
      </c>
      <c r="C2491" s="12" t="s">
        <v>114</v>
      </c>
      <c r="D2491" s="12" t="s">
        <v>666</v>
      </c>
      <c r="E2491" s="12">
        <v>7373.47</v>
      </c>
      <c r="F2491" s="14" t="str">
        <f t="shared" si="156"/>
        <v>2025-05-26InvoiceGarden of Granite Winery:Garden of Granite Project41005 Labour - Project Managment7373.47</v>
      </c>
      <c r="G2491" s="15">
        <f t="shared" si="157"/>
        <v>45803</v>
      </c>
      <c r="H2491" s="16" t="str">
        <f>IF((IFERROR((VLOOKUP(D2491,'Automation (QBO)'!A:B,2,FALSE)),"0"))=0,"Suspense",(IFERROR((VLOOKUP(D2491,'Automation (QBO)'!A:B,2,FALSE)),"Suspense")))</f>
        <v>Labour - Project Managment</v>
      </c>
      <c r="I2491" s="17">
        <f t="shared" si="158"/>
        <v>7373.47</v>
      </c>
      <c r="J2491" s="12" t="str">
        <f t="shared" si="159"/>
        <v>Labour - Project Managment</v>
      </c>
    </row>
    <row r="2492" spans="1:10" ht="18" hidden="1" customHeight="1">
      <c r="A2492" s="13" t="s">
        <v>831</v>
      </c>
      <c r="B2492" s="12" t="s">
        <v>84</v>
      </c>
      <c r="C2492" s="12" t="s">
        <v>114</v>
      </c>
      <c r="D2492" s="12" t="s">
        <v>760</v>
      </c>
      <c r="E2492" s="12">
        <v>1474.69</v>
      </c>
      <c r="F2492" s="14" t="str">
        <f t="shared" si="156"/>
        <v>2025-05-26InvoiceGarden of Granite Winery:Garden of Granite Project42020 Margin - Subcontractor1474.69</v>
      </c>
      <c r="G2492" s="15">
        <f t="shared" si="157"/>
        <v>45803</v>
      </c>
      <c r="H2492" s="16" t="str">
        <f>IF((IFERROR((VLOOKUP(D2492,'Automation (QBO)'!A:B,2,FALSE)),"0"))=0,"Suspense",(IFERROR((VLOOKUP(D2492,'Automation (QBO)'!A:B,2,FALSE)),"Suspense")))</f>
        <v>Margin - Subcontractor</v>
      </c>
      <c r="I2492" s="17">
        <f t="shared" si="158"/>
        <v>1474.69</v>
      </c>
      <c r="J2492" s="12" t="str">
        <f t="shared" si="159"/>
        <v>Margin - Subcontractor</v>
      </c>
    </row>
    <row r="2493" spans="1:10" ht="18" hidden="1" customHeight="1">
      <c r="A2493" s="13" t="s">
        <v>831</v>
      </c>
      <c r="B2493" s="12" t="s">
        <v>84</v>
      </c>
      <c r="C2493" s="12" t="s">
        <v>753</v>
      </c>
      <c r="D2493" s="12" t="s">
        <v>665</v>
      </c>
      <c r="E2493" s="12">
        <v>0</v>
      </c>
      <c r="F2493" s="14" t="str">
        <f t="shared" si="156"/>
        <v>2025-05-26InvoiceBrowns Newport Village:BSH NewPort Patio Project12000 [Accounts Receivable]0</v>
      </c>
      <c r="G2493" s="15">
        <f t="shared" si="157"/>
        <v>45803</v>
      </c>
      <c r="H2493" s="16" t="str">
        <f>IF((IFERROR((VLOOKUP(D2493,'Automation (QBO)'!A:B,2,FALSE)),"0"))=0,"Suspense",(IFERROR((VLOOKUP(D2493,'Automation (QBO)'!A:B,2,FALSE)),"Suspense")))</f>
        <v>Accounts Recievable - Suspense</v>
      </c>
      <c r="I2493" s="17">
        <f t="shared" si="158"/>
        <v>0</v>
      </c>
      <c r="J2493" s="12" t="str">
        <f t="shared" si="159"/>
        <v>Accounts Recievable - Suspense</v>
      </c>
    </row>
    <row r="2494" spans="1:10" ht="18" hidden="1" customHeight="1">
      <c r="A2494" s="13" t="s">
        <v>831</v>
      </c>
      <c r="B2494" s="12" t="s">
        <v>84</v>
      </c>
      <c r="C2494" s="12" t="s">
        <v>753</v>
      </c>
      <c r="D2494" s="12" t="s">
        <v>666</v>
      </c>
      <c r="E2494" s="12">
        <v>18475</v>
      </c>
      <c r="F2494" s="14" t="str">
        <f t="shared" si="156"/>
        <v>2025-05-26InvoiceBrowns Newport Village:BSH NewPort Patio Project41005 Labour - Project Managment18475</v>
      </c>
      <c r="G2494" s="15">
        <f t="shared" si="157"/>
        <v>45803</v>
      </c>
      <c r="H2494" s="16" t="str">
        <f>IF((IFERROR((VLOOKUP(D2494,'Automation (QBO)'!A:B,2,FALSE)),"0"))=0,"Suspense",(IFERROR((VLOOKUP(D2494,'Automation (QBO)'!A:B,2,FALSE)),"Suspense")))</f>
        <v>Labour - Project Managment</v>
      </c>
      <c r="I2494" s="17">
        <f t="shared" si="158"/>
        <v>18475</v>
      </c>
      <c r="J2494" s="12" t="str">
        <f t="shared" si="159"/>
        <v>Labour - Project Managment</v>
      </c>
    </row>
    <row r="2495" spans="1:10" ht="18" hidden="1" customHeight="1">
      <c r="A2495" s="13" t="s">
        <v>831</v>
      </c>
      <c r="B2495" s="12" t="s">
        <v>84</v>
      </c>
      <c r="C2495" s="12" t="s">
        <v>753</v>
      </c>
      <c r="D2495" s="12" t="s">
        <v>760</v>
      </c>
      <c r="E2495" s="12">
        <v>3695</v>
      </c>
      <c r="F2495" s="14" t="str">
        <f t="shared" si="156"/>
        <v>2025-05-26InvoiceBrowns Newport Village:BSH NewPort Patio Project42020 Margin - Subcontractor3695</v>
      </c>
      <c r="G2495" s="15">
        <f t="shared" si="157"/>
        <v>45803</v>
      </c>
      <c r="H2495" s="16" t="str">
        <f>IF((IFERROR((VLOOKUP(D2495,'Automation (QBO)'!A:B,2,FALSE)),"0"))=0,"Suspense",(IFERROR((VLOOKUP(D2495,'Automation (QBO)'!A:B,2,FALSE)),"Suspense")))</f>
        <v>Margin - Subcontractor</v>
      </c>
      <c r="I2495" s="17">
        <f t="shared" si="158"/>
        <v>3695</v>
      </c>
      <c r="J2495" s="12" t="str">
        <f t="shared" si="159"/>
        <v>Margin - Subcontractor</v>
      </c>
    </row>
    <row r="2496" spans="1:10" ht="18" hidden="1" customHeight="1">
      <c r="A2496" s="13" t="s">
        <v>831</v>
      </c>
      <c r="B2496" s="12" t="s">
        <v>84</v>
      </c>
      <c r="C2496" s="12" t="s">
        <v>753</v>
      </c>
      <c r="D2496" s="12" t="s">
        <v>757</v>
      </c>
      <c r="E2496" s="12">
        <v>1329</v>
      </c>
      <c r="F2496" s="14" t="str">
        <f t="shared" si="156"/>
        <v>2025-05-26InvoiceBrowns Newport Village:BSH NewPort Patio Project42010 Rental - External1329</v>
      </c>
      <c r="G2496" s="15">
        <f t="shared" si="157"/>
        <v>45803</v>
      </c>
      <c r="H2496" s="16" t="str">
        <f>IF((IFERROR((VLOOKUP(D2496,'Automation (QBO)'!A:B,2,FALSE)),"0"))=0,"Suspense",(IFERROR((VLOOKUP(D2496,'Automation (QBO)'!A:B,2,FALSE)),"Suspense")))</f>
        <v>Rental - External</v>
      </c>
      <c r="I2496" s="17">
        <f t="shared" si="158"/>
        <v>1329</v>
      </c>
      <c r="J2496" s="12" t="str">
        <f t="shared" si="159"/>
        <v>Rental - External</v>
      </c>
    </row>
    <row r="2497" spans="1:10" ht="18" hidden="1" customHeight="1">
      <c r="A2497" s="13" t="s">
        <v>831</v>
      </c>
      <c r="B2497" s="12" t="s">
        <v>84</v>
      </c>
      <c r="C2497" s="12" t="s">
        <v>753</v>
      </c>
      <c r="D2497" s="12" t="s">
        <v>762</v>
      </c>
      <c r="E2497" s="12">
        <v>265.8</v>
      </c>
      <c r="F2497" s="14" t="str">
        <f t="shared" si="156"/>
        <v>2025-05-26InvoiceBrowns Newport Village:BSH NewPort Patio Project42030 Margin - Rental265.8</v>
      </c>
      <c r="G2497" s="15">
        <f t="shared" si="157"/>
        <v>45803</v>
      </c>
      <c r="H2497" s="16" t="str">
        <f>IF((IFERROR((VLOOKUP(D2497,'Automation (QBO)'!A:B,2,FALSE)),"0"))=0,"Suspense",(IFERROR((VLOOKUP(D2497,'Automation (QBO)'!A:B,2,FALSE)),"Suspense")))</f>
        <v>Margin - Rental</v>
      </c>
      <c r="I2497" s="17">
        <f t="shared" si="158"/>
        <v>265.8</v>
      </c>
      <c r="J2497" s="12" t="str">
        <f t="shared" si="159"/>
        <v>Margin - Rental</v>
      </c>
    </row>
    <row r="2498" spans="1:10" ht="18" hidden="1" customHeight="1">
      <c r="A2498" s="13" t="s">
        <v>831</v>
      </c>
      <c r="B2498" s="12" t="s">
        <v>84</v>
      </c>
      <c r="C2498" s="12" t="s">
        <v>753</v>
      </c>
      <c r="D2498" s="12" t="s">
        <v>844</v>
      </c>
      <c r="E2498" s="12">
        <v>455.4</v>
      </c>
      <c r="F2498" s="14" t="str">
        <f t="shared" si="156"/>
        <v>2025-05-26InvoiceBrowns Newport Village:BSH NewPort Patio Project42035 Billable Expense Income455.4</v>
      </c>
      <c r="G2498" s="15">
        <f t="shared" si="157"/>
        <v>45803</v>
      </c>
      <c r="H2498" s="16" t="str">
        <f>IF((IFERROR((VLOOKUP(D2498,'Automation (QBO)'!A:B,2,FALSE)),"0"))=0,"Suspense",(IFERROR((VLOOKUP(D2498,'Automation (QBO)'!A:B,2,FALSE)),"Suspense")))</f>
        <v>Suspense</v>
      </c>
      <c r="I2498" s="17">
        <f t="shared" si="158"/>
        <v>455.4</v>
      </c>
      <c r="J2498" s="12" t="str">
        <f t="shared" si="159"/>
        <v>Suspense</v>
      </c>
    </row>
    <row r="2499" spans="1:10" ht="18" hidden="1" customHeight="1">
      <c r="A2499" s="13" t="s">
        <v>831</v>
      </c>
      <c r="B2499" s="12" t="s">
        <v>84</v>
      </c>
      <c r="C2499" s="12" t="s">
        <v>753</v>
      </c>
      <c r="D2499" s="12" t="s">
        <v>759</v>
      </c>
      <c r="E2499" s="12">
        <v>91.08</v>
      </c>
      <c r="F2499" s="14" t="str">
        <f t="shared" si="156"/>
        <v>2025-05-26InvoiceBrowns Newport Village:BSH NewPort Patio Project42015 Margin - Materials91.08</v>
      </c>
      <c r="G2499" s="15">
        <f t="shared" si="157"/>
        <v>45803</v>
      </c>
      <c r="H2499" s="16" t="str">
        <f>IF((IFERROR((VLOOKUP(D2499,'Automation (QBO)'!A:B,2,FALSE)),"0"))=0,"Suspense",(IFERROR((VLOOKUP(D2499,'Automation (QBO)'!A:B,2,FALSE)),"Suspense")))</f>
        <v>Margin - Materials</v>
      </c>
      <c r="I2499" s="17">
        <f t="shared" si="158"/>
        <v>91.08</v>
      </c>
      <c r="J2499" s="12" t="str">
        <f t="shared" si="159"/>
        <v>Margin - Materials</v>
      </c>
    </row>
    <row r="2500" spans="1:10" ht="18" hidden="1" customHeight="1">
      <c r="A2500" s="13" t="s">
        <v>831</v>
      </c>
      <c r="B2500" s="12" t="s">
        <v>84</v>
      </c>
      <c r="C2500" s="12" t="s">
        <v>753</v>
      </c>
      <c r="D2500" s="12" t="s">
        <v>758</v>
      </c>
      <c r="E2500" s="12">
        <v>5850</v>
      </c>
      <c r="F2500" s="14" t="str">
        <f t="shared" si="156"/>
        <v>2025-05-26InvoiceBrowns Newport Village:BSH NewPort Patio Project41006 Labour - General5850</v>
      </c>
      <c r="G2500" s="15">
        <f t="shared" si="157"/>
        <v>45803</v>
      </c>
      <c r="H2500" s="16" t="str">
        <f>IF((IFERROR((VLOOKUP(D2500,'Automation (QBO)'!A:B,2,FALSE)),"0"))=0,"Suspense",(IFERROR((VLOOKUP(D2500,'Automation (QBO)'!A:B,2,FALSE)),"Suspense")))</f>
        <v>Labour - General</v>
      </c>
      <c r="I2500" s="17">
        <f t="shared" si="158"/>
        <v>5850</v>
      </c>
      <c r="J2500" s="12" t="str">
        <f t="shared" si="159"/>
        <v>Labour - General</v>
      </c>
    </row>
    <row r="2501" spans="1:10" ht="18" hidden="1" customHeight="1">
      <c r="A2501" s="13" t="s">
        <v>831</v>
      </c>
      <c r="B2501" s="12" t="s">
        <v>84</v>
      </c>
      <c r="C2501" s="12" t="s">
        <v>753</v>
      </c>
      <c r="D2501" s="12" t="s">
        <v>761</v>
      </c>
      <c r="E2501" s="12">
        <v>1170</v>
      </c>
      <c r="F2501" s="14" t="str">
        <f t="shared" si="156"/>
        <v>2025-05-26InvoiceBrowns Newport Village:BSH NewPort Patio Project42025 Margin - Labour1170</v>
      </c>
      <c r="G2501" s="15">
        <f t="shared" si="157"/>
        <v>45803</v>
      </c>
      <c r="H2501" s="16" t="str">
        <f>IF((IFERROR((VLOOKUP(D2501,'Automation (QBO)'!A:B,2,FALSE)),"0"))=0,"Suspense",(IFERROR((VLOOKUP(D2501,'Automation (QBO)'!A:B,2,FALSE)),"Suspense")))</f>
        <v>Margin - Labour</v>
      </c>
      <c r="I2501" s="17">
        <f t="shared" si="158"/>
        <v>1170</v>
      </c>
      <c r="J2501" s="12" t="str">
        <f t="shared" si="159"/>
        <v>Margin - Labour</v>
      </c>
    </row>
    <row r="2502" spans="1:10" ht="18" hidden="1" customHeight="1">
      <c r="A2502" s="13" t="s">
        <v>831</v>
      </c>
      <c r="B2502" s="12" t="s">
        <v>84</v>
      </c>
      <c r="C2502" s="12" t="s">
        <v>753</v>
      </c>
      <c r="D2502" s="12" t="s">
        <v>218</v>
      </c>
      <c r="E2502" s="12">
        <v>-32897.839999999997</v>
      </c>
      <c r="F2502" s="14" t="str">
        <f t="shared" si="156"/>
        <v>2025-05-26InvoiceBrowns Newport Village:BSH NewPort Patio Project21045 Deposit Received-32897.84</v>
      </c>
      <c r="G2502" s="15">
        <f t="shared" si="157"/>
        <v>45803</v>
      </c>
      <c r="H2502" s="16" t="str">
        <f>IF((IFERROR((VLOOKUP(D2502,'Automation (QBO)'!A:B,2,FALSE)),"0"))=0,"Suspense",(IFERROR((VLOOKUP(D2502,'Automation (QBO)'!A:B,2,FALSE)),"Suspense")))</f>
        <v>Liability - Depostis Received</v>
      </c>
      <c r="I2502" s="17">
        <f t="shared" si="158"/>
        <v>-32897.839999999997</v>
      </c>
      <c r="J2502" s="12" t="str">
        <f t="shared" si="159"/>
        <v>Liability - Depostis Received</v>
      </c>
    </row>
    <row r="2503" spans="1:10" ht="18" hidden="1" customHeight="1">
      <c r="A2503" s="13" t="s">
        <v>831</v>
      </c>
      <c r="B2503" s="12" t="s">
        <v>84</v>
      </c>
      <c r="C2503" s="12" t="s">
        <v>753</v>
      </c>
      <c r="D2503" s="12" t="s">
        <v>199</v>
      </c>
      <c r="E2503" s="12">
        <v>1566.56</v>
      </c>
      <c r="F2503" s="14" t="str">
        <f t="shared" si="156"/>
        <v>2025-05-26InvoiceBrowns Newport Village:BSH NewPort Patio Project21020 GST/HST Payable1566.56</v>
      </c>
      <c r="G2503" s="15">
        <f t="shared" si="157"/>
        <v>45803</v>
      </c>
      <c r="H2503" s="16" t="str">
        <f>IF((IFERROR((VLOOKUP(D2503,'Automation (QBO)'!A:B,2,FALSE)),"0"))=0,"Suspense",(IFERROR((VLOOKUP(D2503,'Automation (QBO)'!A:B,2,FALSE)),"Suspense")))</f>
        <v>GST/HST Payable</v>
      </c>
      <c r="I2503" s="17">
        <f t="shared" si="158"/>
        <v>1566.56</v>
      </c>
      <c r="J2503" s="12" t="str">
        <f t="shared" si="159"/>
        <v>GST/HST Payable</v>
      </c>
    </row>
    <row r="2504" spans="1:10" ht="18" hidden="1" customHeight="1">
      <c r="A2504" s="13" t="s">
        <v>831</v>
      </c>
      <c r="B2504" s="12" t="s">
        <v>84</v>
      </c>
      <c r="C2504" s="12" t="s">
        <v>753</v>
      </c>
      <c r="D2504" s="12" t="s">
        <v>199</v>
      </c>
      <c r="E2504" s="12">
        <v>0</v>
      </c>
      <c r="F2504" s="14" t="str">
        <f t="shared" si="156"/>
        <v>2025-05-26InvoiceBrowns Newport Village:BSH NewPort Patio Project21020 GST/HST Payable0</v>
      </c>
      <c r="G2504" s="15">
        <f t="shared" si="157"/>
        <v>45803</v>
      </c>
      <c r="H2504" s="16" t="str">
        <f>IF((IFERROR((VLOOKUP(D2504,'Automation (QBO)'!A:B,2,FALSE)),"0"))=0,"Suspense",(IFERROR((VLOOKUP(D2504,'Automation (QBO)'!A:B,2,FALSE)),"Suspense")))</f>
        <v>GST/HST Payable</v>
      </c>
      <c r="I2504" s="17">
        <f t="shared" si="158"/>
        <v>0</v>
      </c>
      <c r="J2504" s="12" t="str">
        <f t="shared" si="159"/>
        <v>GST/HST Payable</v>
      </c>
    </row>
    <row r="2505" spans="1:10" ht="18" hidden="1" customHeight="1">
      <c r="A2505" s="13" t="s">
        <v>831</v>
      </c>
      <c r="B2505" s="12" t="s">
        <v>78</v>
      </c>
      <c r="C2505" s="12" t="s">
        <v>111</v>
      </c>
      <c r="D2505" s="12" t="s">
        <v>654</v>
      </c>
      <c r="E2505" s="12">
        <v>327</v>
      </c>
      <c r="F2505" s="14" t="str">
        <f t="shared" si="156"/>
        <v>2025-05-26ExpenseReload Contracting Ltd.51320 Project Expense - Subcontractors327</v>
      </c>
      <c r="G2505" s="15">
        <f t="shared" si="157"/>
        <v>45803</v>
      </c>
      <c r="H2505" s="16" t="str">
        <f>IF((IFERROR((VLOOKUP(D2505,'Automation (QBO)'!A:B,2,FALSE)),"0"))=0,"Suspense",(IFERROR((VLOOKUP(D2505,'Automation (QBO)'!A:B,2,FALSE)),"Suspense")))</f>
        <v>Project Expense - Subcontractors</v>
      </c>
      <c r="I2505" s="17">
        <f t="shared" si="158"/>
        <v>327</v>
      </c>
      <c r="J2505" s="12" t="str">
        <f t="shared" si="159"/>
        <v>Project Expense - Subcontractors</v>
      </c>
    </row>
    <row r="2506" spans="1:10" ht="18" hidden="1" customHeight="1">
      <c r="A2506" s="13" t="s">
        <v>831</v>
      </c>
      <c r="B2506" s="12" t="s">
        <v>78</v>
      </c>
      <c r="C2506" s="12" t="s">
        <v>111</v>
      </c>
      <c r="D2506" s="12" t="s">
        <v>199</v>
      </c>
      <c r="E2506" s="12">
        <v>-16.350000000000001</v>
      </c>
      <c r="F2506" s="14" t="str">
        <f t="shared" si="156"/>
        <v>2025-05-26ExpenseReload Contracting Ltd.21020 GST/HST Payable-16.35</v>
      </c>
      <c r="G2506" s="15">
        <f t="shared" si="157"/>
        <v>45803</v>
      </c>
      <c r="H2506" s="16" t="str">
        <f>IF((IFERROR((VLOOKUP(D2506,'Automation (QBO)'!A:B,2,FALSE)),"0"))=0,"Suspense",(IFERROR((VLOOKUP(D2506,'Automation (QBO)'!A:B,2,FALSE)),"Suspense")))</f>
        <v>GST/HST Payable</v>
      </c>
      <c r="I2506" s="17">
        <f t="shared" si="158"/>
        <v>-16.350000000000001</v>
      </c>
      <c r="J2506" s="12" t="str">
        <f t="shared" si="159"/>
        <v>GST/HST Payable</v>
      </c>
    </row>
    <row r="2507" spans="1:10" ht="18" hidden="1" customHeight="1">
      <c r="A2507" s="13" t="s">
        <v>831</v>
      </c>
      <c r="B2507" s="12" t="s">
        <v>78</v>
      </c>
      <c r="C2507" s="12" t="s">
        <v>711</v>
      </c>
      <c r="D2507" s="12" t="s">
        <v>654</v>
      </c>
      <c r="E2507" s="12">
        <v>2166</v>
      </c>
      <c r="F2507" s="14" t="str">
        <f t="shared" si="156"/>
        <v>2025-05-26ExpenseJosh Sathiananthan LTD.51320 Project Expense - Subcontractors2166</v>
      </c>
      <c r="G2507" s="15">
        <f t="shared" si="157"/>
        <v>45803</v>
      </c>
      <c r="H2507" s="16" t="str">
        <f>IF((IFERROR((VLOOKUP(D2507,'Automation (QBO)'!A:B,2,FALSE)),"0"))=0,"Suspense",(IFERROR((VLOOKUP(D2507,'Automation (QBO)'!A:B,2,FALSE)),"Suspense")))</f>
        <v>Project Expense - Subcontractors</v>
      </c>
      <c r="I2507" s="17">
        <f t="shared" si="158"/>
        <v>2166</v>
      </c>
      <c r="J2507" s="12" t="str">
        <f t="shared" si="159"/>
        <v>Project Expense - Subcontractors</v>
      </c>
    </row>
    <row r="2508" spans="1:10" ht="18" hidden="1" customHeight="1">
      <c r="A2508" s="13" t="s">
        <v>831</v>
      </c>
      <c r="B2508" s="12" t="s">
        <v>78</v>
      </c>
      <c r="C2508" s="12" t="s">
        <v>711</v>
      </c>
      <c r="D2508" s="12" t="s">
        <v>199</v>
      </c>
      <c r="E2508" s="12">
        <v>0</v>
      </c>
      <c r="F2508" s="14" t="str">
        <f t="shared" si="156"/>
        <v>2025-05-26ExpenseJosh Sathiananthan LTD.21020 GST/HST Payable0</v>
      </c>
      <c r="G2508" s="15">
        <f t="shared" si="157"/>
        <v>45803</v>
      </c>
      <c r="H2508" s="16" t="str">
        <f>IF((IFERROR((VLOOKUP(D2508,'Automation (QBO)'!A:B,2,FALSE)),"0"))=0,"Suspense",(IFERROR((VLOOKUP(D2508,'Automation (QBO)'!A:B,2,FALSE)),"Suspense")))</f>
        <v>GST/HST Payable</v>
      </c>
      <c r="I2508" s="17">
        <f t="shared" si="158"/>
        <v>0</v>
      </c>
      <c r="J2508" s="12" t="str">
        <f t="shared" si="159"/>
        <v>GST/HST Payable</v>
      </c>
    </row>
    <row r="2509" spans="1:10" ht="18" hidden="1" customHeight="1">
      <c r="A2509" s="13" t="s">
        <v>831</v>
      </c>
      <c r="B2509" s="12" t="s">
        <v>78</v>
      </c>
      <c r="C2509" s="12" t="s">
        <v>92</v>
      </c>
      <c r="D2509" s="12" t="s">
        <v>199</v>
      </c>
      <c r="E2509" s="12">
        <v>0</v>
      </c>
      <c r="F2509" s="14" t="str">
        <f t="shared" si="156"/>
        <v>2025-05-26ExpenseBDC21020 GST/HST Payable0</v>
      </c>
      <c r="G2509" s="15">
        <f t="shared" si="157"/>
        <v>45803</v>
      </c>
      <c r="H2509" s="16" t="str">
        <f>IF((IFERROR((VLOOKUP(D2509,'Automation (QBO)'!A:B,2,FALSE)),"0"))=0,"Suspense",(IFERROR((VLOOKUP(D2509,'Automation (QBO)'!A:B,2,FALSE)),"Suspense")))</f>
        <v>GST/HST Payable</v>
      </c>
      <c r="I2509" s="17">
        <f t="shared" si="158"/>
        <v>0</v>
      </c>
      <c r="J2509" s="12" t="str">
        <f t="shared" si="159"/>
        <v>GST/HST Payable</v>
      </c>
    </row>
    <row r="2510" spans="1:10" ht="18" hidden="1" customHeight="1">
      <c r="A2510" s="13" t="s">
        <v>831</v>
      </c>
      <c r="B2510" s="12" t="s">
        <v>78</v>
      </c>
      <c r="C2510" s="12" t="s">
        <v>318</v>
      </c>
      <c r="D2510" s="12" t="s">
        <v>654</v>
      </c>
      <c r="E2510" s="12">
        <v>1300</v>
      </c>
      <c r="F2510" s="14" t="str">
        <f t="shared" si="156"/>
        <v>2025-05-26ExpenseSeasons Mechanical LTD51320 Project Expense - Subcontractors1300</v>
      </c>
      <c r="G2510" s="15">
        <f t="shared" si="157"/>
        <v>45803</v>
      </c>
      <c r="H2510" s="16" t="str">
        <f>IF((IFERROR((VLOOKUP(D2510,'Automation (QBO)'!A:B,2,FALSE)),"0"))=0,"Suspense",(IFERROR((VLOOKUP(D2510,'Automation (QBO)'!A:B,2,FALSE)),"Suspense")))</f>
        <v>Project Expense - Subcontractors</v>
      </c>
      <c r="I2510" s="17">
        <f t="shared" si="158"/>
        <v>1300</v>
      </c>
      <c r="J2510" s="12" t="str">
        <f t="shared" si="159"/>
        <v>Project Expense - Subcontractors</v>
      </c>
    </row>
    <row r="2511" spans="1:10" ht="18" hidden="1" customHeight="1">
      <c r="A2511" s="13" t="s">
        <v>831</v>
      </c>
      <c r="B2511" s="12" t="s">
        <v>78</v>
      </c>
      <c r="C2511" s="12" t="s">
        <v>318</v>
      </c>
      <c r="D2511" s="12" t="s">
        <v>199</v>
      </c>
      <c r="E2511" s="12">
        <v>-65</v>
      </c>
      <c r="F2511" s="14" t="str">
        <f t="shared" si="156"/>
        <v>2025-05-26ExpenseSeasons Mechanical LTD21020 GST/HST Payable-65</v>
      </c>
      <c r="G2511" s="15">
        <f t="shared" si="157"/>
        <v>45803</v>
      </c>
      <c r="H2511" s="16" t="str">
        <f>IF((IFERROR((VLOOKUP(D2511,'Automation (QBO)'!A:B,2,FALSE)),"0"))=0,"Suspense",(IFERROR((VLOOKUP(D2511,'Automation (QBO)'!A:B,2,FALSE)),"Suspense")))</f>
        <v>GST/HST Payable</v>
      </c>
      <c r="I2511" s="17">
        <f t="shared" si="158"/>
        <v>-65</v>
      </c>
      <c r="J2511" s="12" t="str">
        <f t="shared" si="159"/>
        <v>GST/HST Payable</v>
      </c>
    </row>
    <row r="2512" spans="1:10" ht="18" hidden="1" customHeight="1">
      <c r="A2512" s="13" t="s">
        <v>831</v>
      </c>
      <c r="B2512" s="12" t="s">
        <v>78</v>
      </c>
      <c r="C2512" s="12" t="s">
        <v>847</v>
      </c>
      <c r="D2512" s="12" t="s">
        <v>654</v>
      </c>
      <c r="E2512" s="12">
        <v>2924</v>
      </c>
      <c r="F2512" s="14" t="str">
        <f t="shared" si="156"/>
        <v>2025-05-26ExpenseNew World Waterproofing Ltd.51320 Project Expense - Subcontractors2924</v>
      </c>
      <c r="G2512" s="15">
        <f t="shared" si="157"/>
        <v>45803</v>
      </c>
      <c r="H2512" s="16" t="str">
        <f>IF((IFERROR((VLOOKUP(D2512,'Automation (QBO)'!A:B,2,FALSE)),"0"))=0,"Suspense",(IFERROR((VLOOKUP(D2512,'Automation (QBO)'!A:B,2,FALSE)),"Suspense")))</f>
        <v>Project Expense - Subcontractors</v>
      </c>
      <c r="I2512" s="17">
        <f t="shared" si="158"/>
        <v>2924</v>
      </c>
      <c r="J2512" s="12" t="str">
        <f t="shared" si="159"/>
        <v>Project Expense - Subcontractors</v>
      </c>
    </row>
    <row r="2513" spans="1:10" ht="18" hidden="1" customHeight="1">
      <c r="A2513" s="13" t="s">
        <v>831</v>
      </c>
      <c r="B2513" s="12" t="s">
        <v>78</v>
      </c>
      <c r="C2513" s="12" t="s">
        <v>847</v>
      </c>
      <c r="D2513" s="12" t="s">
        <v>199</v>
      </c>
      <c r="E2513" s="12">
        <v>-146.19999999999999</v>
      </c>
      <c r="F2513" s="14" t="str">
        <f t="shared" si="156"/>
        <v>2025-05-26ExpenseNew World Waterproofing Ltd.21020 GST/HST Payable-146.2</v>
      </c>
      <c r="G2513" s="15">
        <f t="shared" si="157"/>
        <v>45803</v>
      </c>
      <c r="H2513" s="16" t="str">
        <f>IF((IFERROR((VLOOKUP(D2513,'Automation (QBO)'!A:B,2,FALSE)),"0"))=0,"Suspense",(IFERROR((VLOOKUP(D2513,'Automation (QBO)'!A:B,2,FALSE)),"Suspense")))</f>
        <v>GST/HST Payable</v>
      </c>
      <c r="I2513" s="17">
        <f t="shared" si="158"/>
        <v>-146.19999999999999</v>
      </c>
      <c r="J2513" s="12" t="str">
        <f t="shared" si="159"/>
        <v>GST/HST Payable</v>
      </c>
    </row>
    <row r="2514" spans="1:10" ht="18" hidden="1" customHeight="1">
      <c r="A2514" s="13" t="s">
        <v>831</v>
      </c>
      <c r="B2514" s="12" t="s">
        <v>78</v>
      </c>
      <c r="C2514" s="12" t="s">
        <v>711</v>
      </c>
      <c r="D2514" s="12" t="s">
        <v>201</v>
      </c>
      <c r="E2514" s="12">
        <v>-2166</v>
      </c>
      <c r="F2514" s="14" t="str">
        <f t="shared" si="156"/>
        <v>2025-05-26ExpenseJosh Sathiananthan LTD.11005 Chequing (CIBC)-2166</v>
      </c>
      <c r="G2514" s="15">
        <f t="shared" si="157"/>
        <v>45803</v>
      </c>
      <c r="H2514" s="16" t="str">
        <f>IF((IFERROR((VLOOKUP(D2514,'Automation (QBO)'!A:B,2,FALSE)),"0"))=0,"Suspense",(IFERROR((VLOOKUP(D2514,'Automation (QBO)'!A:B,2,FALSE)),"Suspense")))</f>
        <v>Chequing (CIBC)</v>
      </c>
      <c r="I2514" s="17">
        <f t="shared" si="158"/>
        <v>-2166</v>
      </c>
      <c r="J2514" s="12" t="str">
        <f t="shared" si="159"/>
        <v>Chequing (CIBC)</v>
      </c>
    </row>
    <row r="2515" spans="1:10" ht="18" hidden="1" customHeight="1">
      <c r="A2515" s="13" t="s">
        <v>831</v>
      </c>
      <c r="B2515" s="12" t="s">
        <v>78</v>
      </c>
      <c r="C2515" s="12" t="s">
        <v>128</v>
      </c>
      <c r="D2515" s="12" t="s">
        <v>203</v>
      </c>
      <c r="E2515" s="12">
        <v>25.14</v>
      </c>
      <c r="F2515" s="14" t="str">
        <f t="shared" si="156"/>
        <v>2025-05-26ExpenseThe Coquitlam Grill52190 Meals &amp; Entertainment25.14</v>
      </c>
      <c r="G2515" s="15">
        <f t="shared" si="157"/>
        <v>45803</v>
      </c>
      <c r="H2515" s="16" t="str">
        <f>IF((IFERROR((VLOOKUP(D2515,'Automation (QBO)'!A:B,2,FALSE)),"0"))=0,"Suspense",(IFERROR((VLOOKUP(D2515,'Automation (QBO)'!A:B,2,FALSE)),"Suspense")))</f>
        <v>Meals &amp; Entertainment</v>
      </c>
      <c r="I2515" s="17">
        <f t="shared" si="158"/>
        <v>25.14</v>
      </c>
      <c r="J2515" s="12" t="str">
        <f t="shared" si="159"/>
        <v>Meals &amp; Entertainment</v>
      </c>
    </row>
    <row r="2516" spans="1:10" ht="18" hidden="1" customHeight="1">
      <c r="A2516" s="13" t="s">
        <v>831</v>
      </c>
      <c r="B2516" s="12" t="s">
        <v>78</v>
      </c>
      <c r="C2516" s="12" t="s">
        <v>128</v>
      </c>
      <c r="D2516" s="12" t="s">
        <v>203</v>
      </c>
      <c r="E2516" s="12">
        <v>5.25</v>
      </c>
      <c r="F2516" s="14" t="str">
        <f t="shared" si="156"/>
        <v>2025-05-26ExpenseThe Coquitlam Grill52190 Meals &amp; Entertainment5.25</v>
      </c>
      <c r="G2516" s="15">
        <f t="shared" si="157"/>
        <v>45803</v>
      </c>
      <c r="H2516" s="16" t="str">
        <f>IF((IFERROR((VLOOKUP(D2516,'Automation (QBO)'!A:B,2,FALSE)),"0"))=0,"Suspense",(IFERROR((VLOOKUP(D2516,'Automation (QBO)'!A:B,2,FALSE)),"Suspense")))</f>
        <v>Meals &amp; Entertainment</v>
      </c>
      <c r="I2516" s="17">
        <f t="shared" si="158"/>
        <v>5.25</v>
      </c>
      <c r="J2516" s="12" t="str">
        <f t="shared" si="159"/>
        <v>Meals &amp; Entertainment</v>
      </c>
    </row>
    <row r="2517" spans="1:10" ht="18" hidden="1" customHeight="1">
      <c r="A2517" s="13" t="s">
        <v>831</v>
      </c>
      <c r="B2517" s="12" t="s">
        <v>78</v>
      </c>
      <c r="C2517" s="12" t="s">
        <v>128</v>
      </c>
      <c r="D2517" s="12" t="s">
        <v>199</v>
      </c>
      <c r="E2517" s="12">
        <v>-1.1000000000000001</v>
      </c>
      <c r="F2517" s="14" t="str">
        <f t="shared" si="156"/>
        <v>2025-05-26ExpenseThe Coquitlam Grill21020 GST/HST Payable-1.1</v>
      </c>
      <c r="G2517" s="15">
        <f t="shared" si="157"/>
        <v>45803</v>
      </c>
      <c r="H2517" s="16" t="str">
        <f>IF((IFERROR((VLOOKUP(D2517,'Automation (QBO)'!A:B,2,FALSE)),"0"))=0,"Suspense",(IFERROR((VLOOKUP(D2517,'Automation (QBO)'!A:B,2,FALSE)),"Suspense")))</f>
        <v>GST/HST Payable</v>
      </c>
      <c r="I2517" s="17">
        <f t="shared" si="158"/>
        <v>-1.1000000000000001</v>
      </c>
      <c r="J2517" s="12" t="str">
        <f t="shared" si="159"/>
        <v>GST/HST Payable</v>
      </c>
    </row>
    <row r="2518" spans="1:10" ht="18" hidden="1" customHeight="1">
      <c r="A2518" s="13" t="s">
        <v>831</v>
      </c>
      <c r="B2518" s="12" t="s">
        <v>78</v>
      </c>
      <c r="C2518" s="12" t="s">
        <v>128</v>
      </c>
      <c r="D2518" s="12" t="s">
        <v>199</v>
      </c>
      <c r="E2518" s="12">
        <v>0</v>
      </c>
      <c r="F2518" s="14" t="str">
        <f t="shared" si="156"/>
        <v>2025-05-26ExpenseThe Coquitlam Grill21020 GST/HST Payable0</v>
      </c>
      <c r="G2518" s="15">
        <f t="shared" si="157"/>
        <v>45803</v>
      </c>
      <c r="H2518" s="16" t="str">
        <f>IF((IFERROR((VLOOKUP(D2518,'Automation (QBO)'!A:B,2,FALSE)),"0"))=0,"Suspense",(IFERROR((VLOOKUP(D2518,'Automation (QBO)'!A:B,2,FALSE)),"Suspense")))</f>
        <v>GST/HST Payable</v>
      </c>
      <c r="I2518" s="17">
        <f t="shared" si="158"/>
        <v>0</v>
      </c>
      <c r="J2518" s="12" t="str">
        <f t="shared" si="159"/>
        <v>GST/HST Payable</v>
      </c>
    </row>
    <row r="2519" spans="1:10" ht="18" hidden="1" customHeight="1">
      <c r="A2519" s="13" t="s">
        <v>831</v>
      </c>
      <c r="B2519" s="12" t="s">
        <v>84</v>
      </c>
      <c r="C2519" s="12" t="s">
        <v>114</v>
      </c>
      <c r="D2519" s="12" t="s">
        <v>218</v>
      </c>
      <c r="E2519" s="12">
        <v>-9700.06</v>
      </c>
      <c r="F2519" s="14" t="str">
        <f t="shared" si="156"/>
        <v>2025-05-26InvoiceGarden of Granite Winery:Garden of Granite Project21045 Deposit Received-9700.06</v>
      </c>
      <c r="G2519" s="15">
        <f t="shared" si="157"/>
        <v>45803</v>
      </c>
      <c r="H2519" s="16" t="str">
        <f>IF((IFERROR((VLOOKUP(D2519,'Automation (QBO)'!A:B,2,FALSE)),"0"))=0,"Suspense",(IFERROR((VLOOKUP(D2519,'Automation (QBO)'!A:B,2,FALSE)),"Suspense")))</f>
        <v>Liability - Depostis Received</v>
      </c>
      <c r="I2519" s="17">
        <f t="shared" si="158"/>
        <v>-9700.06</v>
      </c>
      <c r="J2519" s="12" t="str">
        <f t="shared" si="159"/>
        <v>Liability - Depostis Received</v>
      </c>
    </row>
    <row r="2520" spans="1:10" ht="18" hidden="1" customHeight="1">
      <c r="A2520" s="13" t="s">
        <v>831</v>
      </c>
      <c r="B2520" s="12" t="s">
        <v>84</v>
      </c>
      <c r="C2520" s="12" t="s">
        <v>114</v>
      </c>
      <c r="D2520" s="12" t="s">
        <v>199</v>
      </c>
      <c r="E2520" s="12">
        <v>461.9</v>
      </c>
      <c r="F2520" s="14" t="str">
        <f t="shared" si="156"/>
        <v>2025-05-26InvoiceGarden of Granite Winery:Garden of Granite Project21020 GST/HST Payable461.9</v>
      </c>
      <c r="G2520" s="15">
        <f t="shared" si="157"/>
        <v>45803</v>
      </c>
      <c r="H2520" s="16" t="str">
        <f>IF((IFERROR((VLOOKUP(D2520,'Automation (QBO)'!A:B,2,FALSE)),"0"))=0,"Suspense",(IFERROR((VLOOKUP(D2520,'Automation (QBO)'!A:B,2,FALSE)),"Suspense")))</f>
        <v>GST/HST Payable</v>
      </c>
      <c r="I2520" s="17">
        <f t="shared" si="158"/>
        <v>461.9</v>
      </c>
      <c r="J2520" s="12" t="str">
        <f t="shared" si="159"/>
        <v>GST/HST Payable</v>
      </c>
    </row>
    <row r="2521" spans="1:10" ht="18" hidden="1" customHeight="1">
      <c r="A2521" s="13" t="s">
        <v>831</v>
      </c>
      <c r="B2521" s="12" t="s">
        <v>84</v>
      </c>
      <c r="C2521" s="12" t="s">
        <v>114</v>
      </c>
      <c r="D2521" s="12" t="s">
        <v>199</v>
      </c>
      <c r="E2521" s="12">
        <v>0</v>
      </c>
      <c r="F2521" s="14" t="str">
        <f t="shared" si="156"/>
        <v>2025-05-26InvoiceGarden of Granite Winery:Garden of Granite Project21020 GST/HST Payable0</v>
      </c>
      <c r="G2521" s="15">
        <f t="shared" si="157"/>
        <v>45803</v>
      </c>
      <c r="H2521" s="16" t="str">
        <f>IF((IFERROR((VLOOKUP(D2521,'Automation (QBO)'!A:B,2,FALSE)),"0"))=0,"Suspense",(IFERROR((VLOOKUP(D2521,'Automation (QBO)'!A:B,2,FALSE)),"Suspense")))</f>
        <v>GST/HST Payable</v>
      </c>
      <c r="I2521" s="17">
        <f t="shared" si="158"/>
        <v>0</v>
      </c>
      <c r="J2521" s="12" t="str">
        <f t="shared" si="159"/>
        <v>GST/HST Payable</v>
      </c>
    </row>
    <row r="2522" spans="1:10" ht="18" hidden="1" customHeight="1">
      <c r="A2522" s="13" t="s">
        <v>831</v>
      </c>
      <c r="B2522" s="12" t="s">
        <v>78</v>
      </c>
      <c r="C2522" s="12" t="s">
        <v>318</v>
      </c>
      <c r="D2522" s="12" t="s">
        <v>201</v>
      </c>
      <c r="E2522" s="12">
        <v>-1365</v>
      </c>
      <c r="F2522" s="14" t="str">
        <f t="shared" si="156"/>
        <v>2025-05-26ExpenseSeasons Mechanical LTD11005 Chequing (CIBC)-1365</v>
      </c>
      <c r="G2522" s="15">
        <f t="shared" si="157"/>
        <v>45803</v>
      </c>
      <c r="H2522" s="16" t="str">
        <f>IF((IFERROR((VLOOKUP(D2522,'Automation (QBO)'!A:B,2,FALSE)),"0"))=0,"Suspense",(IFERROR((VLOOKUP(D2522,'Automation (QBO)'!A:B,2,FALSE)),"Suspense")))</f>
        <v>Chequing (CIBC)</v>
      </c>
      <c r="I2522" s="17">
        <f t="shared" si="158"/>
        <v>-1365</v>
      </c>
      <c r="J2522" s="12" t="str">
        <f t="shared" si="159"/>
        <v>Chequing (CIBC)</v>
      </c>
    </row>
    <row r="2523" spans="1:10" ht="18" hidden="1" customHeight="1">
      <c r="A2523" s="13" t="s">
        <v>831</v>
      </c>
      <c r="B2523" s="12" t="s">
        <v>78</v>
      </c>
      <c r="C2523" s="12" t="s">
        <v>111</v>
      </c>
      <c r="D2523" s="12" t="s">
        <v>201</v>
      </c>
      <c r="E2523" s="12">
        <v>-343.35</v>
      </c>
      <c r="F2523" s="14" t="str">
        <f t="shared" si="156"/>
        <v>2025-05-26ExpenseReload Contracting Ltd.11005 Chequing (CIBC)-343.35</v>
      </c>
      <c r="G2523" s="15">
        <f t="shared" si="157"/>
        <v>45803</v>
      </c>
      <c r="H2523" s="16" t="str">
        <f>IF((IFERROR((VLOOKUP(D2523,'Automation (QBO)'!A:B,2,FALSE)),"0"))=0,"Suspense",(IFERROR((VLOOKUP(D2523,'Automation (QBO)'!A:B,2,FALSE)),"Suspense")))</f>
        <v>Chequing (CIBC)</v>
      </c>
      <c r="I2523" s="17">
        <f t="shared" si="158"/>
        <v>-343.35</v>
      </c>
      <c r="J2523" s="12" t="str">
        <f t="shared" si="159"/>
        <v>Chequing (CIBC)</v>
      </c>
    </row>
    <row r="2524" spans="1:10" ht="18" hidden="1" customHeight="1">
      <c r="A2524" s="13" t="s">
        <v>831</v>
      </c>
      <c r="B2524" s="12" t="s">
        <v>78</v>
      </c>
      <c r="C2524" s="12" t="s">
        <v>128</v>
      </c>
      <c r="D2524" s="12" t="s">
        <v>505</v>
      </c>
      <c r="E2524" s="12">
        <v>31.49</v>
      </c>
      <c r="F2524" s="14" t="str">
        <f t="shared" si="156"/>
        <v>2025-05-26ExpenseThe Coquitlam Grill21010 Credit Card (CIBC Visa)31.49</v>
      </c>
      <c r="G2524" s="15">
        <f t="shared" si="157"/>
        <v>45803</v>
      </c>
      <c r="H2524" s="16" t="str">
        <f>IF((IFERROR((VLOOKUP(D2524,'Automation (QBO)'!A:B,2,FALSE)),"0"))=0,"Suspense",(IFERROR((VLOOKUP(D2524,'Automation (QBO)'!A:B,2,FALSE)),"Suspense")))</f>
        <v>Credit Card (CIBC Visa)</v>
      </c>
      <c r="I2524" s="17">
        <f t="shared" si="158"/>
        <v>31.49</v>
      </c>
      <c r="J2524" s="12" t="str">
        <f t="shared" si="159"/>
        <v>Credit Card (CIBC Visa)</v>
      </c>
    </row>
    <row r="2525" spans="1:10" ht="18" hidden="1" customHeight="1">
      <c r="A2525" s="13" t="s">
        <v>831</v>
      </c>
      <c r="B2525" s="12" t="s">
        <v>99</v>
      </c>
      <c r="D2525" s="12" t="s">
        <v>505</v>
      </c>
      <c r="E2525" s="12">
        <v>-5000</v>
      </c>
      <c r="F2525" s="14" t="str">
        <f t="shared" si="156"/>
        <v>2025-05-26Credit Card Payment21010 Credit Card (CIBC Visa)-5000</v>
      </c>
      <c r="G2525" s="15">
        <f t="shared" si="157"/>
        <v>45803</v>
      </c>
      <c r="H2525" s="16" t="str">
        <f>IF((IFERROR((VLOOKUP(D2525,'Automation (QBO)'!A:B,2,FALSE)),"0"))=0,"Suspense",(IFERROR((VLOOKUP(D2525,'Automation (QBO)'!A:B,2,FALSE)),"Suspense")))</f>
        <v>Credit Card (CIBC Visa)</v>
      </c>
      <c r="I2525" s="17">
        <f t="shared" si="158"/>
        <v>-5000</v>
      </c>
      <c r="J2525" s="12" t="str">
        <f t="shared" si="159"/>
        <v>Credit Card (CIBC Visa)</v>
      </c>
    </row>
    <row r="2526" spans="1:10" ht="18" hidden="1" customHeight="1">
      <c r="A2526" s="13" t="s">
        <v>831</v>
      </c>
      <c r="B2526" s="12" t="s">
        <v>99</v>
      </c>
      <c r="D2526" s="12" t="s">
        <v>201</v>
      </c>
      <c r="E2526" s="12">
        <v>-5000</v>
      </c>
      <c r="F2526" s="14" t="str">
        <f t="shared" si="156"/>
        <v>2025-05-26Credit Card Payment11005 Chequing (CIBC)-5000</v>
      </c>
      <c r="G2526" s="15">
        <f t="shared" si="157"/>
        <v>45803</v>
      </c>
      <c r="H2526" s="16" t="str">
        <f>IF((IFERROR((VLOOKUP(D2526,'Automation (QBO)'!A:B,2,FALSE)),"0"))=0,"Suspense",(IFERROR((VLOOKUP(D2526,'Automation (QBO)'!A:B,2,FALSE)),"Suspense")))</f>
        <v>Chequing (CIBC)</v>
      </c>
      <c r="I2526" s="17">
        <f t="shared" si="158"/>
        <v>-5000</v>
      </c>
      <c r="J2526" s="12" t="str">
        <f t="shared" si="159"/>
        <v>Chequing (CIBC)</v>
      </c>
    </row>
    <row r="2527" spans="1:10" ht="18" hidden="1" customHeight="1">
      <c r="A2527" s="13" t="s">
        <v>831</v>
      </c>
      <c r="B2527" s="12" t="s">
        <v>78</v>
      </c>
      <c r="C2527" s="12" t="s">
        <v>847</v>
      </c>
      <c r="D2527" s="12" t="s">
        <v>201</v>
      </c>
      <c r="E2527" s="12">
        <v>-3070.2</v>
      </c>
      <c r="F2527" s="14" t="str">
        <f t="shared" si="156"/>
        <v>2025-05-26ExpenseNew World Waterproofing Ltd.11005 Chequing (CIBC)-3070.2</v>
      </c>
      <c r="G2527" s="15">
        <f t="shared" si="157"/>
        <v>45803</v>
      </c>
      <c r="H2527" s="16" t="str">
        <f>IF((IFERROR((VLOOKUP(D2527,'Automation (QBO)'!A:B,2,FALSE)),"0"))=0,"Suspense",(IFERROR((VLOOKUP(D2527,'Automation (QBO)'!A:B,2,FALSE)),"Suspense")))</f>
        <v>Chequing (CIBC)</v>
      </c>
      <c r="I2527" s="17">
        <f t="shared" si="158"/>
        <v>-3070.2</v>
      </c>
      <c r="J2527" s="12" t="str">
        <f t="shared" si="159"/>
        <v>Chequing (CIBC)</v>
      </c>
    </row>
    <row r="2528" spans="1:10" ht="18" hidden="1" customHeight="1">
      <c r="A2528" s="13" t="s">
        <v>831</v>
      </c>
      <c r="B2528" s="12" t="s">
        <v>78</v>
      </c>
      <c r="C2528" s="12" t="s">
        <v>92</v>
      </c>
      <c r="D2528" s="12" t="s">
        <v>201</v>
      </c>
      <c r="E2528" s="12">
        <v>-723.01</v>
      </c>
      <c r="F2528" s="14" t="str">
        <f t="shared" si="156"/>
        <v>2025-05-26ExpenseBDC11005 Chequing (CIBC)-723.01</v>
      </c>
      <c r="G2528" s="15">
        <f t="shared" si="157"/>
        <v>45803</v>
      </c>
      <c r="H2528" s="16" t="str">
        <f>IF((IFERROR((VLOOKUP(D2528,'Automation (QBO)'!A:B,2,FALSE)),"0"))=0,"Suspense",(IFERROR((VLOOKUP(D2528,'Automation (QBO)'!A:B,2,FALSE)),"Suspense")))</f>
        <v>Chequing (CIBC)</v>
      </c>
      <c r="I2528" s="17">
        <f t="shared" si="158"/>
        <v>-723.01</v>
      </c>
      <c r="J2528" s="12" t="str">
        <f t="shared" si="159"/>
        <v>Chequing (CIBC)</v>
      </c>
    </row>
    <row r="2529" spans="1:10" ht="18" hidden="1" customHeight="1">
      <c r="A2529" s="13" t="s">
        <v>831</v>
      </c>
      <c r="B2529" s="12" t="s">
        <v>78</v>
      </c>
      <c r="C2529" s="12" t="s">
        <v>92</v>
      </c>
      <c r="D2529" s="12" t="s">
        <v>680</v>
      </c>
      <c r="E2529" s="12">
        <v>-723.01</v>
      </c>
      <c r="F2529" s="14" t="str">
        <f t="shared" si="156"/>
        <v>2025-05-26ExpenseBDC22010 Bank Loan - BDC (002)-723.01</v>
      </c>
      <c r="G2529" s="15">
        <f t="shared" si="157"/>
        <v>45803</v>
      </c>
      <c r="H2529" s="16" t="str">
        <f>IF((IFERROR((VLOOKUP(D2529,'Automation (QBO)'!A:B,2,FALSE)),"0"))=0,"Suspense",(IFERROR((VLOOKUP(D2529,'Automation (QBO)'!A:B,2,FALSE)),"Suspense")))</f>
        <v>Bank Loan 2 (BDC)</v>
      </c>
      <c r="I2529" s="17">
        <f t="shared" si="158"/>
        <v>-723.01</v>
      </c>
      <c r="J2529" s="12" t="str">
        <f t="shared" si="159"/>
        <v>Bank Loan 2 (BDC)</v>
      </c>
    </row>
    <row r="2530" spans="1:10" ht="18" hidden="1" customHeight="1">
      <c r="A2530" s="13" t="s">
        <v>832</v>
      </c>
      <c r="B2530" s="12" t="s">
        <v>78</v>
      </c>
      <c r="C2530" s="12" t="s">
        <v>136</v>
      </c>
      <c r="D2530" s="12" t="s">
        <v>654</v>
      </c>
      <c r="E2530" s="12">
        <v>7200</v>
      </c>
      <c r="F2530" s="14" t="str">
        <f t="shared" si="156"/>
        <v>2025-05-27ExpenseSheremeta Custom Cabinets &amp; Millwork51320 Project Expense - Subcontractors7200</v>
      </c>
      <c r="G2530" s="15">
        <f t="shared" si="157"/>
        <v>45804</v>
      </c>
      <c r="H2530" s="16" t="str">
        <f>IF((IFERROR((VLOOKUP(D2530,'Automation (QBO)'!A:B,2,FALSE)),"0"))=0,"Suspense",(IFERROR((VLOOKUP(D2530,'Automation (QBO)'!A:B,2,FALSE)),"Suspense")))</f>
        <v>Project Expense - Subcontractors</v>
      </c>
      <c r="I2530" s="17">
        <f t="shared" si="158"/>
        <v>7200</v>
      </c>
      <c r="J2530" s="12" t="str">
        <f t="shared" si="159"/>
        <v>Project Expense - Subcontractors</v>
      </c>
    </row>
    <row r="2531" spans="1:10" ht="18" hidden="1" customHeight="1">
      <c r="A2531" s="13" t="s">
        <v>832</v>
      </c>
      <c r="B2531" s="12" t="s">
        <v>78</v>
      </c>
      <c r="C2531" s="12" t="s">
        <v>136</v>
      </c>
      <c r="D2531" s="12" t="s">
        <v>199</v>
      </c>
      <c r="E2531" s="12">
        <v>-360</v>
      </c>
      <c r="F2531" s="14" t="str">
        <f t="shared" si="156"/>
        <v>2025-05-27ExpenseSheremeta Custom Cabinets &amp; Millwork21020 GST/HST Payable-360</v>
      </c>
      <c r="G2531" s="15">
        <f t="shared" si="157"/>
        <v>45804</v>
      </c>
      <c r="H2531" s="16" t="str">
        <f>IF((IFERROR((VLOOKUP(D2531,'Automation (QBO)'!A:B,2,FALSE)),"0"))=0,"Suspense",(IFERROR((VLOOKUP(D2531,'Automation (QBO)'!A:B,2,FALSE)),"Suspense")))</f>
        <v>GST/HST Payable</v>
      </c>
      <c r="I2531" s="17">
        <f t="shared" si="158"/>
        <v>-360</v>
      </c>
      <c r="J2531" s="12" t="str">
        <f t="shared" si="159"/>
        <v>GST/HST Payable</v>
      </c>
    </row>
    <row r="2532" spans="1:10" ht="18" hidden="1" customHeight="1">
      <c r="A2532" s="13" t="s">
        <v>832</v>
      </c>
      <c r="B2532" s="12" t="s">
        <v>78</v>
      </c>
      <c r="C2532" s="12" t="s">
        <v>136</v>
      </c>
      <c r="D2532" s="12" t="s">
        <v>201</v>
      </c>
      <c r="E2532" s="12">
        <v>-7560</v>
      </c>
      <c r="F2532" s="14" t="str">
        <f t="shared" si="156"/>
        <v>2025-05-27ExpenseSheremeta Custom Cabinets &amp; Millwork11005 Chequing (CIBC)-7560</v>
      </c>
      <c r="G2532" s="15">
        <f t="shared" si="157"/>
        <v>45804</v>
      </c>
      <c r="H2532" s="16" t="str">
        <f>IF((IFERROR((VLOOKUP(D2532,'Automation (QBO)'!A:B,2,FALSE)),"0"))=0,"Suspense",(IFERROR((VLOOKUP(D2532,'Automation (QBO)'!A:B,2,FALSE)),"Suspense")))</f>
        <v>Chequing (CIBC)</v>
      </c>
      <c r="I2532" s="17">
        <f t="shared" si="158"/>
        <v>-7560</v>
      </c>
      <c r="J2532" s="12" t="str">
        <f t="shared" si="159"/>
        <v>Chequing (CIBC)</v>
      </c>
    </row>
    <row r="2533" spans="1:10" ht="18" hidden="1" customHeight="1">
      <c r="A2533" s="13" t="s">
        <v>832</v>
      </c>
      <c r="B2533" s="12" t="s">
        <v>78</v>
      </c>
      <c r="C2533" s="12" t="s">
        <v>711</v>
      </c>
      <c r="D2533" s="12" t="s">
        <v>654</v>
      </c>
      <c r="E2533" s="12">
        <v>2052</v>
      </c>
      <c r="F2533" s="14" t="str">
        <f t="shared" si="156"/>
        <v>2025-05-27ExpenseJosh Sathiananthan LTD.51320 Project Expense - Subcontractors2052</v>
      </c>
      <c r="G2533" s="15">
        <f t="shared" si="157"/>
        <v>45804</v>
      </c>
      <c r="H2533" s="16" t="str">
        <f>IF((IFERROR((VLOOKUP(D2533,'Automation (QBO)'!A:B,2,FALSE)),"0"))=0,"Suspense",(IFERROR((VLOOKUP(D2533,'Automation (QBO)'!A:B,2,FALSE)),"Suspense")))</f>
        <v>Project Expense - Subcontractors</v>
      </c>
      <c r="I2533" s="17">
        <f t="shared" si="158"/>
        <v>2052</v>
      </c>
      <c r="J2533" s="12" t="str">
        <f t="shared" si="159"/>
        <v>Project Expense - Subcontractors</v>
      </c>
    </row>
    <row r="2534" spans="1:10" ht="18" hidden="1" customHeight="1">
      <c r="A2534" s="13" t="s">
        <v>832</v>
      </c>
      <c r="B2534" s="12" t="s">
        <v>78</v>
      </c>
      <c r="C2534" s="12" t="s">
        <v>711</v>
      </c>
      <c r="D2534" s="12" t="s">
        <v>199</v>
      </c>
      <c r="E2534" s="12">
        <v>0</v>
      </c>
      <c r="F2534" s="14" t="str">
        <f t="shared" si="156"/>
        <v>2025-05-27ExpenseJosh Sathiananthan LTD.21020 GST/HST Payable0</v>
      </c>
      <c r="G2534" s="15">
        <f t="shared" si="157"/>
        <v>45804</v>
      </c>
      <c r="H2534" s="16" t="str">
        <f>IF((IFERROR((VLOOKUP(D2534,'Automation (QBO)'!A:B,2,FALSE)),"0"))=0,"Suspense",(IFERROR((VLOOKUP(D2534,'Automation (QBO)'!A:B,2,FALSE)),"Suspense")))</f>
        <v>GST/HST Payable</v>
      </c>
      <c r="I2534" s="17">
        <f t="shared" si="158"/>
        <v>0</v>
      </c>
      <c r="J2534" s="12" t="str">
        <f t="shared" si="159"/>
        <v>GST/HST Payable</v>
      </c>
    </row>
    <row r="2535" spans="1:10" ht="18" hidden="1" customHeight="1">
      <c r="A2535" s="13" t="s">
        <v>832</v>
      </c>
      <c r="B2535" s="12" t="s">
        <v>78</v>
      </c>
      <c r="C2535" s="12" t="s">
        <v>848</v>
      </c>
      <c r="D2535" s="12" t="s">
        <v>660</v>
      </c>
      <c r="E2535" s="12">
        <v>944.33</v>
      </c>
      <c r="F2535" s="14" t="str">
        <f t="shared" si="156"/>
        <v>2025-05-27ExpenseCrate &amp; Barrel51335 Project Expense - Materials944.33</v>
      </c>
      <c r="G2535" s="15">
        <f t="shared" si="157"/>
        <v>45804</v>
      </c>
      <c r="H2535" s="16" t="str">
        <f>IF((IFERROR((VLOOKUP(D2535,'Automation (QBO)'!A:B,2,FALSE)),"0"))=0,"Suspense",(IFERROR((VLOOKUP(D2535,'Automation (QBO)'!A:B,2,FALSE)),"Suspense")))</f>
        <v>Project Expense - Materials</v>
      </c>
      <c r="I2535" s="17">
        <f t="shared" si="158"/>
        <v>944.33</v>
      </c>
      <c r="J2535" s="12" t="str">
        <f t="shared" si="159"/>
        <v>Project Expense - Materials</v>
      </c>
    </row>
    <row r="2536" spans="1:10" ht="18" hidden="1" customHeight="1">
      <c r="A2536" s="13" t="s">
        <v>832</v>
      </c>
      <c r="B2536" s="12" t="s">
        <v>78</v>
      </c>
      <c r="C2536" s="12" t="s">
        <v>848</v>
      </c>
      <c r="D2536" s="12" t="s">
        <v>199</v>
      </c>
      <c r="E2536" s="12">
        <v>-44.13</v>
      </c>
      <c r="F2536" s="14" t="str">
        <f t="shared" si="156"/>
        <v>2025-05-27ExpenseCrate &amp; Barrel21020 GST/HST Payable-44.13</v>
      </c>
      <c r="G2536" s="15">
        <f t="shared" si="157"/>
        <v>45804</v>
      </c>
      <c r="H2536" s="16" t="str">
        <f>IF((IFERROR((VLOOKUP(D2536,'Automation (QBO)'!A:B,2,FALSE)),"0"))=0,"Suspense",(IFERROR((VLOOKUP(D2536,'Automation (QBO)'!A:B,2,FALSE)),"Suspense")))</f>
        <v>GST/HST Payable</v>
      </c>
      <c r="I2536" s="17">
        <f t="shared" si="158"/>
        <v>-44.13</v>
      </c>
      <c r="J2536" s="12" t="str">
        <f t="shared" si="159"/>
        <v>GST/HST Payable</v>
      </c>
    </row>
    <row r="2537" spans="1:10" ht="18" hidden="1" customHeight="1">
      <c r="A2537" s="13" t="s">
        <v>832</v>
      </c>
      <c r="B2537" s="12" t="s">
        <v>78</v>
      </c>
      <c r="C2537" s="12" t="s">
        <v>849</v>
      </c>
      <c r="D2537" s="12" t="s">
        <v>660</v>
      </c>
      <c r="E2537" s="12">
        <v>791.75</v>
      </c>
      <c r="F2537" s="14" t="str">
        <f t="shared" si="156"/>
        <v>2025-05-27ExpenseWayfair51335 Project Expense - Materials791.75</v>
      </c>
      <c r="G2537" s="15">
        <f t="shared" si="157"/>
        <v>45804</v>
      </c>
      <c r="H2537" s="16" t="str">
        <f>IF((IFERROR((VLOOKUP(D2537,'Automation (QBO)'!A:B,2,FALSE)),"0"))=0,"Suspense",(IFERROR((VLOOKUP(D2537,'Automation (QBO)'!A:B,2,FALSE)),"Suspense")))</f>
        <v>Project Expense - Materials</v>
      </c>
      <c r="I2537" s="17">
        <f t="shared" si="158"/>
        <v>791.75</v>
      </c>
      <c r="J2537" s="12" t="str">
        <f t="shared" si="159"/>
        <v>Project Expense - Materials</v>
      </c>
    </row>
    <row r="2538" spans="1:10" ht="18" hidden="1" customHeight="1">
      <c r="A2538" s="13" t="s">
        <v>832</v>
      </c>
      <c r="B2538" s="12" t="s">
        <v>78</v>
      </c>
      <c r="C2538" s="12" t="s">
        <v>849</v>
      </c>
      <c r="D2538" s="12" t="s">
        <v>199</v>
      </c>
      <c r="E2538" s="12">
        <v>-37</v>
      </c>
      <c r="F2538" s="14" t="str">
        <f t="shared" si="156"/>
        <v>2025-05-27ExpenseWayfair21020 GST/HST Payable-37</v>
      </c>
      <c r="G2538" s="15">
        <f t="shared" si="157"/>
        <v>45804</v>
      </c>
      <c r="H2538" s="16" t="str">
        <f>IF((IFERROR((VLOOKUP(D2538,'Automation (QBO)'!A:B,2,FALSE)),"0"))=0,"Suspense",(IFERROR((VLOOKUP(D2538,'Automation (QBO)'!A:B,2,FALSE)),"Suspense")))</f>
        <v>GST/HST Payable</v>
      </c>
      <c r="I2538" s="17">
        <f t="shared" si="158"/>
        <v>-37</v>
      </c>
      <c r="J2538" s="12" t="str">
        <f t="shared" si="159"/>
        <v>GST/HST Payable</v>
      </c>
    </row>
    <row r="2539" spans="1:10" ht="18" hidden="1" customHeight="1">
      <c r="A2539" s="13" t="s">
        <v>832</v>
      </c>
      <c r="B2539" s="12" t="s">
        <v>78</v>
      </c>
      <c r="C2539" s="12" t="s">
        <v>850</v>
      </c>
      <c r="D2539" s="12" t="s">
        <v>203</v>
      </c>
      <c r="E2539" s="12">
        <v>107.67</v>
      </c>
      <c r="F2539" s="14" t="str">
        <f t="shared" si="156"/>
        <v>2025-05-27ExpenseTicket Web52190 Meals &amp; Entertainment107.67</v>
      </c>
      <c r="G2539" s="15">
        <f t="shared" si="157"/>
        <v>45804</v>
      </c>
      <c r="H2539" s="16" t="str">
        <f>IF((IFERROR((VLOOKUP(D2539,'Automation (QBO)'!A:B,2,FALSE)),"0"))=0,"Suspense",(IFERROR((VLOOKUP(D2539,'Automation (QBO)'!A:B,2,FALSE)),"Suspense")))</f>
        <v>Meals &amp; Entertainment</v>
      </c>
      <c r="I2539" s="17">
        <f t="shared" si="158"/>
        <v>107.67</v>
      </c>
      <c r="J2539" s="12" t="str">
        <f t="shared" si="159"/>
        <v>Meals &amp; Entertainment</v>
      </c>
    </row>
    <row r="2540" spans="1:10" ht="18" hidden="1" customHeight="1">
      <c r="A2540" s="13" t="s">
        <v>832</v>
      </c>
      <c r="B2540" s="12" t="s">
        <v>78</v>
      </c>
      <c r="C2540" s="12" t="s">
        <v>850</v>
      </c>
      <c r="D2540" s="12" t="s">
        <v>199</v>
      </c>
      <c r="E2540" s="12">
        <v>0</v>
      </c>
      <c r="F2540" s="14" t="str">
        <f t="shared" si="156"/>
        <v>2025-05-27ExpenseTicket Web21020 GST/HST Payable0</v>
      </c>
      <c r="G2540" s="15">
        <f t="shared" si="157"/>
        <v>45804</v>
      </c>
      <c r="H2540" s="16" t="str">
        <f>IF((IFERROR((VLOOKUP(D2540,'Automation (QBO)'!A:B,2,FALSE)),"0"))=0,"Suspense",(IFERROR((VLOOKUP(D2540,'Automation (QBO)'!A:B,2,FALSE)),"Suspense")))</f>
        <v>GST/HST Payable</v>
      </c>
      <c r="I2540" s="17">
        <f t="shared" si="158"/>
        <v>0</v>
      </c>
      <c r="J2540" s="12" t="str">
        <f t="shared" si="159"/>
        <v>GST/HST Payable</v>
      </c>
    </row>
    <row r="2541" spans="1:10" ht="18" hidden="1" customHeight="1">
      <c r="A2541" s="13" t="s">
        <v>832</v>
      </c>
      <c r="B2541" s="12" t="s">
        <v>78</v>
      </c>
      <c r="C2541" s="12" t="s">
        <v>711</v>
      </c>
      <c r="D2541" s="12" t="s">
        <v>201</v>
      </c>
      <c r="E2541" s="12">
        <v>-2052</v>
      </c>
      <c r="F2541" s="14" t="str">
        <f t="shared" si="156"/>
        <v>2025-05-27ExpenseJosh Sathiananthan LTD.11005 Chequing (CIBC)-2052</v>
      </c>
      <c r="G2541" s="15">
        <f t="shared" si="157"/>
        <v>45804</v>
      </c>
      <c r="H2541" s="16" t="str">
        <f>IF((IFERROR((VLOOKUP(D2541,'Automation (QBO)'!A:B,2,FALSE)),"0"))=0,"Suspense",(IFERROR((VLOOKUP(D2541,'Automation (QBO)'!A:B,2,FALSE)),"Suspense")))</f>
        <v>Chequing (CIBC)</v>
      </c>
      <c r="I2541" s="17">
        <f t="shared" si="158"/>
        <v>-2052</v>
      </c>
      <c r="J2541" s="12" t="str">
        <f t="shared" si="159"/>
        <v>Chequing (CIBC)</v>
      </c>
    </row>
    <row r="2542" spans="1:10" ht="18" hidden="1" customHeight="1">
      <c r="A2542" s="13" t="s">
        <v>832</v>
      </c>
      <c r="B2542" s="12" t="s">
        <v>78</v>
      </c>
      <c r="C2542" s="12" t="s">
        <v>849</v>
      </c>
      <c r="D2542" s="12" t="s">
        <v>505</v>
      </c>
      <c r="E2542" s="12">
        <v>828.75</v>
      </c>
      <c r="F2542" s="14" t="str">
        <f t="shared" si="156"/>
        <v>2025-05-27ExpenseWayfair21010 Credit Card (CIBC Visa)828.75</v>
      </c>
      <c r="G2542" s="15">
        <f t="shared" si="157"/>
        <v>45804</v>
      </c>
      <c r="H2542" s="16" t="str">
        <f>IF((IFERROR((VLOOKUP(D2542,'Automation (QBO)'!A:B,2,FALSE)),"0"))=0,"Suspense",(IFERROR((VLOOKUP(D2542,'Automation (QBO)'!A:B,2,FALSE)),"Suspense")))</f>
        <v>Credit Card (CIBC Visa)</v>
      </c>
      <c r="I2542" s="17">
        <f t="shared" si="158"/>
        <v>828.75</v>
      </c>
      <c r="J2542" s="12" t="str">
        <f t="shared" si="159"/>
        <v>Credit Card (CIBC Visa)</v>
      </c>
    </row>
    <row r="2543" spans="1:10" ht="18" hidden="1" customHeight="1">
      <c r="A2543" s="13" t="s">
        <v>832</v>
      </c>
      <c r="B2543" s="12" t="s">
        <v>78</v>
      </c>
      <c r="C2543" s="12" t="s">
        <v>848</v>
      </c>
      <c r="D2543" s="12" t="s">
        <v>505</v>
      </c>
      <c r="E2543" s="12">
        <v>988.46</v>
      </c>
      <c r="F2543" s="14" t="str">
        <f t="shared" si="156"/>
        <v>2025-05-27ExpenseCrate &amp; Barrel21010 Credit Card (CIBC Visa)988.46</v>
      </c>
      <c r="G2543" s="15">
        <f t="shared" si="157"/>
        <v>45804</v>
      </c>
      <c r="H2543" s="16" t="str">
        <f>IF((IFERROR((VLOOKUP(D2543,'Automation (QBO)'!A:B,2,FALSE)),"0"))=0,"Suspense",(IFERROR((VLOOKUP(D2543,'Automation (QBO)'!A:B,2,FALSE)),"Suspense")))</f>
        <v>Credit Card (CIBC Visa)</v>
      </c>
      <c r="I2543" s="17">
        <f t="shared" si="158"/>
        <v>988.46</v>
      </c>
      <c r="J2543" s="12" t="str">
        <f t="shared" si="159"/>
        <v>Credit Card (CIBC Visa)</v>
      </c>
    </row>
    <row r="2544" spans="1:10" ht="18" hidden="1" customHeight="1">
      <c r="A2544" s="13" t="s">
        <v>832</v>
      </c>
      <c r="B2544" s="12" t="s">
        <v>78</v>
      </c>
      <c r="C2544" s="12" t="s">
        <v>850</v>
      </c>
      <c r="D2544" s="12" t="s">
        <v>505</v>
      </c>
      <c r="E2544" s="12">
        <v>107.67</v>
      </c>
      <c r="F2544" s="14" t="str">
        <f t="shared" si="156"/>
        <v>2025-05-27ExpenseTicket Web21010 Credit Card (CIBC Visa)107.67</v>
      </c>
      <c r="G2544" s="15">
        <f t="shared" si="157"/>
        <v>45804</v>
      </c>
      <c r="H2544" s="16" t="str">
        <f>IF((IFERROR((VLOOKUP(D2544,'Automation (QBO)'!A:B,2,FALSE)),"0"))=0,"Suspense",(IFERROR((VLOOKUP(D2544,'Automation (QBO)'!A:B,2,FALSE)),"Suspense")))</f>
        <v>Credit Card (CIBC Visa)</v>
      </c>
      <c r="I2544" s="17">
        <f t="shared" si="158"/>
        <v>107.67</v>
      </c>
      <c r="J2544" s="12" t="str">
        <f t="shared" si="159"/>
        <v>Credit Card (CIBC Visa)</v>
      </c>
    </row>
    <row r="2545" spans="1:10" ht="18" hidden="1" customHeight="1">
      <c r="A2545" s="13" t="s">
        <v>851</v>
      </c>
      <c r="B2545" s="12" t="s">
        <v>78</v>
      </c>
      <c r="C2545" s="12" t="s">
        <v>88</v>
      </c>
      <c r="D2545" s="12" t="s">
        <v>687</v>
      </c>
      <c r="E2545" s="12">
        <v>391.47</v>
      </c>
      <c r="F2545" s="14" t="str">
        <f t="shared" si="156"/>
        <v>2025-05-28ExpenseBell Canada52206 Telephone391.47</v>
      </c>
      <c r="G2545" s="15">
        <f t="shared" si="157"/>
        <v>45805</v>
      </c>
      <c r="H2545" s="16" t="str">
        <f>IF((IFERROR((VLOOKUP(D2545,'Automation (QBO)'!A:B,2,FALSE)),"0"))=0,"Suspense",(IFERROR((VLOOKUP(D2545,'Automation (QBO)'!A:B,2,FALSE)),"Suspense")))</f>
        <v>Communications</v>
      </c>
      <c r="I2545" s="17">
        <f t="shared" si="158"/>
        <v>391.47</v>
      </c>
      <c r="J2545" s="12" t="str">
        <f t="shared" si="159"/>
        <v>Communications</v>
      </c>
    </row>
    <row r="2546" spans="1:10" ht="18" hidden="1" customHeight="1">
      <c r="A2546" s="13" t="s">
        <v>851</v>
      </c>
      <c r="B2546" s="12" t="s">
        <v>78</v>
      </c>
      <c r="C2546" s="12" t="s">
        <v>88</v>
      </c>
      <c r="D2546" s="12" t="s">
        <v>199</v>
      </c>
      <c r="E2546" s="12">
        <v>-18.29</v>
      </c>
      <c r="F2546" s="14" t="str">
        <f t="shared" si="156"/>
        <v>2025-05-28ExpenseBell Canada21020 GST/HST Payable-18.29</v>
      </c>
      <c r="G2546" s="15">
        <f t="shared" si="157"/>
        <v>45805</v>
      </c>
      <c r="H2546" s="16" t="str">
        <f>IF((IFERROR((VLOOKUP(D2546,'Automation (QBO)'!A:B,2,FALSE)),"0"))=0,"Suspense",(IFERROR((VLOOKUP(D2546,'Automation (QBO)'!A:B,2,FALSE)),"Suspense")))</f>
        <v>GST/HST Payable</v>
      </c>
      <c r="I2546" s="17">
        <f t="shared" si="158"/>
        <v>-18.29</v>
      </c>
      <c r="J2546" s="12" t="str">
        <f t="shared" si="159"/>
        <v>GST/HST Payable</v>
      </c>
    </row>
    <row r="2547" spans="1:10" ht="18" hidden="1" customHeight="1">
      <c r="A2547" s="13" t="s">
        <v>851</v>
      </c>
      <c r="B2547" s="12" t="s">
        <v>78</v>
      </c>
      <c r="C2547" s="12" t="s">
        <v>852</v>
      </c>
      <c r="D2547" s="12" t="s">
        <v>654</v>
      </c>
      <c r="E2547" s="12">
        <v>3800</v>
      </c>
      <c r="F2547" s="14" t="str">
        <f t="shared" si="156"/>
        <v>2025-05-28ExpenseJoe Goldstein51320 Project Expense - Subcontractors3800</v>
      </c>
      <c r="G2547" s="15">
        <f t="shared" si="157"/>
        <v>45805</v>
      </c>
      <c r="H2547" s="16" t="str">
        <f>IF((IFERROR((VLOOKUP(D2547,'Automation (QBO)'!A:B,2,FALSE)),"0"))=0,"Suspense",(IFERROR((VLOOKUP(D2547,'Automation (QBO)'!A:B,2,FALSE)),"Suspense")))</f>
        <v>Project Expense - Subcontractors</v>
      </c>
      <c r="I2547" s="17">
        <f t="shared" si="158"/>
        <v>3800</v>
      </c>
      <c r="J2547" s="12" t="str">
        <f t="shared" si="159"/>
        <v>Project Expense - Subcontractors</v>
      </c>
    </row>
    <row r="2548" spans="1:10" ht="18" hidden="1" customHeight="1">
      <c r="A2548" s="13" t="s">
        <v>851</v>
      </c>
      <c r="B2548" s="12" t="s">
        <v>78</v>
      </c>
      <c r="C2548" s="12" t="s">
        <v>852</v>
      </c>
      <c r="D2548" s="12" t="s">
        <v>199</v>
      </c>
      <c r="E2548" s="12">
        <v>0</v>
      </c>
      <c r="F2548" s="14" t="str">
        <f t="shared" ref="F2548:F2611" si="160">A2548&amp;B2548&amp;C2548&amp;D2548&amp;E2548</f>
        <v>2025-05-28ExpenseJoe Goldstein21020 GST/HST Payable0</v>
      </c>
      <c r="G2548" s="15">
        <f t="shared" ref="G2548:G2611" si="161">IFERROR((DATEVALUE(A2548)),A2548)</f>
        <v>45805</v>
      </c>
      <c r="H2548" s="16" t="str">
        <f>IF((IFERROR((VLOOKUP(D2548,'Automation (QBO)'!A:B,2,FALSE)),"0"))=0,"Suspense",(IFERROR((VLOOKUP(D2548,'Automation (QBO)'!A:B,2,FALSE)),"Suspense")))</f>
        <v>GST/HST Payable</v>
      </c>
      <c r="I2548" s="17">
        <f t="shared" ref="I2548:I2611" si="162">E2548</f>
        <v>0</v>
      </c>
      <c r="J2548" s="12" t="str">
        <f t="shared" ref="J2548:J2611" si="163">H2548</f>
        <v>GST/HST Payable</v>
      </c>
    </row>
    <row r="2549" spans="1:10" ht="18" hidden="1" customHeight="1">
      <c r="A2549" s="13" t="s">
        <v>851</v>
      </c>
      <c r="B2549" s="12" t="s">
        <v>78</v>
      </c>
      <c r="C2549" s="12" t="s">
        <v>92</v>
      </c>
      <c r="D2549" s="12" t="s">
        <v>908</v>
      </c>
      <c r="E2549" s="12">
        <v>-1391.45</v>
      </c>
      <c r="F2549" s="14" t="str">
        <f t="shared" si="160"/>
        <v>2025-05-28ExpenseBDC22020 Bank Loans - BDC (003)-1391.45</v>
      </c>
      <c r="G2549" s="15">
        <f t="shared" si="161"/>
        <v>45805</v>
      </c>
      <c r="H2549" s="16" t="str">
        <f>IF((IFERROR((VLOOKUP(D2549,'Automation (QBO)'!A:B,2,FALSE)),"0"))=0,"Suspense",(IFERROR((VLOOKUP(D2549,'Automation (QBO)'!A:B,2,FALSE)),"Suspense")))</f>
        <v>Bank Loan 3 (BDC)</v>
      </c>
      <c r="I2549" s="17">
        <f t="shared" si="162"/>
        <v>-1391.45</v>
      </c>
      <c r="J2549" s="12" t="str">
        <f t="shared" si="163"/>
        <v>Bank Loan 3 (BDC)</v>
      </c>
    </row>
    <row r="2550" spans="1:10" ht="18" hidden="1" customHeight="1">
      <c r="A2550" s="13" t="s">
        <v>851</v>
      </c>
      <c r="B2550" s="12" t="s">
        <v>78</v>
      </c>
      <c r="C2550" s="12" t="s">
        <v>92</v>
      </c>
      <c r="D2550" s="12" t="s">
        <v>199</v>
      </c>
      <c r="E2550" s="12">
        <v>0</v>
      </c>
      <c r="F2550" s="14" t="str">
        <f t="shared" si="160"/>
        <v>2025-05-28ExpenseBDC21020 GST/HST Payable0</v>
      </c>
      <c r="G2550" s="15">
        <f t="shared" si="161"/>
        <v>45805</v>
      </c>
      <c r="H2550" s="16" t="str">
        <f>IF((IFERROR((VLOOKUP(D2550,'Automation (QBO)'!A:B,2,FALSE)),"0"))=0,"Suspense",(IFERROR((VLOOKUP(D2550,'Automation (QBO)'!A:B,2,FALSE)),"Suspense")))</f>
        <v>GST/HST Payable</v>
      </c>
      <c r="I2550" s="17">
        <f t="shared" si="162"/>
        <v>0</v>
      </c>
      <c r="J2550" s="12" t="str">
        <f t="shared" si="163"/>
        <v>GST/HST Payable</v>
      </c>
    </row>
    <row r="2551" spans="1:10" ht="18" hidden="1" customHeight="1">
      <c r="A2551" s="13" t="s">
        <v>851</v>
      </c>
      <c r="B2551" s="12" t="s">
        <v>78</v>
      </c>
      <c r="C2551" s="12" t="s">
        <v>852</v>
      </c>
      <c r="D2551" s="12" t="s">
        <v>201</v>
      </c>
      <c r="E2551" s="12">
        <v>-3800</v>
      </c>
      <c r="F2551" s="14" t="str">
        <f t="shared" si="160"/>
        <v>2025-05-28ExpenseJoe Goldstein11005 Chequing (CIBC)-3800</v>
      </c>
      <c r="G2551" s="15">
        <f t="shared" si="161"/>
        <v>45805</v>
      </c>
      <c r="H2551" s="16" t="str">
        <f>IF((IFERROR((VLOOKUP(D2551,'Automation (QBO)'!A:B,2,FALSE)),"0"))=0,"Suspense",(IFERROR((VLOOKUP(D2551,'Automation (QBO)'!A:B,2,FALSE)),"Suspense")))</f>
        <v>Chequing (CIBC)</v>
      </c>
      <c r="I2551" s="17">
        <f t="shared" si="162"/>
        <v>-3800</v>
      </c>
      <c r="J2551" s="12" t="str">
        <f t="shared" si="163"/>
        <v>Chequing (CIBC)</v>
      </c>
    </row>
    <row r="2552" spans="1:10" ht="18" hidden="1" customHeight="1">
      <c r="A2552" s="13" t="s">
        <v>851</v>
      </c>
      <c r="B2552" s="12" t="s">
        <v>78</v>
      </c>
      <c r="C2552" s="12" t="s">
        <v>88</v>
      </c>
      <c r="D2552" s="12" t="s">
        <v>505</v>
      </c>
      <c r="E2552" s="12">
        <v>409.76</v>
      </c>
      <c r="F2552" s="14" t="str">
        <f t="shared" si="160"/>
        <v>2025-05-28ExpenseBell Canada21010 Credit Card (CIBC Visa)409.76</v>
      </c>
      <c r="G2552" s="15">
        <f t="shared" si="161"/>
        <v>45805</v>
      </c>
      <c r="H2552" s="16" t="str">
        <f>IF((IFERROR((VLOOKUP(D2552,'Automation (QBO)'!A:B,2,FALSE)),"0"))=0,"Suspense",(IFERROR((VLOOKUP(D2552,'Automation (QBO)'!A:B,2,FALSE)),"Suspense")))</f>
        <v>Credit Card (CIBC Visa)</v>
      </c>
      <c r="I2552" s="17">
        <f t="shared" si="162"/>
        <v>409.76</v>
      </c>
      <c r="J2552" s="12" t="str">
        <f t="shared" si="163"/>
        <v>Credit Card (CIBC Visa)</v>
      </c>
    </row>
    <row r="2553" spans="1:10" ht="18" hidden="1" customHeight="1">
      <c r="A2553" s="13" t="s">
        <v>851</v>
      </c>
      <c r="B2553" s="12" t="s">
        <v>78</v>
      </c>
      <c r="C2553" s="12" t="s">
        <v>92</v>
      </c>
      <c r="D2553" s="12" t="s">
        <v>201</v>
      </c>
      <c r="E2553" s="12">
        <v>-1391.45</v>
      </c>
      <c r="F2553" s="14" t="str">
        <f t="shared" si="160"/>
        <v>2025-05-28ExpenseBDC11005 Chequing (CIBC)-1391.45</v>
      </c>
      <c r="G2553" s="15">
        <f t="shared" si="161"/>
        <v>45805</v>
      </c>
      <c r="H2553" s="16" t="str">
        <f>IF((IFERROR((VLOOKUP(D2553,'Automation (QBO)'!A:B,2,FALSE)),"0"))=0,"Suspense",(IFERROR((VLOOKUP(D2553,'Automation (QBO)'!A:B,2,FALSE)),"Suspense")))</f>
        <v>Chequing (CIBC)</v>
      </c>
      <c r="I2553" s="17">
        <f t="shared" si="162"/>
        <v>-1391.45</v>
      </c>
      <c r="J2553" s="12" t="str">
        <f t="shared" si="163"/>
        <v>Chequing (CIBC)</v>
      </c>
    </row>
    <row r="2554" spans="1:10" ht="18" hidden="1" customHeight="1">
      <c r="A2554" s="13" t="s">
        <v>833</v>
      </c>
      <c r="B2554" s="12" t="s">
        <v>84</v>
      </c>
      <c r="C2554" s="12" t="s">
        <v>114</v>
      </c>
      <c r="D2554" s="12" t="s">
        <v>666</v>
      </c>
      <c r="E2554" s="12">
        <v>1400.55</v>
      </c>
      <c r="F2554" s="14" t="str">
        <f t="shared" si="160"/>
        <v>2025-05-29InvoiceGarden of Granite Winery:Garden of Granite Project41005 Labour - Project Managment1400.55</v>
      </c>
      <c r="G2554" s="15">
        <f t="shared" si="161"/>
        <v>45806</v>
      </c>
      <c r="H2554" s="16" t="str">
        <f>IF((IFERROR((VLOOKUP(D2554,'Automation (QBO)'!A:B,2,FALSE)),"0"))=0,"Suspense",(IFERROR((VLOOKUP(D2554,'Automation (QBO)'!A:B,2,FALSE)),"Suspense")))</f>
        <v>Labour - Project Managment</v>
      </c>
      <c r="I2554" s="17">
        <f t="shared" si="162"/>
        <v>1400.55</v>
      </c>
      <c r="J2554" s="12" t="str">
        <f t="shared" si="163"/>
        <v>Labour - Project Managment</v>
      </c>
    </row>
    <row r="2555" spans="1:10" ht="18" hidden="1" customHeight="1">
      <c r="A2555" s="13" t="s">
        <v>833</v>
      </c>
      <c r="B2555" s="12" t="s">
        <v>84</v>
      </c>
      <c r="C2555" s="12" t="s">
        <v>114</v>
      </c>
      <c r="D2555" s="12" t="s">
        <v>760</v>
      </c>
      <c r="E2555" s="12">
        <v>280.11</v>
      </c>
      <c r="F2555" s="14" t="str">
        <f t="shared" si="160"/>
        <v>2025-05-29InvoiceGarden of Granite Winery:Garden of Granite Project42020 Margin - Subcontractor280.11</v>
      </c>
      <c r="G2555" s="15">
        <f t="shared" si="161"/>
        <v>45806</v>
      </c>
      <c r="H2555" s="16" t="str">
        <f>IF((IFERROR((VLOOKUP(D2555,'Automation (QBO)'!A:B,2,FALSE)),"0"))=0,"Suspense",(IFERROR((VLOOKUP(D2555,'Automation (QBO)'!A:B,2,FALSE)),"Suspense")))</f>
        <v>Margin - Subcontractor</v>
      </c>
      <c r="I2555" s="17">
        <f t="shared" si="162"/>
        <v>280.11</v>
      </c>
      <c r="J2555" s="12" t="str">
        <f t="shared" si="163"/>
        <v>Margin - Subcontractor</v>
      </c>
    </row>
    <row r="2556" spans="1:10" ht="18" hidden="1" customHeight="1">
      <c r="A2556" s="13" t="s">
        <v>833</v>
      </c>
      <c r="B2556" s="12" t="s">
        <v>84</v>
      </c>
      <c r="C2556" s="12" t="s">
        <v>114</v>
      </c>
      <c r="D2556" s="12" t="s">
        <v>758</v>
      </c>
      <c r="E2556" s="12">
        <v>195</v>
      </c>
      <c r="F2556" s="14" t="str">
        <f t="shared" si="160"/>
        <v>2025-05-29InvoiceGarden of Granite Winery:Garden of Granite Project41006 Labour - General195</v>
      </c>
      <c r="G2556" s="15">
        <f t="shared" si="161"/>
        <v>45806</v>
      </c>
      <c r="H2556" s="16" t="str">
        <f>IF((IFERROR((VLOOKUP(D2556,'Automation (QBO)'!A:B,2,FALSE)),"0"))=0,"Suspense",(IFERROR((VLOOKUP(D2556,'Automation (QBO)'!A:B,2,FALSE)),"Suspense")))</f>
        <v>Labour - General</v>
      </c>
      <c r="I2556" s="17">
        <f t="shared" si="162"/>
        <v>195</v>
      </c>
      <c r="J2556" s="12" t="str">
        <f t="shared" si="163"/>
        <v>Labour - General</v>
      </c>
    </row>
    <row r="2557" spans="1:10" ht="18" hidden="1" customHeight="1">
      <c r="A2557" s="13" t="s">
        <v>833</v>
      </c>
      <c r="B2557" s="12" t="s">
        <v>84</v>
      </c>
      <c r="C2557" s="12" t="s">
        <v>114</v>
      </c>
      <c r="D2557" s="12" t="s">
        <v>761</v>
      </c>
      <c r="E2557" s="12">
        <v>39</v>
      </c>
      <c r="F2557" s="14" t="str">
        <f t="shared" si="160"/>
        <v>2025-05-29InvoiceGarden of Granite Winery:Garden of Granite Project42025 Margin - Labour39</v>
      </c>
      <c r="G2557" s="15">
        <f t="shared" si="161"/>
        <v>45806</v>
      </c>
      <c r="H2557" s="16" t="str">
        <f>IF((IFERROR((VLOOKUP(D2557,'Automation (QBO)'!A:B,2,FALSE)),"0"))=0,"Suspense",(IFERROR((VLOOKUP(D2557,'Automation (QBO)'!A:B,2,FALSE)),"Suspense")))</f>
        <v>Margin - Labour</v>
      </c>
      <c r="I2557" s="17">
        <f t="shared" si="162"/>
        <v>39</v>
      </c>
      <c r="J2557" s="12" t="str">
        <f t="shared" si="163"/>
        <v>Margin - Labour</v>
      </c>
    </row>
    <row r="2558" spans="1:10" ht="18" hidden="1" customHeight="1">
      <c r="A2558" s="13" t="s">
        <v>833</v>
      </c>
      <c r="B2558" s="12" t="s">
        <v>84</v>
      </c>
      <c r="C2558" s="12" t="s">
        <v>114</v>
      </c>
      <c r="D2558" s="12" t="s">
        <v>665</v>
      </c>
      <c r="E2558" s="12">
        <v>0</v>
      </c>
      <c r="F2558" s="14" t="str">
        <f t="shared" si="160"/>
        <v>2025-05-29InvoiceGarden of Granite Winery:Garden of Granite Project12000 [Accounts Receivable]0</v>
      </c>
      <c r="G2558" s="15">
        <f t="shared" si="161"/>
        <v>45806</v>
      </c>
      <c r="H2558" s="16" t="str">
        <f>IF((IFERROR((VLOOKUP(D2558,'Automation (QBO)'!A:B,2,FALSE)),"0"))=0,"Suspense",(IFERROR((VLOOKUP(D2558,'Automation (QBO)'!A:B,2,FALSE)),"Suspense")))</f>
        <v>Accounts Recievable - Suspense</v>
      </c>
      <c r="I2558" s="17">
        <f t="shared" si="162"/>
        <v>0</v>
      </c>
      <c r="J2558" s="12" t="str">
        <f t="shared" si="163"/>
        <v>Accounts Recievable - Suspense</v>
      </c>
    </row>
    <row r="2559" spans="1:10" ht="18" hidden="1" customHeight="1">
      <c r="A2559" s="13" t="s">
        <v>833</v>
      </c>
      <c r="B2559" s="12" t="s">
        <v>78</v>
      </c>
      <c r="C2559" s="12" t="s">
        <v>80</v>
      </c>
      <c r="D2559" s="12" t="s">
        <v>383</v>
      </c>
      <c r="E2559" s="12">
        <v>14.55</v>
      </c>
      <c r="F2559" s="14" t="str">
        <f t="shared" si="160"/>
        <v>2025-05-29ExpenseApple52165 Subscriptions (Annual)14.55</v>
      </c>
      <c r="G2559" s="15">
        <f t="shared" si="161"/>
        <v>45806</v>
      </c>
      <c r="H2559" s="16" t="str">
        <f>IF((IFERROR((VLOOKUP(D2559,'Automation (QBO)'!A:B,2,FALSE)),"0"))=0,"Suspense",(IFERROR((VLOOKUP(D2559,'Automation (QBO)'!A:B,2,FALSE)),"Suspense")))</f>
        <v>Subscriptions (Annual)</v>
      </c>
      <c r="I2559" s="17">
        <f t="shared" si="162"/>
        <v>14.55</v>
      </c>
      <c r="J2559" s="12" t="str">
        <f t="shared" si="163"/>
        <v>Subscriptions (Annual)</v>
      </c>
    </row>
    <row r="2560" spans="1:10" ht="18" hidden="1" customHeight="1">
      <c r="A2560" s="13" t="s">
        <v>833</v>
      </c>
      <c r="B2560" s="12" t="s">
        <v>78</v>
      </c>
      <c r="C2560" s="12" t="s">
        <v>80</v>
      </c>
      <c r="D2560" s="12" t="s">
        <v>199</v>
      </c>
      <c r="E2560" s="12">
        <v>0</v>
      </c>
      <c r="F2560" s="14" t="str">
        <f t="shared" si="160"/>
        <v>2025-05-29ExpenseApple21020 GST/HST Payable0</v>
      </c>
      <c r="G2560" s="15">
        <f t="shared" si="161"/>
        <v>45806</v>
      </c>
      <c r="H2560" s="16" t="str">
        <f>IF((IFERROR((VLOOKUP(D2560,'Automation (QBO)'!A:B,2,FALSE)),"0"))=0,"Suspense",(IFERROR((VLOOKUP(D2560,'Automation (QBO)'!A:B,2,FALSE)),"Suspense")))</f>
        <v>GST/HST Payable</v>
      </c>
      <c r="I2560" s="17">
        <f t="shared" si="162"/>
        <v>0</v>
      </c>
      <c r="J2560" s="12" t="str">
        <f t="shared" si="163"/>
        <v>GST/HST Payable</v>
      </c>
    </row>
    <row r="2561" spans="1:10" ht="18" hidden="1" customHeight="1">
      <c r="A2561" s="13" t="s">
        <v>833</v>
      </c>
      <c r="B2561" s="12" t="s">
        <v>78</v>
      </c>
      <c r="C2561" s="12" t="s">
        <v>853</v>
      </c>
      <c r="D2561" s="12" t="s">
        <v>654</v>
      </c>
      <c r="E2561" s="12">
        <v>1740</v>
      </c>
      <c r="F2561" s="14" t="str">
        <f t="shared" si="160"/>
        <v>2025-05-29ExpenseEvergreen Environmental &amp; Reclamation Ltd.51320 Project Expense - Subcontractors1740</v>
      </c>
      <c r="G2561" s="15">
        <f t="shared" si="161"/>
        <v>45806</v>
      </c>
      <c r="H2561" s="16" t="str">
        <f>IF((IFERROR((VLOOKUP(D2561,'Automation (QBO)'!A:B,2,FALSE)),"0"))=0,"Suspense",(IFERROR((VLOOKUP(D2561,'Automation (QBO)'!A:B,2,FALSE)),"Suspense")))</f>
        <v>Project Expense - Subcontractors</v>
      </c>
      <c r="I2561" s="17">
        <f t="shared" si="162"/>
        <v>1740</v>
      </c>
      <c r="J2561" s="12" t="str">
        <f t="shared" si="163"/>
        <v>Project Expense - Subcontractors</v>
      </c>
    </row>
    <row r="2562" spans="1:10" ht="18" hidden="1" customHeight="1">
      <c r="A2562" s="13" t="s">
        <v>833</v>
      </c>
      <c r="B2562" s="12" t="s">
        <v>78</v>
      </c>
      <c r="C2562" s="12" t="s">
        <v>853</v>
      </c>
      <c r="D2562" s="12" t="s">
        <v>199</v>
      </c>
      <c r="E2562" s="12">
        <v>-87</v>
      </c>
      <c r="F2562" s="14" t="str">
        <f t="shared" si="160"/>
        <v>2025-05-29ExpenseEvergreen Environmental &amp; Reclamation Ltd.21020 GST/HST Payable-87</v>
      </c>
      <c r="G2562" s="15">
        <f t="shared" si="161"/>
        <v>45806</v>
      </c>
      <c r="H2562" s="16" t="str">
        <f>IF((IFERROR((VLOOKUP(D2562,'Automation (QBO)'!A:B,2,FALSE)),"0"))=0,"Suspense",(IFERROR((VLOOKUP(D2562,'Automation (QBO)'!A:B,2,FALSE)),"Suspense")))</f>
        <v>GST/HST Payable</v>
      </c>
      <c r="I2562" s="17">
        <f t="shared" si="162"/>
        <v>-87</v>
      </c>
      <c r="J2562" s="12" t="str">
        <f t="shared" si="163"/>
        <v>GST/HST Payable</v>
      </c>
    </row>
    <row r="2563" spans="1:10" ht="18" hidden="1" customHeight="1">
      <c r="A2563" s="13" t="s">
        <v>833</v>
      </c>
      <c r="B2563" s="12" t="s">
        <v>84</v>
      </c>
      <c r="C2563" s="12" t="s">
        <v>114</v>
      </c>
      <c r="D2563" s="12" t="s">
        <v>218</v>
      </c>
      <c r="E2563" s="12">
        <v>-2010.4</v>
      </c>
      <c r="F2563" s="14" t="str">
        <f t="shared" si="160"/>
        <v>2025-05-29InvoiceGarden of Granite Winery:Garden of Granite Project21045 Deposit Received-2010.4</v>
      </c>
      <c r="G2563" s="15">
        <f t="shared" si="161"/>
        <v>45806</v>
      </c>
      <c r="H2563" s="16" t="str">
        <f>IF((IFERROR((VLOOKUP(D2563,'Automation (QBO)'!A:B,2,FALSE)),"0"))=0,"Suspense",(IFERROR((VLOOKUP(D2563,'Automation (QBO)'!A:B,2,FALSE)),"Suspense")))</f>
        <v>Liability - Depostis Received</v>
      </c>
      <c r="I2563" s="17">
        <f t="shared" si="162"/>
        <v>-2010.4</v>
      </c>
      <c r="J2563" s="12" t="str">
        <f t="shared" si="163"/>
        <v>Liability - Depostis Received</v>
      </c>
    </row>
    <row r="2564" spans="1:10" ht="18" hidden="1" customHeight="1">
      <c r="A2564" s="13" t="s">
        <v>833</v>
      </c>
      <c r="B2564" s="12" t="s">
        <v>84</v>
      </c>
      <c r="C2564" s="12" t="s">
        <v>114</v>
      </c>
      <c r="D2564" s="12" t="s">
        <v>199</v>
      </c>
      <c r="E2564" s="12">
        <v>95.74</v>
      </c>
      <c r="F2564" s="14" t="str">
        <f t="shared" si="160"/>
        <v>2025-05-29InvoiceGarden of Granite Winery:Garden of Granite Project21020 GST/HST Payable95.74</v>
      </c>
      <c r="G2564" s="15">
        <f t="shared" si="161"/>
        <v>45806</v>
      </c>
      <c r="H2564" s="16" t="str">
        <f>IF((IFERROR((VLOOKUP(D2564,'Automation (QBO)'!A:B,2,FALSE)),"0"))=0,"Suspense",(IFERROR((VLOOKUP(D2564,'Automation (QBO)'!A:B,2,FALSE)),"Suspense")))</f>
        <v>GST/HST Payable</v>
      </c>
      <c r="I2564" s="17">
        <f t="shared" si="162"/>
        <v>95.74</v>
      </c>
      <c r="J2564" s="12" t="str">
        <f t="shared" si="163"/>
        <v>GST/HST Payable</v>
      </c>
    </row>
    <row r="2565" spans="1:10" ht="18" hidden="1" customHeight="1">
      <c r="A2565" s="13" t="s">
        <v>833</v>
      </c>
      <c r="B2565" s="12" t="s">
        <v>84</v>
      </c>
      <c r="C2565" s="12" t="s">
        <v>114</v>
      </c>
      <c r="D2565" s="12" t="s">
        <v>199</v>
      </c>
      <c r="E2565" s="12">
        <v>0</v>
      </c>
      <c r="F2565" s="14" t="str">
        <f t="shared" si="160"/>
        <v>2025-05-29InvoiceGarden of Granite Winery:Garden of Granite Project21020 GST/HST Payable0</v>
      </c>
      <c r="G2565" s="15">
        <f t="shared" si="161"/>
        <v>45806</v>
      </c>
      <c r="H2565" s="16" t="str">
        <f>IF((IFERROR((VLOOKUP(D2565,'Automation (QBO)'!A:B,2,FALSE)),"0"))=0,"Suspense",(IFERROR((VLOOKUP(D2565,'Automation (QBO)'!A:B,2,FALSE)),"Suspense")))</f>
        <v>GST/HST Payable</v>
      </c>
      <c r="I2565" s="17">
        <f t="shared" si="162"/>
        <v>0</v>
      </c>
      <c r="J2565" s="12" t="str">
        <f t="shared" si="163"/>
        <v>GST/HST Payable</v>
      </c>
    </row>
    <row r="2566" spans="1:10" ht="18" hidden="1" customHeight="1">
      <c r="A2566" s="13" t="s">
        <v>833</v>
      </c>
      <c r="B2566" s="12" t="s">
        <v>78</v>
      </c>
      <c r="C2566" s="12" t="s">
        <v>853</v>
      </c>
      <c r="D2566" s="12" t="s">
        <v>505</v>
      </c>
      <c r="E2566" s="12">
        <v>1827</v>
      </c>
      <c r="F2566" s="14" t="str">
        <f t="shared" si="160"/>
        <v>2025-05-29ExpenseEvergreen Environmental &amp; Reclamation Ltd.21010 Credit Card (CIBC Visa)1827</v>
      </c>
      <c r="G2566" s="15">
        <f t="shared" si="161"/>
        <v>45806</v>
      </c>
      <c r="H2566" s="16" t="str">
        <f>IF((IFERROR((VLOOKUP(D2566,'Automation (QBO)'!A:B,2,FALSE)),"0"))=0,"Suspense",(IFERROR((VLOOKUP(D2566,'Automation (QBO)'!A:B,2,FALSE)),"Suspense")))</f>
        <v>Credit Card (CIBC Visa)</v>
      </c>
      <c r="I2566" s="17">
        <f t="shared" si="162"/>
        <v>1827</v>
      </c>
      <c r="J2566" s="12" t="str">
        <f t="shared" si="163"/>
        <v>Credit Card (CIBC Visa)</v>
      </c>
    </row>
    <row r="2567" spans="1:10" ht="18" hidden="1" customHeight="1">
      <c r="A2567" s="13" t="s">
        <v>833</v>
      </c>
      <c r="B2567" s="12" t="s">
        <v>78</v>
      </c>
      <c r="C2567" s="12" t="s">
        <v>80</v>
      </c>
      <c r="D2567" s="12" t="s">
        <v>505</v>
      </c>
      <c r="E2567" s="12">
        <v>14.55</v>
      </c>
      <c r="F2567" s="14" t="str">
        <f t="shared" si="160"/>
        <v>2025-05-29ExpenseApple21010 Credit Card (CIBC Visa)14.55</v>
      </c>
      <c r="G2567" s="15">
        <f t="shared" si="161"/>
        <v>45806</v>
      </c>
      <c r="H2567" s="16" t="str">
        <f>IF((IFERROR((VLOOKUP(D2567,'Automation (QBO)'!A:B,2,FALSE)),"0"))=0,"Suspense",(IFERROR((VLOOKUP(D2567,'Automation (QBO)'!A:B,2,FALSE)),"Suspense")))</f>
        <v>Credit Card (CIBC Visa)</v>
      </c>
      <c r="I2567" s="17">
        <f t="shared" si="162"/>
        <v>14.55</v>
      </c>
      <c r="J2567" s="12" t="str">
        <f t="shared" si="163"/>
        <v>Credit Card (CIBC Visa)</v>
      </c>
    </row>
    <row r="2568" spans="1:10" ht="18" hidden="1" customHeight="1">
      <c r="A2568" s="13" t="s">
        <v>854</v>
      </c>
      <c r="B2568" s="12" t="s">
        <v>78</v>
      </c>
      <c r="C2568" s="12" t="s">
        <v>855</v>
      </c>
      <c r="D2568" s="12" t="s">
        <v>660</v>
      </c>
      <c r="E2568" s="12">
        <v>231.66</v>
      </c>
      <c r="F2568" s="14" t="str">
        <f t="shared" si="160"/>
        <v>2025-05-30ExpenseRichelieu51335 Project Expense - Materials231.66</v>
      </c>
      <c r="G2568" s="15">
        <f t="shared" si="161"/>
        <v>45807</v>
      </c>
      <c r="H2568" s="16" t="str">
        <f>IF((IFERROR((VLOOKUP(D2568,'Automation (QBO)'!A:B,2,FALSE)),"0"))=0,"Suspense",(IFERROR((VLOOKUP(D2568,'Automation (QBO)'!A:B,2,FALSE)),"Suspense")))</f>
        <v>Project Expense - Materials</v>
      </c>
      <c r="I2568" s="17">
        <f t="shared" si="162"/>
        <v>231.66</v>
      </c>
      <c r="J2568" s="12" t="str">
        <f t="shared" si="163"/>
        <v>Project Expense - Materials</v>
      </c>
    </row>
    <row r="2569" spans="1:10" ht="18" hidden="1" customHeight="1">
      <c r="A2569" s="13" t="s">
        <v>854</v>
      </c>
      <c r="B2569" s="12" t="s">
        <v>78</v>
      </c>
      <c r="C2569" s="12" t="s">
        <v>855</v>
      </c>
      <c r="D2569" s="12" t="s">
        <v>199</v>
      </c>
      <c r="E2569" s="12">
        <v>-10.83</v>
      </c>
      <c r="F2569" s="14" t="str">
        <f t="shared" si="160"/>
        <v>2025-05-30ExpenseRichelieu21020 GST/HST Payable-10.83</v>
      </c>
      <c r="G2569" s="15">
        <f t="shared" si="161"/>
        <v>45807</v>
      </c>
      <c r="H2569" s="16" t="str">
        <f>IF((IFERROR((VLOOKUP(D2569,'Automation (QBO)'!A:B,2,FALSE)),"0"))=0,"Suspense",(IFERROR((VLOOKUP(D2569,'Automation (QBO)'!A:B,2,FALSE)),"Suspense")))</f>
        <v>GST/HST Payable</v>
      </c>
      <c r="I2569" s="17">
        <f t="shared" si="162"/>
        <v>-10.83</v>
      </c>
      <c r="J2569" s="12" t="str">
        <f t="shared" si="163"/>
        <v>GST/HST Payable</v>
      </c>
    </row>
    <row r="2570" spans="1:10" ht="18" hidden="1" customHeight="1">
      <c r="A2570" s="13" t="s">
        <v>854</v>
      </c>
      <c r="B2570" s="12" t="s">
        <v>78</v>
      </c>
      <c r="C2570" s="12" t="s">
        <v>856</v>
      </c>
      <c r="D2570" s="12" t="s">
        <v>660</v>
      </c>
      <c r="E2570" s="12">
        <v>491.78</v>
      </c>
      <c r="F2570" s="14" t="str">
        <f t="shared" si="160"/>
        <v>2025-05-30ExpenseCity Electric51335 Project Expense - Materials491.78</v>
      </c>
      <c r="G2570" s="15">
        <f t="shared" si="161"/>
        <v>45807</v>
      </c>
      <c r="H2570" s="16" t="str">
        <f>IF((IFERROR((VLOOKUP(D2570,'Automation (QBO)'!A:B,2,FALSE)),"0"))=0,"Suspense",(IFERROR((VLOOKUP(D2570,'Automation (QBO)'!A:B,2,FALSE)),"Suspense")))</f>
        <v>Project Expense - Materials</v>
      </c>
      <c r="I2570" s="17">
        <f t="shared" si="162"/>
        <v>491.78</v>
      </c>
      <c r="J2570" s="12" t="str">
        <f t="shared" si="163"/>
        <v>Project Expense - Materials</v>
      </c>
    </row>
    <row r="2571" spans="1:10" ht="18" hidden="1" customHeight="1">
      <c r="A2571" s="13" t="s">
        <v>854</v>
      </c>
      <c r="B2571" s="12" t="s">
        <v>78</v>
      </c>
      <c r="C2571" s="12" t="s">
        <v>856</v>
      </c>
      <c r="D2571" s="12" t="s">
        <v>199</v>
      </c>
      <c r="E2571" s="12">
        <v>-22.98</v>
      </c>
      <c r="F2571" s="14" t="str">
        <f t="shared" si="160"/>
        <v>2025-05-30ExpenseCity Electric21020 GST/HST Payable-22.98</v>
      </c>
      <c r="G2571" s="15">
        <f t="shared" si="161"/>
        <v>45807</v>
      </c>
      <c r="H2571" s="16" t="str">
        <f>IF((IFERROR((VLOOKUP(D2571,'Automation (QBO)'!A:B,2,FALSE)),"0"))=0,"Suspense",(IFERROR((VLOOKUP(D2571,'Automation (QBO)'!A:B,2,FALSE)),"Suspense")))</f>
        <v>GST/HST Payable</v>
      </c>
      <c r="I2571" s="17">
        <f t="shared" si="162"/>
        <v>-22.98</v>
      </c>
      <c r="J2571" s="12" t="str">
        <f t="shared" si="163"/>
        <v>GST/HST Payable</v>
      </c>
    </row>
    <row r="2572" spans="1:10" ht="18" hidden="1" customHeight="1">
      <c r="A2572" s="13" t="s">
        <v>854</v>
      </c>
      <c r="B2572" s="12" t="s">
        <v>78</v>
      </c>
      <c r="D2572" s="12" t="s">
        <v>206</v>
      </c>
      <c r="E2572" s="12">
        <v>40</v>
      </c>
      <c r="F2572" s="14" t="str">
        <f t="shared" si="160"/>
        <v>2025-05-30Expense52115 Bank Fees40</v>
      </c>
      <c r="G2572" s="15">
        <f t="shared" si="161"/>
        <v>45807</v>
      </c>
      <c r="H2572" s="16" t="str">
        <f>IF((IFERROR((VLOOKUP(D2572,'Automation (QBO)'!A:B,2,FALSE)),"0"))=0,"Suspense",(IFERROR((VLOOKUP(D2572,'Automation (QBO)'!A:B,2,FALSE)),"Suspense")))</f>
        <v>Bank Fees</v>
      </c>
      <c r="I2572" s="17">
        <f t="shared" si="162"/>
        <v>40</v>
      </c>
      <c r="J2572" s="12" t="str">
        <f t="shared" si="163"/>
        <v>Bank Fees</v>
      </c>
    </row>
    <row r="2573" spans="1:10" ht="18" hidden="1" customHeight="1">
      <c r="A2573" s="13" t="s">
        <v>854</v>
      </c>
      <c r="B2573" s="12" t="s">
        <v>78</v>
      </c>
      <c r="D2573" s="12" t="s">
        <v>199</v>
      </c>
      <c r="E2573" s="12">
        <v>0</v>
      </c>
      <c r="F2573" s="14" t="str">
        <f t="shared" si="160"/>
        <v>2025-05-30Expense21020 GST/HST Payable0</v>
      </c>
      <c r="G2573" s="15">
        <f t="shared" si="161"/>
        <v>45807</v>
      </c>
      <c r="H2573" s="16" t="str">
        <f>IF((IFERROR((VLOOKUP(D2573,'Automation (QBO)'!A:B,2,FALSE)),"0"))=0,"Suspense",(IFERROR((VLOOKUP(D2573,'Automation (QBO)'!A:B,2,FALSE)),"Suspense")))</f>
        <v>GST/HST Payable</v>
      </c>
      <c r="I2573" s="17">
        <f t="shared" si="162"/>
        <v>0</v>
      </c>
      <c r="J2573" s="12" t="str">
        <f t="shared" si="163"/>
        <v>GST/HST Payable</v>
      </c>
    </row>
    <row r="2574" spans="1:10" ht="18" hidden="1" customHeight="1">
      <c r="A2574" s="13" t="s">
        <v>854</v>
      </c>
      <c r="B2574" s="12" t="s">
        <v>78</v>
      </c>
      <c r="D2574" s="12" t="s">
        <v>206</v>
      </c>
      <c r="E2574" s="12">
        <v>9.5</v>
      </c>
      <c r="F2574" s="14" t="str">
        <f t="shared" si="160"/>
        <v>2025-05-30Expense52115 Bank Fees9.5</v>
      </c>
      <c r="G2574" s="15">
        <f t="shared" si="161"/>
        <v>45807</v>
      </c>
      <c r="H2574" s="16" t="str">
        <f>IF((IFERROR((VLOOKUP(D2574,'Automation (QBO)'!A:B,2,FALSE)),"0"))=0,"Suspense",(IFERROR((VLOOKUP(D2574,'Automation (QBO)'!A:B,2,FALSE)),"Suspense")))</f>
        <v>Bank Fees</v>
      </c>
      <c r="I2574" s="17">
        <f t="shared" si="162"/>
        <v>9.5</v>
      </c>
      <c r="J2574" s="12" t="str">
        <f t="shared" si="163"/>
        <v>Bank Fees</v>
      </c>
    </row>
    <row r="2575" spans="1:10" ht="18" hidden="1" customHeight="1">
      <c r="A2575" s="13" t="s">
        <v>854</v>
      </c>
      <c r="B2575" s="12" t="s">
        <v>78</v>
      </c>
      <c r="D2575" s="12" t="s">
        <v>199</v>
      </c>
      <c r="E2575" s="12">
        <v>0</v>
      </c>
      <c r="F2575" s="14" t="str">
        <f t="shared" si="160"/>
        <v>2025-05-30Expense21020 GST/HST Payable0</v>
      </c>
      <c r="G2575" s="15">
        <f t="shared" si="161"/>
        <v>45807</v>
      </c>
      <c r="H2575" s="16" t="str">
        <f>IF((IFERROR((VLOOKUP(D2575,'Automation (QBO)'!A:B,2,FALSE)),"0"))=0,"Suspense",(IFERROR((VLOOKUP(D2575,'Automation (QBO)'!A:B,2,FALSE)),"Suspense")))</f>
        <v>GST/HST Payable</v>
      </c>
      <c r="I2575" s="17">
        <f t="shared" si="162"/>
        <v>0</v>
      </c>
      <c r="J2575" s="12" t="str">
        <f t="shared" si="163"/>
        <v>GST/HST Payable</v>
      </c>
    </row>
    <row r="2576" spans="1:10" ht="18" hidden="1" customHeight="1">
      <c r="A2576" s="13" t="s">
        <v>854</v>
      </c>
      <c r="B2576" s="12" t="s">
        <v>78</v>
      </c>
      <c r="D2576" s="12" t="s">
        <v>206</v>
      </c>
      <c r="E2576" s="12">
        <v>1</v>
      </c>
      <c r="F2576" s="14" t="str">
        <f t="shared" si="160"/>
        <v>2025-05-30Expense52115 Bank Fees1</v>
      </c>
      <c r="G2576" s="15">
        <f t="shared" si="161"/>
        <v>45807</v>
      </c>
      <c r="H2576" s="16" t="str">
        <f>IF((IFERROR((VLOOKUP(D2576,'Automation (QBO)'!A:B,2,FALSE)),"0"))=0,"Suspense",(IFERROR((VLOOKUP(D2576,'Automation (QBO)'!A:B,2,FALSE)),"Suspense")))</f>
        <v>Bank Fees</v>
      </c>
      <c r="I2576" s="17">
        <f t="shared" si="162"/>
        <v>1</v>
      </c>
      <c r="J2576" s="12" t="str">
        <f t="shared" si="163"/>
        <v>Bank Fees</v>
      </c>
    </row>
    <row r="2577" spans="1:10" ht="18" hidden="1" customHeight="1">
      <c r="A2577" s="13" t="s">
        <v>854</v>
      </c>
      <c r="B2577" s="12" t="s">
        <v>78</v>
      </c>
      <c r="D2577" s="12" t="s">
        <v>199</v>
      </c>
      <c r="E2577" s="12">
        <v>0</v>
      </c>
      <c r="F2577" s="14" t="str">
        <f t="shared" si="160"/>
        <v>2025-05-30Expense21020 GST/HST Payable0</v>
      </c>
      <c r="G2577" s="15">
        <f t="shared" si="161"/>
        <v>45807</v>
      </c>
      <c r="H2577" s="16" t="str">
        <f>IF((IFERROR((VLOOKUP(D2577,'Automation (QBO)'!A:B,2,FALSE)),"0"))=0,"Suspense",(IFERROR((VLOOKUP(D2577,'Automation (QBO)'!A:B,2,FALSE)),"Suspense")))</f>
        <v>GST/HST Payable</v>
      </c>
      <c r="I2577" s="17">
        <f t="shared" si="162"/>
        <v>0</v>
      </c>
      <c r="J2577" s="12" t="str">
        <f t="shared" si="163"/>
        <v>GST/HST Payable</v>
      </c>
    </row>
    <row r="2578" spans="1:10" ht="18" hidden="1" customHeight="1">
      <c r="A2578" s="13" t="s">
        <v>854</v>
      </c>
      <c r="B2578" s="12" t="s">
        <v>78</v>
      </c>
      <c r="C2578" s="12" t="s">
        <v>139</v>
      </c>
      <c r="D2578" s="12" t="s">
        <v>206</v>
      </c>
      <c r="E2578" s="12">
        <v>6</v>
      </c>
      <c r="F2578" s="14" t="str">
        <f t="shared" si="160"/>
        <v>2025-05-30ExpenseService Charge52115 Bank Fees6</v>
      </c>
      <c r="G2578" s="15">
        <f t="shared" si="161"/>
        <v>45807</v>
      </c>
      <c r="H2578" s="16" t="str">
        <f>IF((IFERROR((VLOOKUP(D2578,'Automation (QBO)'!A:B,2,FALSE)),"0"))=0,"Suspense",(IFERROR((VLOOKUP(D2578,'Automation (QBO)'!A:B,2,FALSE)),"Suspense")))</f>
        <v>Bank Fees</v>
      </c>
      <c r="I2578" s="17">
        <f t="shared" si="162"/>
        <v>6</v>
      </c>
      <c r="J2578" s="12" t="str">
        <f t="shared" si="163"/>
        <v>Bank Fees</v>
      </c>
    </row>
    <row r="2579" spans="1:10" ht="18" hidden="1" customHeight="1">
      <c r="A2579" s="13" t="s">
        <v>854</v>
      </c>
      <c r="B2579" s="12" t="s">
        <v>78</v>
      </c>
      <c r="C2579" s="12" t="s">
        <v>139</v>
      </c>
      <c r="D2579" s="12" t="s">
        <v>199</v>
      </c>
      <c r="E2579" s="12">
        <v>0</v>
      </c>
      <c r="F2579" s="14" t="str">
        <f t="shared" si="160"/>
        <v>2025-05-30ExpenseService Charge21020 GST/HST Payable0</v>
      </c>
      <c r="G2579" s="15">
        <f t="shared" si="161"/>
        <v>45807</v>
      </c>
      <c r="H2579" s="16" t="str">
        <f>IF((IFERROR((VLOOKUP(D2579,'Automation (QBO)'!A:B,2,FALSE)),"0"))=0,"Suspense",(IFERROR((VLOOKUP(D2579,'Automation (QBO)'!A:B,2,FALSE)),"Suspense")))</f>
        <v>GST/HST Payable</v>
      </c>
      <c r="I2579" s="17">
        <f t="shared" si="162"/>
        <v>0</v>
      </c>
      <c r="J2579" s="12" t="str">
        <f t="shared" si="163"/>
        <v>GST/HST Payable</v>
      </c>
    </row>
    <row r="2580" spans="1:10" ht="18" hidden="1" customHeight="1">
      <c r="A2580" s="13" t="s">
        <v>854</v>
      </c>
      <c r="B2580" s="12" t="s">
        <v>78</v>
      </c>
      <c r="D2580" s="12" t="s">
        <v>201</v>
      </c>
      <c r="E2580" s="12">
        <v>-9.5</v>
      </c>
      <c r="F2580" s="14" t="str">
        <f t="shared" si="160"/>
        <v>2025-05-30Expense11005 Chequing (CIBC)-9.5</v>
      </c>
      <c r="G2580" s="15">
        <f t="shared" si="161"/>
        <v>45807</v>
      </c>
      <c r="H2580" s="16" t="str">
        <f>IF((IFERROR((VLOOKUP(D2580,'Automation (QBO)'!A:B,2,FALSE)),"0"))=0,"Suspense",(IFERROR((VLOOKUP(D2580,'Automation (QBO)'!A:B,2,FALSE)),"Suspense")))</f>
        <v>Chequing (CIBC)</v>
      </c>
      <c r="I2580" s="17">
        <f t="shared" si="162"/>
        <v>-9.5</v>
      </c>
      <c r="J2580" s="12" t="str">
        <f t="shared" si="163"/>
        <v>Chequing (CIBC)</v>
      </c>
    </row>
    <row r="2581" spans="1:10" ht="18" hidden="1" customHeight="1">
      <c r="A2581" s="13" t="s">
        <v>854</v>
      </c>
      <c r="B2581" s="12" t="s">
        <v>78</v>
      </c>
      <c r="D2581" s="12" t="s">
        <v>201</v>
      </c>
      <c r="E2581" s="12">
        <v>-40</v>
      </c>
      <c r="F2581" s="14" t="str">
        <f t="shared" si="160"/>
        <v>2025-05-30Expense11005 Chequing (CIBC)-40</v>
      </c>
      <c r="G2581" s="15">
        <f t="shared" si="161"/>
        <v>45807</v>
      </c>
      <c r="H2581" s="16" t="str">
        <f>IF((IFERROR((VLOOKUP(D2581,'Automation (QBO)'!A:B,2,FALSE)),"0"))=0,"Suspense",(IFERROR((VLOOKUP(D2581,'Automation (QBO)'!A:B,2,FALSE)),"Suspense")))</f>
        <v>Chequing (CIBC)</v>
      </c>
      <c r="I2581" s="17">
        <f t="shared" si="162"/>
        <v>-40</v>
      </c>
      <c r="J2581" s="12" t="str">
        <f t="shared" si="163"/>
        <v>Chequing (CIBC)</v>
      </c>
    </row>
    <row r="2582" spans="1:10" ht="18" hidden="1" customHeight="1">
      <c r="A2582" s="13" t="s">
        <v>854</v>
      </c>
      <c r="B2582" s="12" t="s">
        <v>78</v>
      </c>
      <c r="C2582" s="12" t="s">
        <v>856</v>
      </c>
      <c r="D2582" s="12" t="s">
        <v>505</v>
      </c>
      <c r="E2582" s="12">
        <v>514.76</v>
      </c>
      <c r="F2582" s="14" t="str">
        <f t="shared" si="160"/>
        <v>2025-05-30ExpenseCity Electric21010 Credit Card (CIBC Visa)514.76</v>
      </c>
      <c r="G2582" s="15">
        <f t="shared" si="161"/>
        <v>45807</v>
      </c>
      <c r="H2582" s="16" t="str">
        <f>IF((IFERROR((VLOOKUP(D2582,'Automation (QBO)'!A:B,2,FALSE)),"0"))=0,"Suspense",(IFERROR((VLOOKUP(D2582,'Automation (QBO)'!A:B,2,FALSE)),"Suspense")))</f>
        <v>Credit Card (CIBC Visa)</v>
      </c>
      <c r="I2582" s="17">
        <f t="shared" si="162"/>
        <v>514.76</v>
      </c>
      <c r="J2582" s="12" t="str">
        <f t="shared" si="163"/>
        <v>Credit Card (CIBC Visa)</v>
      </c>
    </row>
    <row r="2583" spans="1:10" ht="18" hidden="1" customHeight="1">
      <c r="A2583" s="13" t="s">
        <v>854</v>
      </c>
      <c r="B2583" s="12" t="s">
        <v>78</v>
      </c>
      <c r="C2583" s="12" t="s">
        <v>855</v>
      </c>
      <c r="D2583" s="12" t="s">
        <v>505</v>
      </c>
      <c r="E2583" s="12">
        <v>242.49</v>
      </c>
      <c r="F2583" s="14" t="str">
        <f t="shared" si="160"/>
        <v>2025-05-30ExpenseRichelieu21010 Credit Card (CIBC Visa)242.49</v>
      </c>
      <c r="G2583" s="15">
        <f t="shared" si="161"/>
        <v>45807</v>
      </c>
      <c r="H2583" s="16" t="str">
        <f>IF((IFERROR((VLOOKUP(D2583,'Automation (QBO)'!A:B,2,FALSE)),"0"))=0,"Suspense",(IFERROR((VLOOKUP(D2583,'Automation (QBO)'!A:B,2,FALSE)),"Suspense")))</f>
        <v>Credit Card (CIBC Visa)</v>
      </c>
      <c r="I2583" s="17">
        <f t="shared" si="162"/>
        <v>242.49</v>
      </c>
      <c r="J2583" s="12" t="str">
        <f t="shared" si="163"/>
        <v>Credit Card (CIBC Visa)</v>
      </c>
    </row>
    <row r="2584" spans="1:10" ht="18" hidden="1" customHeight="1">
      <c r="A2584" s="13" t="s">
        <v>854</v>
      </c>
      <c r="B2584" s="12" t="s">
        <v>99</v>
      </c>
      <c r="D2584" s="12" t="s">
        <v>505</v>
      </c>
      <c r="E2584" s="12">
        <v>-2000</v>
      </c>
      <c r="F2584" s="14" t="str">
        <f t="shared" si="160"/>
        <v>2025-05-30Credit Card Payment21010 Credit Card (CIBC Visa)-2000</v>
      </c>
      <c r="G2584" s="15">
        <f t="shared" si="161"/>
        <v>45807</v>
      </c>
      <c r="H2584" s="16" t="str">
        <f>IF((IFERROR((VLOOKUP(D2584,'Automation (QBO)'!A:B,2,FALSE)),"0"))=0,"Suspense",(IFERROR((VLOOKUP(D2584,'Automation (QBO)'!A:B,2,FALSE)),"Suspense")))</f>
        <v>Credit Card (CIBC Visa)</v>
      </c>
      <c r="I2584" s="17">
        <f t="shared" si="162"/>
        <v>-2000</v>
      </c>
      <c r="J2584" s="12" t="str">
        <f t="shared" si="163"/>
        <v>Credit Card (CIBC Visa)</v>
      </c>
    </row>
    <row r="2585" spans="1:10" ht="18" hidden="1" customHeight="1">
      <c r="A2585" s="13" t="s">
        <v>854</v>
      </c>
      <c r="B2585" s="12" t="s">
        <v>99</v>
      </c>
      <c r="D2585" s="12" t="s">
        <v>201</v>
      </c>
      <c r="E2585" s="12">
        <v>-2000</v>
      </c>
      <c r="F2585" s="14" t="str">
        <f t="shared" si="160"/>
        <v>2025-05-30Credit Card Payment11005 Chequing (CIBC)-2000</v>
      </c>
      <c r="G2585" s="15">
        <f t="shared" si="161"/>
        <v>45807</v>
      </c>
      <c r="H2585" s="16" t="str">
        <f>IF((IFERROR((VLOOKUP(D2585,'Automation (QBO)'!A:B,2,FALSE)),"0"))=0,"Suspense",(IFERROR((VLOOKUP(D2585,'Automation (QBO)'!A:B,2,FALSE)),"Suspense")))</f>
        <v>Chequing (CIBC)</v>
      </c>
      <c r="I2585" s="17">
        <f t="shared" si="162"/>
        <v>-2000</v>
      </c>
      <c r="J2585" s="12" t="str">
        <f t="shared" si="163"/>
        <v>Chequing (CIBC)</v>
      </c>
    </row>
    <row r="2586" spans="1:10" ht="18" hidden="1" customHeight="1">
      <c r="A2586" s="13" t="s">
        <v>854</v>
      </c>
      <c r="B2586" s="12" t="s">
        <v>78</v>
      </c>
      <c r="C2586" s="12" t="s">
        <v>139</v>
      </c>
      <c r="D2586" s="12" t="s">
        <v>207</v>
      </c>
      <c r="E2586" s="12">
        <v>-6</v>
      </c>
      <c r="F2586" s="14" t="str">
        <f t="shared" si="160"/>
        <v>2025-05-30ExpenseService Charge11010 Savings (CIBC)-6</v>
      </c>
      <c r="G2586" s="15">
        <f t="shared" si="161"/>
        <v>45807</v>
      </c>
      <c r="H2586" s="16" t="str">
        <f>IF((IFERROR((VLOOKUP(D2586,'Automation (QBO)'!A:B,2,FALSE)),"0"))=0,"Suspense",(IFERROR((VLOOKUP(D2586,'Automation (QBO)'!A:B,2,FALSE)),"Suspense")))</f>
        <v>Savings (CIBC)</v>
      </c>
      <c r="I2586" s="17">
        <f t="shared" si="162"/>
        <v>-6</v>
      </c>
      <c r="J2586" s="12" t="str">
        <f t="shared" si="163"/>
        <v>Savings (CIBC)</v>
      </c>
    </row>
    <row r="2587" spans="1:10" ht="18" hidden="1" customHeight="1">
      <c r="A2587" s="13" t="s">
        <v>854</v>
      </c>
      <c r="B2587" s="12" t="s">
        <v>78</v>
      </c>
      <c r="D2587" s="12" t="s">
        <v>207</v>
      </c>
      <c r="E2587" s="12">
        <v>-1</v>
      </c>
      <c r="F2587" s="14" t="str">
        <f t="shared" si="160"/>
        <v>2025-05-30Expense11010 Savings (CIBC)-1</v>
      </c>
      <c r="G2587" s="15">
        <f t="shared" si="161"/>
        <v>45807</v>
      </c>
      <c r="H2587" s="16" t="str">
        <f>IF((IFERROR((VLOOKUP(D2587,'Automation (QBO)'!A:B,2,FALSE)),"0"))=0,"Suspense",(IFERROR((VLOOKUP(D2587,'Automation (QBO)'!A:B,2,FALSE)),"Suspense")))</f>
        <v>Savings (CIBC)</v>
      </c>
      <c r="I2587" s="17">
        <f t="shared" si="162"/>
        <v>-1</v>
      </c>
      <c r="J2587" s="12" t="str">
        <f t="shared" si="163"/>
        <v>Savings (CIBC)</v>
      </c>
    </row>
    <row r="2588" spans="1:10" ht="18" hidden="1" customHeight="1">
      <c r="A2588" s="13" t="s">
        <v>857</v>
      </c>
      <c r="B2588" s="12" t="s">
        <v>105</v>
      </c>
      <c r="D2588" s="12" t="s">
        <v>906</v>
      </c>
      <c r="E2588" s="12">
        <v>362.51</v>
      </c>
      <c r="F2588" s="14" t="str">
        <f t="shared" si="160"/>
        <v>2025-05-31Journal Entry41009 Project Expense - Subcontractors Income362.51</v>
      </c>
      <c r="G2588" s="15">
        <f t="shared" si="161"/>
        <v>45808</v>
      </c>
      <c r="H2588" s="16" t="str">
        <f>IF((IFERROR((VLOOKUP(D2588,'Automation (QBO)'!A:B,2,FALSE)),"0"))=0,"Suspense",(IFERROR((VLOOKUP(D2588,'Automation (QBO)'!A:B,2,FALSE)),"Suspense")))</f>
        <v>Project Expense - Subcontractors Income</v>
      </c>
      <c r="I2588" s="17">
        <f t="shared" si="162"/>
        <v>362.51</v>
      </c>
      <c r="J2588" s="12" t="str">
        <f t="shared" si="163"/>
        <v>Project Expense - Subcontractors Income</v>
      </c>
    </row>
    <row r="2589" spans="1:10" ht="18" hidden="1" customHeight="1">
      <c r="A2589" s="13" t="s">
        <v>857</v>
      </c>
      <c r="B2589" s="12" t="s">
        <v>105</v>
      </c>
      <c r="D2589" s="12" t="s">
        <v>907</v>
      </c>
      <c r="E2589" s="12">
        <v>307.83999999999997</v>
      </c>
      <c r="F2589" s="14" t="str">
        <f t="shared" si="160"/>
        <v>2025-05-31Journal Entry41008 Project Expense - Materials Income307.84</v>
      </c>
      <c r="G2589" s="15">
        <f t="shared" si="161"/>
        <v>45808</v>
      </c>
      <c r="H2589" s="16" t="str">
        <f>IF((IFERROR((VLOOKUP(D2589,'Automation (QBO)'!A:B,2,FALSE)),"0"))=0,"Suspense",(IFERROR((VLOOKUP(D2589,'Automation (QBO)'!A:B,2,FALSE)),"Suspense")))</f>
        <v>Project Expense - Materials Income</v>
      </c>
      <c r="I2589" s="17">
        <f t="shared" si="162"/>
        <v>307.83999999999997</v>
      </c>
      <c r="J2589" s="12" t="str">
        <f t="shared" si="163"/>
        <v>Project Expense - Materials Income</v>
      </c>
    </row>
    <row r="2590" spans="1:10" ht="18" hidden="1" customHeight="1">
      <c r="A2590" s="13" t="s">
        <v>857</v>
      </c>
      <c r="B2590" s="12" t="s">
        <v>105</v>
      </c>
      <c r="D2590" s="12" t="s">
        <v>906</v>
      </c>
      <c r="E2590" s="12">
        <v>850</v>
      </c>
      <c r="F2590" s="14" t="str">
        <f t="shared" si="160"/>
        <v>2025-05-31Journal Entry41009 Project Expense - Subcontractors Income850</v>
      </c>
      <c r="G2590" s="15">
        <f t="shared" si="161"/>
        <v>45808</v>
      </c>
      <c r="H2590" s="16" t="str">
        <f>IF((IFERROR((VLOOKUP(D2590,'Automation (QBO)'!A:B,2,FALSE)),"0"))=0,"Suspense",(IFERROR((VLOOKUP(D2590,'Automation (QBO)'!A:B,2,FALSE)),"Suspense")))</f>
        <v>Project Expense - Subcontractors Income</v>
      </c>
      <c r="I2590" s="17">
        <f t="shared" si="162"/>
        <v>850</v>
      </c>
      <c r="J2590" s="12" t="str">
        <f t="shared" si="163"/>
        <v>Project Expense - Subcontractors Income</v>
      </c>
    </row>
    <row r="2591" spans="1:10" ht="18" hidden="1" customHeight="1">
      <c r="A2591" s="13" t="s">
        <v>857</v>
      </c>
      <c r="B2591" s="12" t="s">
        <v>105</v>
      </c>
      <c r="D2591" s="12" t="s">
        <v>907</v>
      </c>
      <c r="E2591" s="12">
        <v>3722.22</v>
      </c>
      <c r="F2591" s="14" t="str">
        <f t="shared" si="160"/>
        <v>2025-05-31Journal Entry41008 Project Expense - Materials Income3722.22</v>
      </c>
      <c r="G2591" s="15">
        <f t="shared" si="161"/>
        <v>45808</v>
      </c>
      <c r="H2591" s="16" t="str">
        <f>IF((IFERROR((VLOOKUP(D2591,'Automation (QBO)'!A:B,2,FALSE)),"0"))=0,"Suspense",(IFERROR((VLOOKUP(D2591,'Automation (QBO)'!A:B,2,FALSE)),"Suspense")))</f>
        <v>Project Expense - Materials Income</v>
      </c>
      <c r="I2591" s="17">
        <f t="shared" si="162"/>
        <v>3722.22</v>
      </c>
      <c r="J2591" s="12" t="str">
        <f t="shared" si="163"/>
        <v>Project Expense - Materials Income</v>
      </c>
    </row>
    <row r="2592" spans="1:10" ht="18" hidden="1" customHeight="1">
      <c r="A2592" s="13" t="s">
        <v>857</v>
      </c>
      <c r="B2592" s="12" t="s">
        <v>105</v>
      </c>
      <c r="D2592" s="12" t="s">
        <v>906</v>
      </c>
      <c r="E2592" s="12">
        <v>375.3</v>
      </c>
      <c r="F2592" s="14" t="str">
        <f t="shared" si="160"/>
        <v>2025-05-31Journal Entry41009 Project Expense - Subcontractors Income375.3</v>
      </c>
      <c r="G2592" s="15">
        <f t="shared" si="161"/>
        <v>45808</v>
      </c>
      <c r="H2592" s="16" t="str">
        <f>IF((IFERROR((VLOOKUP(D2592,'Automation (QBO)'!A:B,2,FALSE)),"0"))=0,"Suspense",(IFERROR((VLOOKUP(D2592,'Automation (QBO)'!A:B,2,FALSE)),"Suspense")))</f>
        <v>Project Expense - Subcontractors Income</v>
      </c>
      <c r="I2592" s="17">
        <f t="shared" si="162"/>
        <v>375.3</v>
      </c>
      <c r="J2592" s="12" t="str">
        <f t="shared" si="163"/>
        <v>Project Expense - Subcontractors Income</v>
      </c>
    </row>
    <row r="2593" spans="1:10" ht="18" hidden="1" customHeight="1">
      <c r="A2593" s="13" t="s">
        <v>857</v>
      </c>
      <c r="B2593" s="12" t="s">
        <v>105</v>
      </c>
      <c r="D2593" s="12" t="s">
        <v>907</v>
      </c>
      <c r="E2593" s="12">
        <v>18361.25</v>
      </c>
      <c r="F2593" s="14" t="str">
        <f t="shared" si="160"/>
        <v>2025-05-31Journal Entry41008 Project Expense - Materials Income18361.25</v>
      </c>
      <c r="G2593" s="15">
        <f t="shared" si="161"/>
        <v>45808</v>
      </c>
      <c r="H2593" s="16" t="str">
        <f>IF((IFERROR((VLOOKUP(D2593,'Automation (QBO)'!A:B,2,FALSE)),"0"))=0,"Suspense",(IFERROR((VLOOKUP(D2593,'Automation (QBO)'!A:B,2,FALSE)),"Suspense")))</f>
        <v>Project Expense - Materials Income</v>
      </c>
      <c r="I2593" s="17">
        <f t="shared" si="162"/>
        <v>18361.25</v>
      </c>
      <c r="J2593" s="12" t="str">
        <f t="shared" si="163"/>
        <v>Project Expense - Materials Income</v>
      </c>
    </row>
    <row r="2594" spans="1:10" ht="18" hidden="1" customHeight="1">
      <c r="A2594" s="13" t="s">
        <v>857</v>
      </c>
      <c r="B2594" s="12" t="s">
        <v>105</v>
      </c>
      <c r="D2594" s="12" t="s">
        <v>906</v>
      </c>
      <c r="E2594" s="12">
        <v>7373.47</v>
      </c>
      <c r="F2594" s="14" t="str">
        <f t="shared" si="160"/>
        <v>2025-05-31Journal Entry41009 Project Expense - Subcontractors Income7373.47</v>
      </c>
      <c r="G2594" s="15">
        <f t="shared" si="161"/>
        <v>45808</v>
      </c>
      <c r="H2594" s="16" t="str">
        <f>IF((IFERROR((VLOOKUP(D2594,'Automation (QBO)'!A:B,2,FALSE)),"0"))=0,"Suspense",(IFERROR((VLOOKUP(D2594,'Automation (QBO)'!A:B,2,FALSE)),"Suspense")))</f>
        <v>Project Expense - Subcontractors Income</v>
      </c>
      <c r="I2594" s="17">
        <f t="shared" si="162"/>
        <v>7373.47</v>
      </c>
      <c r="J2594" s="12" t="str">
        <f t="shared" si="163"/>
        <v>Project Expense - Subcontractors Income</v>
      </c>
    </row>
    <row r="2595" spans="1:10" ht="18" hidden="1" customHeight="1">
      <c r="A2595" s="13" t="s">
        <v>857</v>
      </c>
      <c r="B2595" s="12" t="s">
        <v>105</v>
      </c>
      <c r="D2595" s="12" t="s">
        <v>906</v>
      </c>
      <c r="E2595" s="12">
        <v>18475</v>
      </c>
      <c r="F2595" s="14" t="str">
        <f t="shared" si="160"/>
        <v>2025-05-31Journal Entry41009 Project Expense - Subcontractors Income18475</v>
      </c>
      <c r="G2595" s="15">
        <f t="shared" si="161"/>
        <v>45808</v>
      </c>
      <c r="H2595" s="16" t="str">
        <f>IF((IFERROR((VLOOKUP(D2595,'Automation (QBO)'!A:B,2,FALSE)),"0"))=0,"Suspense",(IFERROR((VLOOKUP(D2595,'Automation (QBO)'!A:B,2,FALSE)),"Suspense")))</f>
        <v>Project Expense - Subcontractors Income</v>
      </c>
      <c r="I2595" s="17">
        <f t="shared" si="162"/>
        <v>18475</v>
      </c>
      <c r="J2595" s="12" t="str">
        <f t="shared" si="163"/>
        <v>Project Expense - Subcontractors Income</v>
      </c>
    </row>
    <row r="2596" spans="1:10" ht="18" hidden="1" customHeight="1">
      <c r="A2596" s="13" t="s">
        <v>857</v>
      </c>
      <c r="B2596" s="12" t="s">
        <v>105</v>
      </c>
      <c r="D2596" s="12" t="s">
        <v>906</v>
      </c>
      <c r="E2596" s="12">
        <v>1400.55</v>
      </c>
      <c r="F2596" s="14" t="str">
        <f t="shared" si="160"/>
        <v>2025-05-31Journal Entry41009 Project Expense - Subcontractors Income1400.55</v>
      </c>
      <c r="G2596" s="15">
        <f t="shared" si="161"/>
        <v>45808</v>
      </c>
      <c r="H2596" s="16" t="str">
        <f>IF((IFERROR((VLOOKUP(D2596,'Automation (QBO)'!A:B,2,FALSE)),"0"))=0,"Suspense",(IFERROR((VLOOKUP(D2596,'Automation (QBO)'!A:B,2,FALSE)),"Suspense")))</f>
        <v>Project Expense - Subcontractors Income</v>
      </c>
      <c r="I2596" s="17">
        <f t="shared" si="162"/>
        <v>1400.55</v>
      </c>
      <c r="J2596" s="12" t="str">
        <f t="shared" si="163"/>
        <v>Project Expense - Subcontractors Income</v>
      </c>
    </row>
    <row r="2597" spans="1:10" ht="18" hidden="1" customHeight="1">
      <c r="A2597" s="13" t="s">
        <v>857</v>
      </c>
      <c r="B2597" s="12" t="s">
        <v>78</v>
      </c>
      <c r="C2597" s="12" t="s">
        <v>100</v>
      </c>
      <c r="D2597" s="12" t="s">
        <v>383</v>
      </c>
      <c r="E2597" s="12">
        <v>25.94</v>
      </c>
      <c r="F2597" s="14" t="str">
        <f t="shared" si="160"/>
        <v>2025-05-31ExpenseMicrosoft Canada Inc52165 Subscriptions (Annual)25.94</v>
      </c>
      <c r="G2597" s="15">
        <f t="shared" si="161"/>
        <v>45808</v>
      </c>
      <c r="H2597" s="16" t="str">
        <f>IF((IFERROR((VLOOKUP(D2597,'Automation (QBO)'!A:B,2,FALSE)),"0"))=0,"Suspense",(IFERROR((VLOOKUP(D2597,'Automation (QBO)'!A:B,2,FALSE)),"Suspense")))</f>
        <v>Subscriptions (Annual)</v>
      </c>
      <c r="I2597" s="17">
        <f t="shared" si="162"/>
        <v>25.94</v>
      </c>
      <c r="J2597" s="12" t="str">
        <f t="shared" si="163"/>
        <v>Subscriptions (Annual)</v>
      </c>
    </row>
    <row r="2598" spans="1:10" ht="18" hidden="1" customHeight="1">
      <c r="A2598" s="13" t="s">
        <v>857</v>
      </c>
      <c r="B2598" s="12" t="s">
        <v>78</v>
      </c>
      <c r="C2598" s="12" t="s">
        <v>100</v>
      </c>
      <c r="D2598" s="12" t="s">
        <v>199</v>
      </c>
      <c r="E2598" s="12">
        <v>-1.3</v>
      </c>
      <c r="F2598" s="14" t="str">
        <f t="shared" si="160"/>
        <v>2025-05-31ExpenseMicrosoft Canada Inc21020 GST/HST Payable-1.3</v>
      </c>
      <c r="G2598" s="15">
        <f t="shared" si="161"/>
        <v>45808</v>
      </c>
      <c r="H2598" s="16" t="str">
        <f>IF((IFERROR((VLOOKUP(D2598,'Automation (QBO)'!A:B,2,FALSE)),"0"))=0,"Suspense",(IFERROR((VLOOKUP(D2598,'Automation (QBO)'!A:B,2,FALSE)),"Suspense")))</f>
        <v>GST/HST Payable</v>
      </c>
      <c r="I2598" s="17">
        <f t="shared" si="162"/>
        <v>-1.3</v>
      </c>
      <c r="J2598" s="12" t="str">
        <f t="shared" si="163"/>
        <v>GST/HST Payable</v>
      </c>
    </row>
    <row r="2599" spans="1:10" ht="18" hidden="1" customHeight="1">
      <c r="A2599" s="13" t="s">
        <v>857</v>
      </c>
      <c r="B2599" s="12" t="s">
        <v>78</v>
      </c>
      <c r="C2599" s="12" t="s">
        <v>97</v>
      </c>
      <c r="D2599" s="12" t="s">
        <v>203</v>
      </c>
      <c r="E2599" s="12">
        <v>88.9</v>
      </c>
      <c r="F2599" s="14" t="str">
        <f t="shared" si="160"/>
        <v>2025-05-31ExpenseBrowns Socialhouse Restaurant52190 Meals &amp; Entertainment88.9</v>
      </c>
      <c r="G2599" s="15">
        <f t="shared" si="161"/>
        <v>45808</v>
      </c>
      <c r="H2599" s="16" t="str">
        <f>IF((IFERROR((VLOOKUP(D2599,'Automation (QBO)'!A:B,2,FALSE)),"0"))=0,"Suspense",(IFERROR((VLOOKUP(D2599,'Automation (QBO)'!A:B,2,FALSE)),"Suspense")))</f>
        <v>Meals &amp; Entertainment</v>
      </c>
      <c r="I2599" s="17">
        <f t="shared" si="162"/>
        <v>88.9</v>
      </c>
      <c r="J2599" s="12" t="str">
        <f t="shared" si="163"/>
        <v>Meals &amp; Entertainment</v>
      </c>
    </row>
    <row r="2600" spans="1:10" ht="18" hidden="1" customHeight="1">
      <c r="A2600" s="13" t="s">
        <v>857</v>
      </c>
      <c r="B2600" s="12" t="s">
        <v>78</v>
      </c>
      <c r="C2600" s="12" t="s">
        <v>97</v>
      </c>
      <c r="D2600" s="12" t="s">
        <v>199</v>
      </c>
      <c r="E2600" s="12">
        <v>0</v>
      </c>
      <c r="F2600" s="14" t="str">
        <f t="shared" si="160"/>
        <v>2025-05-31ExpenseBrowns Socialhouse Restaurant21020 GST/HST Payable0</v>
      </c>
      <c r="G2600" s="15">
        <f t="shared" si="161"/>
        <v>45808</v>
      </c>
      <c r="H2600" s="16" t="str">
        <f>IF((IFERROR((VLOOKUP(D2600,'Automation (QBO)'!A:B,2,FALSE)),"0"))=0,"Suspense",(IFERROR((VLOOKUP(D2600,'Automation (QBO)'!A:B,2,FALSE)),"Suspense")))</f>
        <v>GST/HST Payable</v>
      </c>
      <c r="I2600" s="17">
        <f t="shared" si="162"/>
        <v>0</v>
      </c>
      <c r="J2600" s="12" t="str">
        <f t="shared" si="163"/>
        <v>GST/HST Payable</v>
      </c>
    </row>
    <row r="2601" spans="1:10" ht="18" hidden="1" customHeight="1">
      <c r="A2601" s="13" t="s">
        <v>857</v>
      </c>
      <c r="B2601" s="12" t="s">
        <v>78</v>
      </c>
      <c r="C2601" s="12" t="s">
        <v>97</v>
      </c>
      <c r="D2601" s="12" t="s">
        <v>505</v>
      </c>
      <c r="E2601" s="12">
        <v>88.9</v>
      </c>
      <c r="F2601" s="14" t="str">
        <f t="shared" si="160"/>
        <v>2025-05-31ExpenseBrowns Socialhouse Restaurant21010 Credit Card (CIBC Visa)88.9</v>
      </c>
      <c r="G2601" s="15">
        <f t="shared" si="161"/>
        <v>45808</v>
      </c>
      <c r="H2601" s="16" t="str">
        <f>IF((IFERROR((VLOOKUP(D2601,'Automation (QBO)'!A:B,2,FALSE)),"0"))=0,"Suspense",(IFERROR((VLOOKUP(D2601,'Automation (QBO)'!A:B,2,FALSE)),"Suspense")))</f>
        <v>Credit Card (CIBC Visa)</v>
      </c>
      <c r="I2601" s="17">
        <f t="shared" si="162"/>
        <v>88.9</v>
      </c>
      <c r="J2601" s="12" t="str">
        <f t="shared" si="163"/>
        <v>Credit Card (CIBC Visa)</v>
      </c>
    </row>
    <row r="2602" spans="1:10" ht="18" hidden="1" customHeight="1">
      <c r="A2602" s="13" t="s">
        <v>857</v>
      </c>
      <c r="B2602" s="12" t="s">
        <v>78</v>
      </c>
      <c r="C2602" s="12" t="s">
        <v>100</v>
      </c>
      <c r="D2602" s="12" t="s">
        <v>505</v>
      </c>
      <c r="E2602" s="12">
        <v>27.24</v>
      </c>
      <c r="F2602" s="14" t="str">
        <f t="shared" si="160"/>
        <v>2025-05-31ExpenseMicrosoft Canada Inc21010 Credit Card (CIBC Visa)27.24</v>
      </c>
      <c r="G2602" s="15">
        <f t="shared" si="161"/>
        <v>45808</v>
      </c>
      <c r="H2602" s="16" t="str">
        <f>IF((IFERROR((VLOOKUP(D2602,'Automation (QBO)'!A:B,2,FALSE)),"0"))=0,"Suspense",(IFERROR((VLOOKUP(D2602,'Automation (QBO)'!A:B,2,FALSE)),"Suspense")))</f>
        <v>Credit Card (CIBC Visa)</v>
      </c>
      <c r="I2602" s="17">
        <f t="shared" si="162"/>
        <v>27.24</v>
      </c>
      <c r="J2602" s="12" t="str">
        <f t="shared" si="163"/>
        <v>Credit Card (CIBC Visa)</v>
      </c>
    </row>
    <row r="2603" spans="1:10" ht="18" hidden="1" customHeight="1">
      <c r="A2603" s="13" t="s">
        <v>857</v>
      </c>
      <c r="B2603" s="12" t="s">
        <v>105</v>
      </c>
      <c r="D2603" s="12" t="s">
        <v>666</v>
      </c>
      <c r="E2603" s="12">
        <v>-362.51</v>
      </c>
      <c r="F2603" s="14" t="str">
        <f t="shared" si="160"/>
        <v>2025-05-31Journal Entry41005 Labour - Project Managment-362.51</v>
      </c>
      <c r="G2603" s="15">
        <f t="shared" si="161"/>
        <v>45808</v>
      </c>
      <c r="H2603" s="16" t="str">
        <f>IF((IFERROR((VLOOKUP(D2603,'Automation (QBO)'!A:B,2,FALSE)),"0"))=0,"Suspense",(IFERROR((VLOOKUP(D2603,'Automation (QBO)'!A:B,2,FALSE)),"Suspense")))</f>
        <v>Labour - Project Managment</v>
      </c>
      <c r="I2603" s="17">
        <f t="shared" si="162"/>
        <v>-362.51</v>
      </c>
      <c r="J2603" s="12" t="str">
        <f t="shared" si="163"/>
        <v>Labour - Project Managment</v>
      </c>
    </row>
    <row r="2604" spans="1:10" ht="18" hidden="1" customHeight="1">
      <c r="A2604" s="13" t="s">
        <v>857</v>
      </c>
      <c r="B2604" s="12" t="s">
        <v>105</v>
      </c>
      <c r="D2604" s="12" t="s">
        <v>844</v>
      </c>
      <c r="E2604" s="12">
        <v>-307.83999999999997</v>
      </c>
      <c r="F2604" s="14" t="str">
        <f t="shared" si="160"/>
        <v>2025-05-31Journal Entry42035 Billable Expense Income-307.84</v>
      </c>
      <c r="G2604" s="15">
        <f t="shared" si="161"/>
        <v>45808</v>
      </c>
      <c r="H2604" s="16" t="str">
        <f>IF((IFERROR((VLOOKUP(D2604,'Automation (QBO)'!A:B,2,FALSE)),"0"))=0,"Suspense",(IFERROR((VLOOKUP(D2604,'Automation (QBO)'!A:B,2,FALSE)),"Suspense")))</f>
        <v>Suspense</v>
      </c>
      <c r="I2604" s="17">
        <f t="shared" si="162"/>
        <v>-307.83999999999997</v>
      </c>
      <c r="J2604" s="12" t="str">
        <f t="shared" si="163"/>
        <v>Suspense</v>
      </c>
    </row>
    <row r="2605" spans="1:10" ht="18" hidden="1" customHeight="1">
      <c r="A2605" s="13" t="s">
        <v>857</v>
      </c>
      <c r="B2605" s="12" t="s">
        <v>105</v>
      </c>
      <c r="D2605" s="12" t="s">
        <v>666</v>
      </c>
      <c r="E2605" s="12">
        <v>780</v>
      </c>
      <c r="F2605" s="14" t="str">
        <f t="shared" si="160"/>
        <v>2025-05-31Journal Entry41005 Labour - Project Managment780</v>
      </c>
      <c r="G2605" s="15">
        <f t="shared" si="161"/>
        <v>45808</v>
      </c>
      <c r="H2605" s="16" t="str">
        <f>IF((IFERROR((VLOOKUP(D2605,'Automation (QBO)'!A:B,2,FALSE)),"0"))=0,"Suspense",(IFERROR((VLOOKUP(D2605,'Automation (QBO)'!A:B,2,FALSE)),"Suspense")))</f>
        <v>Labour - Project Managment</v>
      </c>
      <c r="I2605" s="17">
        <f t="shared" si="162"/>
        <v>780</v>
      </c>
      <c r="J2605" s="12" t="str">
        <f t="shared" si="163"/>
        <v>Labour - Project Managment</v>
      </c>
    </row>
    <row r="2606" spans="1:10" ht="18" hidden="1" customHeight="1">
      <c r="A2606" s="13" t="s">
        <v>857</v>
      </c>
      <c r="B2606" s="12" t="s">
        <v>105</v>
      </c>
      <c r="D2606" s="12" t="s">
        <v>758</v>
      </c>
      <c r="E2606" s="12">
        <v>-780</v>
      </c>
      <c r="F2606" s="14" t="str">
        <f t="shared" si="160"/>
        <v>2025-05-31Journal Entry41006 Labour - General-780</v>
      </c>
      <c r="G2606" s="15">
        <f t="shared" si="161"/>
        <v>45808</v>
      </c>
      <c r="H2606" s="16" t="str">
        <f>IF((IFERROR((VLOOKUP(D2606,'Automation (QBO)'!A:B,2,FALSE)),"0"))=0,"Suspense",(IFERROR((VLOOKUP(D2606,'Automation (QBO)'!A:B,2,FALSE)),"Suspense")))</f>
        <v>Labour - General</v>
      </c>
      <c r="I2606" s="17">
        <f t="shared" si="162"/>
        <v>-780</v>
      </c>
      <c r="J2606" s="12" t="str">
        <f t="shared" si="163"/>
        <v>Labour - General</v>
      </c>
    </row>
    <row r="2607" spans="1:10" ht="18" hidden="1" customHeight="1">
      <c r="A2607" s="13" t="s">
        <v>857</v>
      </c>
      <c r="B2607" s="12" t="s">
        <v>105</v>
      </c>
      <c r="D2607" s="12" t="s">
        <v>666</v>
      </c>
      <c r="E2607" s="12">
        <v>-850</v>
      </c>
      <c r="F2607" s="14" t="str">
        <f t="shared" si="160"/>
        <v>2025-05-31Journal Entry41005 Labour - Project Managment-850</v>
      </c>
      <c r="G2607" s="15">
        <f t="shared" si="161"/>
        <v>45808</v>
      </c>
      <c r="H2607" s="16" t="str">
        <f>IF((IFERROR((VLOOKUP(D2607,'Automation (QBO)'!A:B,2,FALSE)),"0"))=0,"Suspense",(IFERROR((VLOOKUP(D2607,'Automation (QBO)'!A:B,2,FALSE)),"Suspense")))</f>
        <v>Labour - Project Managment</v>
      </c>
      <c r="I2607" s="17">
        <f t="shared" si="162"/>
        <v>-850</v>
      </c>
      <c r="J2607" s="12" t="str">
        <f t="shared" si="163"/>
        <v>Labour - Project Managment</v>
      </c>
    </row>
    <row r="2608" spans="1:10" ht="18" hidden="1" customHeight="1">
      <c r="A2608" s="13" t="s">
        <v>857</v>
      </c>
      <c r="B2608" s="12" t="s">
        <v>105</v>
      </c>
      <c r="D2608" s="12" t="s">
        <v>666</v>
      </c>
      <c r="E2608" s="12">
        <v>255</v>
      </c>
      <c r="F2608" s="14" t="str">
        <f t="shared" si="160"/>
        <v>2025-05-31Journal Entry41005 Labour - Project Managment255</v>
      </c>
      <c r="G2608" s="15">
        <f t="shared" si="161"/>
        <v>45808</v>
      </c>
      <c r="H2608" s="16" t="str">
        <f>IF((IFERROR((VLOOKUP(D2608,'Automation (QBO)'!A:B,2,FALSE)),"0"))=0,"Suspense",(IFERROR((VLOOKUP(D2608,'Automation (QBO)'!A:B,2,FALSE)),"Suspense")))</f>
        <v>Labour - Project Managment</v>
      </c>
      <c r="I2608" s="17">
        <f t="shared" si="162"/>
        <v>255</v>
      </c>
      <c r="J2608" s="12" t="str">
        <f t="shared" si="163"/>
        <v>Labour - Project Managment</v>
      </c>
    </row>
    <row r="2609" spans="1:10" ht="18" hidden="1" customHeight="1">
      <c r="A2609" s="13" t="s">
        <v>857</v>
      </c>
      <c r="B2609" s="12" t="s">
        <v>105</v>
      </c>
      <c r="D2609" s="12" t="s">
        <v>758</v>
      </c>
      <c r="E2609" s="12">
        <v>-255</v>
      </c>
      <c r="F2609" s="14" t="str">
        <f t="shared" si="160"/>
        <v>2025-05-31Journal Entry41006 Labour - General-255</v>
      </c>
      <c r="G2609" s="15">
        <f t="shared" si="161"/>
        <v>45808</v>
      </c>
      <c r="H2609" s="16" t="str">
        <f>IF((IFERROR((VLOOKUP(D2609,'Automation (QBO)'!A:B,2,FALSE)),"0"))=0,"Suspense",(IFERROR((VLOOKUP(D2609,'Automation (QBO)'!A:B,2,FALSE)),"Suspense")))</f>
        <v>Labour - General</v>
      </c>
      <c r="I2609" s="17">
        <f t="shared" si="162"/>
        <v>-255</v>
      </c>
      <c r="J2609" s="12" t="str">
        <f t="shared" si="163"/>
        <v>Labour - General</v>
      </c>
    </row>
    <row r="2610" spans="1:10" ht="18" hidden="1" customHeight="1">
      <c r="A2610" s="13" t="s">
        <v>857</v>
      </c>
      <c r="B2610" s="12" t="s">
        <v>105</v>
      </c>
      <c r="D2610" s="12" t="s">
        <v>844</v>
      </c>
      <c r="E2610" s="12">
        <v>-3722.22</v>
      </c>
      <c r="F2610" s="14" t="str">
        <f t="shared" si="160"/>
        <v>2025-05-31Journal Entry42035 Billable Expense Income-3722.22</v>
      </c>
      <c r="G2610" s="15">
        <f t="shared" si="161"/>
        <v>45808</v>
      </c>
      <c r="H2610" s="16" t="str">
        <f>IF((IFERROR((VLOOKUP(D2610,'Automation (QBO)'!A:B,2,FALSE)),"0"))=0,"Suspense",(IFERROR((VLOOKUP(D2610,'Automation (QBO)'!A:B,2,FALSE)),"Suspense")))</f>
        <v>Suspense</v>
      </c>
      <c r="I2610" s="17">
        <f t="shared" si="162"/>
        <v>-3722.22</v>
      </c>
      <c r="J2610" s="12" t="str">
        <f t="shared" si="163"/>
        <v>Suspense</v>
      </c>
    </row>
    <row r="2611" spans="1:10" ht="18" hidden="1" customHeight="1">
      <c r="A2611" s="13" t="s">
        <v>857</v>
      </c>
      <c r="B2611" s="12" t="s">
        <v>105</v>
      </c>
      <c r="D2611" s="12" t="s">
        <v>666</v>
      </c>
      <c r="E2611" s="12">
        <v>2700</v>
      </c>
      <c r="F2611" s="14" t="str">
        <f t="shared" si="160"/>
        <v>2025-05-31Journal Entry41005 Labour - Project Managment2700</v>
      </c>
      <c r="G2611" s="15">
        <f t="shared" si="161"/>
        <v>45808</v>
      </c>
      <c r="H2611" s="16" t="str">
        <f>IF((IFERROR((VLOOKUP(D2611,'Automation (QBO)'!A:B,2,FALSE)),"0"))=0,"Suspense",(IFERROR((VLOOKUP(D2611,'Automation (QBO)'!A:B,2,FALSE)),"Suspense")))</f>
        <v>Labour - Project Managment</v>
      </c>
      <c r="I2611" s="17">
        <f t="shared" si="162"/>
        <v>2700</v>
      </c>
      <c r="J2611" s="12" t="str">
        <f t="shared" si="163"/>
        <v>Labour - Project Managment</v>
      </c>
    </row>
    <row r="2612" spans="1:10" ht="18" hidden="1" customHeight="1">
      <c r="A2612" s="13" t="s">
        <v>857</v>
      </c>
      <c r="B2612" s="12" t="s">
        <v>105</v>
      </c>
      <c r="D2612" s="12" t="s">
        <v>758</v>
      </c>
      <c r="E2612" s="12">
        <v>-2700</v>
      </c>
      <c r="F2612" s="14" t="str">
        <f t="shared" ref="F2612:F2675" si="164">A2612&amp;B2612&amp;C2612&amp;D2612&amp;E2612</f>
        <v>2025-05-31Journal Entry41006 Labour - General-2700</v>
      </c>
      <c r="G2612" s="15">
        <f t="shared" ref="G2612:G2675" si="165">IFERROR((DATEVALUE(A2612)),A2612)</f>
        <v>45808</v>
      </c>
      <c r="H2612" s="16" t="str">
        <f>IF((IFERROR((VLOOKUP(D2612,'Automation (QBO)'!A:B,2,FALSE)),"0"))=0,"Suspense",(IFERROR((VLOOKUP(D2612,'Automation (QBO)'!A:B,2,FALSE)),"Suspense")))</f>
        <v>Labour - General</v>
      </c>
      <c r="I2612" s="17">
        <f t="shared" ref="I2612:I2675" si="166">E2612</f>
        <v>-2700</v>
      </c>
      <c r="J2612" s="12" t="str">
        <f t="shared" ref="J2612:J2675" si="167">H2612</f>
        <v>Labour - General</v>
      </c>
    </row>
    <row r="2613" spans="1:10" ht="18" hidden="1" customHeight="1">
      <c r="A2613" s="13" t="s">
        <v>857</v>
      </c>
      <c r="B2613" s="12" t="s">
        <v>105</v>
      </c>
      <c r="D2613" s="12" t="s">
        <v>666</v>
      </c>
      <c r="E2613" s="12">
        <v>-375.3</v>
      </c>
      <c r="F2613" s="14" t="str">
        <f t="shared" si="164"/>
        <v>2025-05-31Journal Entry41005 Labour - Project Managment-375.3</v>
      </c>
      <c r="G2613" s="15">
        <f t="shared" si="165"/>
        <v>45808</v>
      </c>
      <c r="H2613" s="16" t="str">
        <f>IF((IFERROR((VLOOKUP(D2613,'Automation (QBO)'!A:B,2,FALSE)),"0"))=0,"Suspense",(IFERROR((VLOOKUP(D2613,'Automation (QBO)'!A:B,2,FALSE)),"Suspense")))</f>
        <v>Labour - Project Managment</v>
      </c>
      <c r="I2613" s="17">
        <f t="shared" si="166"/>
        <v>-375.3</v>
      </c>
      <c r="J2613" s="12" t="str">
        <f t="shared" si="167"/>
        <v>Labour - Project Managment</v>
      </c>
    </row>
    <row r="2614" spans="1:10" ht="18" hidden="1" customHeight="1">
      <c r="A2614" s="13" t="s">
        <v>857</v>
      </c>
      <c r="B2614" s="12" t="s">
        <v>105</v>
      </c>
      <c r="D2614" s="12" t="s">
        <v>666</v>
      </c>
      <c r="E2614" s="12">
        <v>552.5</v>
      </c>
      <c r="F2614" s="14" t="str">
        <f t="shared" si="164"/>
        <v>2025-05-31Journal Entry41005 Labour - Project Managment552.5</v>
      </c>
      <c r="G2614" s="15">
        <f t="shared" si="165"/>
        <v>45808</v>
      </c>
      <c r="H2614" s="16" t="str">
        <f>IF((IFERROR((VLOOKUP(D2614,'Automation (QBO)'!A:B,2,FALSE)),"0"))=0,"Suspense",(IFERROR((VLOOKUP(D2614,'Automation (QBO)'!A:B,2,FALSE)),"Suspense")))</f>
        <v>Labour - Project Managment</v>
      </c>
      <c r="I2614" s="17">
        <f t="shared" si="166"/>
        <v>552.5</v>
      </c>
      <c r="J2614" s="12" t="str">
        <f t="shared" si="167"/>
        <v>Labour - Project Managment</v>
      </c>
    </row>
    <row r="2615" spans="1:10" ht="18" hidden="1" customHeight="1">
      <c r="A2615" s="13" t="s">
        <v>857</v>
      </c>
      <c r="B2615" s="12" t="s">
        <v>105</v>
      </c>
      <c r="D2615" s="12" t="s">
        <v>758</v>
      </c>
      <c r="E2615" s="12">
        <v>-552.5</v>
      </c>
      <c r="F2615" s="14" t="str">
        <f t="shared" si="164"/>
        <v>2025-05-31Journal Entry41006 Labour - General-552.5</v>
      </c>
      <c r="G2615" s="15">
        <f t="shared" si="165"/>
        <v>45808</v>
      </c>
      <c r="H2615" s="16" t="str">
        <f>IF((IFERROR((VLOOKUP(D2615,'Automation (QBO)'!A:B,2,FALSE)),"0"))=0,"Suspense",(IFERROR((VLOOKUP(D2615,'Automation (QBO)'!A:B,2,FALSE)),"Suspense")))</f>
        <v>Labour - General</v>
      </c>
      <c r="I2615" s="17">
        <f t="shared" si="166"/>
        <v>-552.5</v>
      </c>
      <c r="J2615" s="12" t="str">
        <f t="shared" si="167"/>
        <v>Labour - General</v>
      </c>
    </row>
    <row r="2616" spans="1:10" ht="18" hidden="1" customHeight="1">
      <c r="A2616" s="13" t="s">
        <v>857</v>
      </c>
      <c r="B2616" s="12" t="s">
        <v>105</v>
      </c>
      <c r="D2616" s="12" t="s">
        <v>666</v>
      </c>
      <c r="E2616" s="12">
        <v>780</v>
      </c>
      <c r="F2616" s="14" t="str">
        <f t="shared" si="164"/>
        <v>2025-05-31Journal Entry41005 Labour - Project Managment780</v>
      </c>
      <c r="G2616" s="15">
        <f t="shared" si="165"/>
        <v>45808</v>
      </c>
      <c r="H2616" s="16" t="str">
        <f>IF((IFERROR((VLOOKUP(D2616,'Automation (QBO)'!A:B,2,FALSE)),"0"))=0,"Suspense",(IFERROR((VLOOKUP(D2616,'Automation (QBO)'!A:B,2,FALSE)),"Suspense")))</f>
        <v>Labour - Project Managment</v>
      </c>
      <c r="I2616" s="17">
        <f t="shared" si="166"/>
        <v>780</v>
      </c>
      <c r="J2616" s="12" t="str">
        <f t="shared" si="167"/>
        <v>Labour - Project Managment</v>
      </c>
    </row>
    <row r="2617" spans="1:10" ht="18" hidden="1" customHeight="1">
      <c r="A2617" s="13" t="s">
        <v>857</v>
      </c>
      <c r="B2617" s="12" t="s">
        <v>105</v>
      </c>
      <c r="D2617" s="12" t="s">
        <v>758</v>
      </c>
      <c r="E2617" s="12">
        <v>-780</v>
      </c>
      <c r="F2617" s="14" t="str">
        <f t="shared" si="164"/>
        <v>2025-05-31Journal Entry41006 Labour - General-780</v>
      </c>
      <c r="G2617" s="15">
        <f t="shared" si="165"/>
        <v>45808</v>
      </c>
      <c r="H2617" s="16" t="str">
        <f>IF((IFERROR((VLOOKUP(D2617,'Automation (QBO)'!A:B,2,FALSE)),"0"))=0,"Suspense",(IFERROR((VLOOKUP(D2617,'Automation (QBO)'!A:B,2,FALSE)),"Suspense")))</f>
        <v>Labour - General</v>
      </c>
      <c r="I2617" s="17">
        <f t="shared" si="166"/>
        <v>-780</v>
      </c>
      <c r="J2617" s="12" t="str">
        <f t="shared" si="167"/>
        <v>Labour - General</v>
      </c>
    </row>
    <row r="2618" spans="1:10" ht="18" hidden="1" customHeight="1">
      <c r="A2618" s="13" t="s">
        <v>857</v>
      </c>
      <c r="B2618" s="12" t="s">
        <v>105</v>
      </c>
      <c r="D2618" s="12" t="s">
        <v>844</v>
      </c>
      <c r="E2618" s="12">
        <v>-18361.25</v>
      </c>
      <c r="F2618" s="14" t="str">
        <f t="shared" si="164"/>
        <v>2025-05-31Journal Entry42035 Billable Expense Income-18361.25</v>
      </c>
      <c r="G2618" s="15">
        <f t="shared" si="165"/>
        <v>45808</v>
      </c>
      <c r="H2618" s="16" t="str">
        <f>IF((IFERROR((VLOOKUP(D2618,'Automation (QBO)'!A:B,2,FALSE)),"0"))=0,"Suspense",(IFERROR((VLOOKUP(D2618,'Automation (QBO)'!A:B,2,FALSE)),"Suspense")))</f>
        <v>Suspense</v>
      </c>
      <c r="I2618" s="17">
        <f t="shared" si="166"/>
        <v>-18361.25</v>
      </c>
      <c r="J2618" s="12" t="str">
        <f t="shared" si="167"/>
        <v>Suspense</v>
      </c>
    </row>
    <row r="2619" spans="1:10" ht="18" hidden="1" customHeight="1">
      <c r="A2619" s="13" t="s">
        <v>857</v>
      </c>
      <c r="B2619" s="12" t="s">
        <v>105</v>
      </c>
      <c r="D2619" s="12" t="s">
        <v>666</v>
      </c>
      <c r="E2619" s="12">
        <v>2400</v>
      </c>
      <c r="F2619" s="14" t="str">
        <f t="shared" si="164"/>
        <v>2025-05-31Journal Entry41005 Labour - Project Managment2400</v>
      </c>
      <c r="G2619" s="15">
        <f t="shared" si="165"/>
        <v>45808</v>
      </c>
      <c r="H2619" s="16" t="str">
        <f>IF((IFERROR((VLOOKUP(D2619,'Automation (QBO)'!A:B,2,FALSE)),"0"))=0,"Suspense",(IFERROR((VLOOKUP(D2619,'Automation (QBO)'!A:B,2,FALSE)),"Suspense")))</f>
        <v>Labour - Project Managment</v>
      </c>
      <c r="I2619" s="17">
        <f t="shared" si="166"/>
        <v>2400</v>
      </c>
      <c r="J2619" s="12" t="str">
        <f t="shared" si="167"/>
        <v>Labour - Project Managment</v>
      </c>
    </row>
    <row r="2620" spans="1:10" ht="18" hidden="1" customHeight="1">
      <c r="A2620" s="13" t="s">
        <v>857</v>
      </c>
      <c r="B2620" s="12" t="s">
        <v>105</v>
      </c>
      <c r="D2620" s="12" t="s">
        <v>758</v>
      </c>
      <c r="E2620" s="12">
        <v>-2400</v>
      </c>
      <c r="F2620" s="14" t="str">
        <f t="shared" si="164"/>
        <v>2025-05-31Journal Entry41006 Labour - General-2400</v>
      </c>
      <c r="G2620" s="15">
        <f t="shared" si="165"/>
        <v>45808</v>
      </c>
      <c r="H2620" s="16" t="str">
        <f>IF((IFERROR((VLOOKUP(D2620,'Automation (QBO)'!A:B,2,FALSE)),"0"))=0,"Suspense",(IFERROR((VLOOKUP(D2620,'Automation (QBO)'!A:B,2,FALSE)),"Suspense")))</f>
        <v>Labour - General</v>
      </c>
      <c r="I2620" s="17">
        <f t="shared" si="166"/>
        <v>-2400</v>
      </c>
      <c r="J2620" s="12" t="str">
        <f t="shared" si="167"/>
        <v>Labour - General</v>
      </c>
    </row>
    <row r="2621" spans="1:10" ht="18" hidden="1" customHeight="1">
      <c r="A2621" s="13" t="s">
        <v>857</v>
      </c>
      <c r="B2621" s="12" t="s">
        <v>105</v>
      </c>
      <c r="D2621" s="12" t="s">
        <v>666</v>
      </c>
      <c r="E2621" s="12">
        <v>325</v>
      </c>
      <c r="F2621" s="14" t="str">
        <f t="shared" si="164"/>
        <v>2025-05-31Journal Entry41005 Labour - Project Managment325</v>
      </c>
      <c r="G2621" s="15">
        <f t="shared" si="165"/>
        <v>45808</v>
      </c>
      <c r="H2621" s="16" t="str">
        <f>IF((IFERROR((VLOOKUP(D2621,'Automation (QBO)'!A:B,2,FALSE)),"0"))=0,"Suspense",(IFERROR((VLOOKUP(D2621,'Automation (QBO)'!A:B,2,FALSE)),"Suspense")))</f>
        <v>Labour - Project Managment</v>
      </c>
      <c r="I2621" s="17">
        <f t="shared" si="166"/>
        <v>325</v>
      </c>
      <c r="J2621" s="12" t="str">
        <f t="shared" si="167"/>
        <v>Labour - Project Managment</v>
      </c>
    </row>
    <row r="2622" spans="1:10" ht="18" hidden="1" customHeight="1">
      <c r="A2622" s="13" t="s">
        <v>857</v>
      </c>
      <c r="B2622" s="12" t="s">
        <v>105</v>
      </c>
      <c r="D2622" s="12" t="s">
        <v>758</v>
      </c>
      <c r="E2622" s="12">
        <v>-325</v>
      </c>
      <c r="F2622" s="14" t="str">
        <f t="shared" si="164"/>
        <v>2025-05-31Journal Entry41006 Labour - General-325</v>
      </c>
      <c r="G2622" s="15">
        <f t="shared" si="165"/>
        <v>45808</v>
      </c>
      <c r="H2622" s="16" t="str">
        <f>IF((IFERROR((VLOOKUP(D2622,'Automation (QBO)'!A:B,2,FALSE)),"0"))=0,"Suspense",(IFERROR((VLOOKUP(D2622,'Automation (QBO)'!A:B,2,FALSE)),"Suspense")))</f>
        <v>Labour - General</v>
      </c>
      <c r="I2622" s="17">
        <f t="shared" si="166"/>
        <v>-325</v>
      </c>
      <c r="J2622" s="12" t="str">
        <f t="shared" si="167"/>
        <v>Labour - General</v>
      </c>
    </row>
    <row r="2623" spans="1:10" ht="18" hidden="1" customHeight="1">
      <c r="A2623" s="13" t="s">
        <v>857</v>
      </c>
      <c r="B2623" s="12" t="s">
        <v>105</v>
      </c>
      <c r="D2623" s="12" t="s">
        <v>666</v>
      </c>
      <c r="E2623" s="12">
        <v>-7373.47</v>
      </c>
      <c r="F2623" s="14" t="str">
        <f t="shared" si="164"/>
        <v>2025-05-31Journal Entry41005 Labour - Project Managment-7373.47</v>
      </c>
      <c r="G2623" s="15">
        <f t="shared" si="165"/>
        <v>45808</v>
      </c>
      <c r="H2623" s="16" t="str">
        <f>IF((IFERROR((VLOOKUP(D2623,'Automation (QBO)'!A:B,2,FALSE)),"0"))=0,"Suspense",(IFERROR((VLOOKUP(D2623,'Automation (QBO)'!A:B,2,FALSE)),"Suspense")))</f>
        <v>Labour - Project Managment</v>
      </c>
      <c r="I2623" s="17">
        <f t="shared" si="166"/>
        <v>-7373.47</v>
      </c>
      <c r="J2623" s="12" t="str">
        <f t="shared" si="167"/>
        <v>Labour - Project Managment</v>
      </c>
    </row>
    <row r="2624" spans="1:10" ht="18" hidden="1" customHeight="1">
      <c r="A2624" s="13" t="s">
        <v>857</v>
      </c>
      <c r="B2624" s="12" t="s">
        <v>105</v>
      </c>
      <c r="D2624" s="12" t="s">
        <v>666</v>
      </c>
      <c r="E2624" s="12">
        <v>-18475</v>
      </c>
      <c r="F2624" s="14" t="str">
        <f t="shared" si="164"/>
        <v>2025-05-31Journal Entry41005 Labour - Project Managment-18475</v>
      </c>
      <c r="G2624" s="15">
        <f t="shared" si="165"/>
        <v>45808</v>
      </c>
      <c r="H2624" s="16" t="str">
        <f>IF((IFERROR((VLOOKUP(D2624,'Automation (QBO)'!A:B,2,FALSE)),"0"))=0,"Suspense",(IFERROR((VLOOKUP(D2624,'Automation (QBO)'!A:B,2,FALSE)),"Suspense")))</f>
        <v>Labour - Project Managment</v>
      </c>
      <c r="I2624" s="17">
        <f t="shared" si="166"/>
        <v>-18475</v>
      </c>
      <c r="J2624" s="12" t="str">
        <f t="shared" si="167"/>
        <v>Labour - Project Managment</v>
      </c>
    </row>
    <row r="2625" spans="1:10" ht="18" hidden="1" customHeight="1">
      <c r="A2625" s="13" t="s">
        <v>857</v>
      </c>
      <c r="B2625" s="12" t="s">
        <v>105</v>
      </c>
      <c r="D2625" s="12" t="s">
        <v>660</v>
      </c>
      <c r="E2625" s="12">
        <v>-455.4</v>
      </c>
      <c r="F2625" s="14" t="str">
        <f t="shared" si="164"/>
        <v>2025-05-31Journal Entry51335 Project Expense - Materials-455.4</v>
      </c>
      <c r="G2625" s="15">
        <f t="shared" si="165"/>
        <v>45808</v>
      </c>
      <c r="H2625" s="16" t="str">
        <f>IF((IFERROR((VLOOKUP(D2625,'Automation (QBO)'!A:B,2,FALSE)),"0"))=0,"Suspense",(IFERROR((VLOOKUP(D2625,'Automation (QBO)'!A:B,2,FALSE)),"Suspense")))</f>
        <v>Project Expense - Materials</v>
      </c>
      <c r="I2625" s="17">
        <f t="shared" si="166"/>
        <v>-455.4</v>
      </c>
      <c r="J2625" s="12" t="str">
        <f t="shared" si="167"/>
        <v>Project Expense - Materials</v>
      </c>
    </row>
    <row r="2626" spans="1:10" ht="18" hidden="1" customHeight="1">
      <c r="A2626" s="13" t="s">
        <v>857</v>
      </c>
      <c r="B2626" s="12" t="s">
        <v>105</v>
      </c>
      <c r="D2626" s="12" t="s">
        <v>844</v>
      </c>
      <c r="E2626" s="12">
        <v>-455.4</v>
      </c>
      <c r="F2626" s="14" t="str">
        <f t="shared" si="164"/>
        <v>2025-05-31Journal Entry42035 Billable Expense Income-455.4</v>
      </c>
      <c r="G2626" s="15">
        <f t="shared" si="165"/>
        <v>45808</v>
      </c>
      <c r="H2626" s="16" t="str">
        <f>IF((IFERROR((VLOOKUP(D2626,'Automation (QBO)'!A:B,2,FALSE)),"0"))=0,"Suspense",(IFERROR((VLOOKUP(D2626,'Automation (QBO)'!A:B,2,FALSE)),"Suspense")))</f>
        <v>Suspense</v>
      </c>
      <c r="I2626" s="17">
        <f t="shared" si="166"/>
        <v>-455.4</v>
      </c>
      <c r="J2626" s="12" t="str">
        <f t="shared" si="167"/>
        <v>Suspense</v>
      </c>
    </row>
    <row r="2627" spans="1:10" ht="18" hidden="1" customHeight="1">
      <c r="A2627" s="13" t="s">
        <v>857</v>
      </c>
      <c r="B2627" s="12" t="s">
        <v>105</v>
      </c>
      <c r="D2627" s="12" t="s">
        <v>666</v>
      </c>
      <c r="E2627" s="12">
        <v>3000</v>
      </c>
      <c r="F2627" s="14" t="str">
        <f t="shared" si="164"/>
        <v>2025-05-31Journal Entry41005 Labour - Project Managment3000</v>
      </c>
      <c r="G2627" s="15">
        <f t="shared" si="165"/>
        <v>45808</v>
      </c>
      <c r="H2627" s="16" t="str">
        <f>IF((IFERROR((VLOOKUP(D2627,'Automation (QBO)'!A:B,2,FALSE)),"0"))=0,"Suspense",(IFERROR((VLOOKUP(D2627,'Automation (QBO)'!A:B,2,FALSE)),"Suspense")))</f>
        <v>Labour - Project Managment</v>
      </c>
      <c r="I2627" s="17">
        <f t="shared" si="166"/>
        <v>3000</v>
      </c>
      <c r="J2627" s="12" t="str">
        <f t="shared" si="167"/>
        <v>Labour - Project Managment</v>
      </c>
    </row>
    <row r="2628" spans="1:10" ht="18" hidden="1" customHeight="1">
      <c r="A2628" s="13" t="s">
        <v>857</v>
      </c>
      <c r="B2628" s="12" t="s">
        <v>105</v>
      </c>
      <c r="D2628" s="12" t="s">
        <v>758</v>
      </c>
      <c r="E2628" s="12">
        <v>-3000</v>
      </c>
      <c r="F2628" s="14" t="str">
        <f t="shared" si="164"/>
        <v>2025-05-31Journal Entry41006 Labour - General-3000</v>
      </c>
      <c r="G2628" s="15">
        <f t="shared" si="165"/>
        <v>45808</v>
      </c>
      <c r="H2628" s="16" t="str">
        <f>IF((IFERROR((VLOOKUP(D2628,'Automation (QBO)'!A:B,2,FALSE)),"0"))=0,"Suspense",(IFERROR((VLOOKUP(D2628,'Automation (QBO)'!A:B,2,FALSE)),"Suspense")))</f>
        <v>Labour - General</v>
      </c>
      <c r="I2628" s="17">
        <f t="shared" si="166"/>
        <v>-3000</v>
      </c>
      <c r="J2628" s="12" t="str">
        <f t="shared" si="167"/>
        <v>Labour - General</v>
      </c>
    </row>
    <row r="2629" spans="1:10" ht="18" hidden="1" customHeight="1">
      <c r="A2629" s="13" t="s">
        <v>857</v>
      </c>
      <c r="B2629" s="12" t="s">
        <v>105</v>
      </c>
      <c r="D2629" s="12" t="s">
        <v>666</v>
      </c>
      <c r="E2629" s="12">
        <v>-1400.55</v>
      </c>
      <c r="F2629" s="14" t="str">
        <f t="shared" si="164"/>
        <v>2025-05-31Journal Entry41005 Labour - Project Managment-1400.55</v>
      </c>
      <c r="G2629" s="15">
        <f t="shared" si="165"/>
        <v>45808</v>
      </c>
      <c r="H2629" s="16" t="str">
        <f>IF((IFERROR((VLOOKUP(D2629,'Automation (QBO)'!A:B,2,FALSE)),"0"))=0,"Suspense",(IFERROR((VLOOKUP(D2629,'Automation (QBO)'!A:B,2,FALSE)),"Suspense")))</f>
        <v>Labour - Project Managment</v>
      </c>
      <c r="I2629" s="17">
        <f t="shared" si="166"/>
        <v>-1400.55</v>
      </c>
      <c r="J2629" s="12" t="str">
        <f t="shared" si="167"/>
        <v>Labour - Project Managment</v>
      </c>
    </row>
    <row r="2630" spans="1:10" ht="18" hidden="1" customHeight="1">
      <c r="A2630" s="13" t="s">
        <v>857</v>
      </c>
      <c r="B2630" s="12" t="s">
        <v>105</v>
      </c>
      <c r="D2630" s="12" t="s">
        <v>666</v>
      </c>
      <c r="E2630" s="12">
        <v>195</v>
      </c>
      <c r="F2630" s="14" t="str">
        <f t="shared" si="164"/>
        <v>2025-05-31Journal Entry41005 Labour - Project Managment195</v>
      </c>
      <c r="G2630" s="15">
        <f t="shared" si="165"/>
        <v>45808</v>
      </c>
      <c r="H2630" s="16" t="str">
        <f>IF((IFERROR((VLOOKUP(D2630,'Automation (QBO)'!A:B,2,FALSE)),"0"))=0,"Suspense",(IFERROR((VLOOKUP(D2630,'Automation (QBO)'!A:B,2,FALSE)),"Suspense")))</f>
        <v>Labour - Project Managment</v>
      </c>
      <c r="I2630" s="17">
        <f t="shared" si="166"/>
        <v>195</v>
      </c>
      <c r="J2630" s="12" t="str">
        <f t="shared" si="167"/>
        <v>Labour - Project Managment</v>
      </c>
    </row>
    <row r="2631" spans="1:10" ht="18" hidden="1" customHeight="1">
      <c r="A2631" s="13" t="s">
        <v>857</v>
      </c>
      <c r="B2631" s="12" t="s">
        <v>105</v>
      </c>
      <c r="D2631" s="12" t="s">
        <v>758</v>
      </c>
      <c r="E2631" s="12">
        <v>-195</v>
      </c>
      <c r="F2631" s="14" t="str">
        <f t="shared" si="164"/>
        <v>2025-05-31Journal Entry41006 Labour - General-195</v>
      </c>
      <c r="G2631" s="15">
        <f t="shared" si="165"/>
        <v>45808</v>
      </c>
      <c r="H2631" s="16" t="str">
        <f>IF((IFERROR((VLOOKUP(D2631,'Automation (QBO)'!A:B,2,FALSE)),"0"))=0,"Suspense",(IFERROR((VLOOKUP(D2631,'Automation (QBO)'!A:B,2,FALSE)),"Suspense")))</f>
        <v>Labour - General</v>
      </c>
      <c r="I2631" s="17">
        <f t="shared" si="166"/>
        <v>-195</v>
      </c>
      <c r="J2631" s="12" t="str">
        <f t="shared" si="167"/>
        <v>Labour - General</v>
      </c>
    </row>
    <row r="2632" spans="1:10" ht="18" hidden="1" customHeight="1">
      <c r="A2632" s="13" t="s">
        <v>858</v>
      </c>
      <c r="B2632" s="12" t="s">
        <v>78</v>
      </c>
      <c r="C2632" s="12" t="s">
        <v>137</v>
      </c>
      <c r="D2632" s="12" t="s">
        <v>383</v>
      </c>
      <c r="E2632" s="12">
        <v>27.72</v>
      </c>
      <c r="F2632" s="14" t="str">
        <f t="shared" si="164"/>
        <v>2025-06-01ExpenseAdobe52165 Subscriptions (Annual)27.72</v>
      </c>
      <c r="G2632" s="15">
        <f t="shared" si="165"/>
        <v>45809</v>
      </c>
      <c r="H2632" s="16" t="str">
        <f>IF((IFERROR((VLOOKUP(D2632,'Automation (QBO)'!A:B,2,FALSE)),"0"))=0,"Suspense",(IFERROR((VLOOKUP(D2632,'Automation (QBO)'!A:B,2,FALSE)),"Suspense")))</f>
        <v>Subscriptions (Annual)</v>
      </c>
      <c r="I2632" s="17">
        <f t="shared" si="166"/>
        <v>27.72</v>
      </c>
      <c r="J2632" s="12" t="str">
        <f t="shared" si="167"/>
        <v>Subscriptions (Annual)</v>
      </c>
    </row>
    <row r="2633" spans="1:10" ht="18" hidden="1" customHeight="1">
      <c r="A2633" s="13" t="s">
        <v>858</v>
      </c>
      <c r="B2633" s="12" t="s">
        <v>78</v>
      </c>
      <c r="C2633" s="12" t="s">
        <v>137</v>
      </c>
      <c r="D2633" s="12" t="s">
        <v>199</v>
      </c>
      <c r="E2633" s="12">
        <v>-1.39</v>
      </c>
      <c r="F2633" s="14" t="str">
        <f t="shared" si="164"/>
        <v>2025-06-01ExpenseAdobe21020 GST/HST Payable-1.39</v>
      </c>
      <c r="G2633" s="15">
        <f t="shared" si="165"/>
        <v>45809</v>
      </c>
      <c r="H2633" s="16" t="str">
        <f>IF((IFERROR((VLOOKUP(D2633,'Automation (QBO)'!A:B,2,FALSE)),"0"))=0,"Suspense",(IFERROR((VLOOKUP(D2633,'Automation (QBO)'!A:B,2,FALSE)),"Suspense")))</f>
        <v>GST/HST Payable</v>
      </c>
      <c r="I2633" s="17">
        <f t="shared" si="166"/>
        <v>-1.39</v>
      </c>
      <c r="J2633" s="12" t="str">
        <f t="shared" si="167"/>
        <v>GST/HST Payable</v>
      </c>
    </row>
    <row r="2634" spans="1:10" ht="18" hidden="1" customHeight="1">
      <c r="A2634" s="13" t="s">
        <v>858</v>
      </c>
      <c r="B2634" s="12" t="s">
        <v>78</v>
      </c>
      <c r="C2634" s="12" t="s">
        <v>129</v>
      </c>
      <c r="D2634" s="12" t="s">
        <v>210</v>
      </c>
      <c r="E2634" s="12">
        <v>18.61</v>
      </c>
      <c r="F2634" s="14" t="str">
        <f t="shared" si="164"/>
        <v>2025-06-01ExpenseUber52205 Travel &amp; Parking18.61</v>
      </c>
      <c r="G2634" s="15">
        <f t="shared" si="165"/>
        <v>45809</v>
      </c>
      <c r="H2634" s="16" t="str">
        <f>IF((IFERROR((VLOOKUP(D2634,'Automation (QBO)'!A:B,2,FALSE)),"0"))=0,"Suspense",(IFERROR((VLOOKUP(D2634,'Automation (QBO)'!A:B,2,FALSE)),"Suspense")))</f>
        <v>Travel &amp; Parking</v>
      </c>
      <c r="I2634" s="17">
        <f t="shared" si="166"/>
        <v>18.61</v>
      </c>
      <c r="J2634" s="12" t="str">
        <f t="shared" si="167"/>
        <v>Travel &amp; Parking</v>
      </c>
    </row>
    <row r="2635" spans="1:10" ht="18" hidden="1" customHeight="1">
      <c r="A2635" s="13" t="s">
        <v>858</v>
      </c>
      <c r="B2635" s="12" t="s">
        <v>78</v>
      </c>
      <c r="C2635" s="12" t="s">
        <v>129</v>
      </c>
      <c r="D2635" s="12" t="s">
        <v>199</v>
      </c>
      <c r="E2635" s="12">
        <v>0</v>
      </c>
      <c r="F2635" s="14" t="str">
        <f t="shared" si="164"/>
        <v>2025-06-01ExpenseUber21020 GST/HST Payable0</v>
      </c>
      <c r="G2635" s="15">
        <f t="shared" si="165"/>
        <v>45809</v>
      </c>
      <c r="H2635" s="16" t="str">
        <f>IF((IFERROR((VLOOKUP(D2635,'Automation (QBO)'!A:B,2,FALSE)),"0"))=0,"Suspense",(IFERROR((VLOOKUP(D2635,'Automation (QBO)'!A:B,2,FALSE)),"Suspense")))</f>
        <v>GST/HST Payable</v>
      </c>
      <c r="I2635" s="17">
        <f t="shared" si="166"/>
        <v>0</v>
      </c>
      <c r="J2635" s="12" t="str">
        <f t="shared" si="167"/>
        <v>GST/HST Payable</v>
      </c>
    </row>
    <row r="2636" spans="1:10" ht="18" hidden="1" customHeight="1">
      <c r="A2636" s="13" t="s">
        <v>858</v>
      </c>
      <c r="B2636" s="12" t="s">
        <v>78</v>
      </c>
      <c r="C2636" s="12" t="s">
        <v>100</v>
      </c>
      <c r="D2636" s="12" t="s">
        <v>383</v>
      </c>
      <c r="E2636" s="12">
        <v>8.65</v>
      </c>
      <c r="F2636" s="14" t="str">
        <f t="shared" si="164"/>
        <v>2025-06-01ExpenseMicrosoft Canada Inc52165 Subscriptions (Annual)8.65</v>
      </c>
      <c r="G2636" s="15">
        <f t="shared" si="165"/>
        <v>45809</v>
      </c>
      <c r="H2636" s="16" t="str">
        <f>IF((IFERROR((VLOOKUP(D2636,'Automation (QBO)'!A:B,2,FALSE)),"0"))=0,"Suspense",(IFERROR((VLOOKUP(D2636,'Automation (QBO)'!A:B,2,FALSE)),"Suspense")))</f>
        <v>Subscriptions (Annual)</v>
      </c>
      <c r="I2636" s="17">
        <f t="shared" si="166"/>
        <v>8.65</v>
      </c>
      <c r="J2636" s="12" t="str">
        <f t="shared" si="167"/>
        <v>Subscriptions (Annual)</v>
      </c>
    </row>
    <row r="2637" spans="1:10" ht="18" hidden="1" customHeight="1">
      <c r="A2637" s="13" t="s">
        <v>858</v>
      </c>
      <c r="B2637" s="12" t="s">
        <v>78</v>
      </c>
      <c r="C2637" s="12" t="s">
        <v>100</v>
      </c>
      <c r="D2637" s="12" t="s">
        <v>199</v>
      </c>
      <c r="E2637" s="12">
        <v>-0.43</v>
      </c>
      <c r="F2637" s="14" t="str">
        <f t="shared" si="164"/>
        <v>2025-06-01ExpenseMicrosoft Canada Inc21020 GST/HST Payable-0.43</v>
      </c>
      <c r="G2637" s="15">
        <f t="shared" si="165"/>
        <v>45809</v>
      </c>
      <c r="H2637" s="16" t="str">
        <f>IF((IFERROR((VLOOKUP(D2637,'Automation (QBO)'!A:B,2,FALSE)),"0"))=0,"Suspense",(IFERROR((VLOOKUP(D2637,'Automation (QBO)'!A:B,2,FALSE)),"Suspense")))</f>
        <v>GST/HST Payable</v>
      </c>
      <c r="I2637" s="17">
        <f t="shared" si="166"/>
        <v>-0.43</v>
      </c>
      <c r="J2637" s="12" t="str">
        <f t="shared" si="167"/>
        <v>GST/HST Payable</v>
      </c>
    </row>
    <row r="2638" spans="1:10" ht="18" hidden="1" customHeight="1">
      <c r="A2638" s="13" t="s">
        <v>858</v>
      </c>
      <c r="B2638" s="12" t="s">
        <v>78</v>
      </c>
      <c r="C2638" s="12" t="s">
        <v>137</v>
      </c>
      <c r="D2638" s="12" t="s">
        <v>505</v>
      </c>
      <c r="E2638" s="12">
        <v>29.11</v>
      </c>
      <c r="F2638" s="14" t="str">
        <f t="shared" si="164"/>
        <v>2025-06-01ExpenseAdobe21010 Credit Card (CIBC Visa)29.11</v>
      </c>
      <c r="G2638" s="15">
        <f t="shared" si="165"/>
        <v>45809</v>
      </c>
      <c r="H2638" s="16" t="str">
        <f>IF((IFERROR((VLOOKUP(D2638,'Automation (QBO)'!A:B,2,FALSE)),"0"))=0,"Suspense",(IFERROR((VLOOKUP(D2638,'Automation (QBO)'!A:B,2,FALSE)),"Suspense")))</f>
        <v>Credit Card (CIBC Visa)</v>
      </c>
      <c r="I2638" s="17">
        <f t="shared" si="166"/>
        <v>29.11</v>
      </c>
      <c r="J2638" s="12" t="str">
        <f t="shared" si="167"/>
        <v>Credit Card (CIBC Visa)</v>
      </c>
    </row>
    <row r="2639" spans="1:10" ht="18" hidden="1" customHeight="1">
      <c r="A2639" s="13" t="s">
        <v>858</v>
      </c>
      <c r="B2639" s="12" t="s">
        <v>78</v>
      </c>
      <c r="C2639" s="12" t="s">
        <v>129</v>
      </c>
      <c r="D2639" s="12" t="s">
        <v>505</v>
      </c>
      <c r="E2639" s="12">
        <v>18.61</v>
      </c>
      <c r="F2639" s="14" t="str">
        <f t="shared" si="164"/>
        <v>2025-06-01ExpenseUber21010 Credit Card (CIBC Visa)18.61</v>
      </c>
      <c r="G2639" s="15">
        <f t="shared" si="165"/>
        <v>45809</v>
      </c>
      <c r="H2639" s="16" t="str">
        <f>IF((IFERROR((VLOOKUP(D2639,'Automation (QBO)'!A:B,2,FALSE)),"0"))=0,"Suspense",(IFERROR((VLOOKUP(D2639,'Automation (QBO)'!A:B,2,FALSE)),"Suspense")))</f>
        <v>Credit Card (CIBC Visa)</v>
      </c>
      <c r="I2639" s="17">
        <f t="shared" si="166"/>
        <v>18.61</v>
      </c>
      <c r="J2639" s="12" t="str">
        <f t="shared" si="167"/>
        <v>Credit Card (CIBC Visa)</v>
      </c>
    </row>
    <row r="2640" spans="1:10" ht="18" hidden="1" customHeight="1">
      <c r="A2640" s="13" t="s">
        <v>858</v>
      </c>
      <c r="B2640" s="12" t="s">
        <v>78</v>
      </c>
      <c r="C2640" s="12" t="s">
        <v>100</v>
      </c>
      <c r="D2640" s="12" t="s">
        <v>505</v>
      </c>
      <c r="E2640" s="12">
        <v>9.08</v>
      </c>
      <c r="F2640" s="14" t="str">
        <f t="shared" si="164"/>
        <v>2025-06-01ExpenseMicrosoft Canada Inc21010 Credit Card (CIBC Visa)9.08</v>
      </c>
      <c r="G2640" s="15">
        <f t="shared" si="165"/>
        <v>45809</v>
      </c>
      <c r="H2640" s="16" t="str">
        <f>IF((IFERROR((VLOOKUP(D2640,'Automation (QBO)'!A:B,2,FALSE)),"0"))=0,"Suspense",(IFERROR((VLOOKUP(D2640,'Automation (QBO)'!A:B,2,FALSE)),"Suspense")))</f>
        <v>Credit Card (CIBC Visa)</v>
      </c>
      <c r="I2640" s="17">
        <f t="shared" si="166"/>
        <v>9.08</v>
      </c>
      <c r="J2640" s="12" t="str">
        <f t="shared" si="167"/>
        <v>Credit Card (CIBC Visa)</v>
      </c>
    </row>
    <row r="2641" spans="1:10" ht="18" hidden="1" customHeight="1">
      <c r="A2641" s="13" t="s">
        <v>858</v>
      </c>
      <c r="B2641" s="12" t="s">
        <v>78</v>
      </c>
      <c r="C2641" s="12" t="s">
        <v>91</v>
      </c>
      <c r="D2641" s="12" t="s">
        <v>505</v>
      </c>
      <c r="E2641" s="12">
        <v>37.72</v>
      </c>
      <c r="F2641" s="14" t="str">
        <f t="shared" si="164"/>
        <v>2025-06-01ExpenseWix21010 Credit Card (CIBC Visa)37.72</v>
      </c>
      <c r="G2641" s="15">
        <f t="shared" si="165"/>
        <v>45809</v>
      </c>
      <c r="H2641" s="16" t="str">
        <f>IF((IFERROR((VLOOKUP(D2641,'Automation (QBO)'!A:B,2,FALSE)),"0"))=0,"Suspense",(IFERROR((VLOOKUP(D2641,'Automation (QBO)'!A:B,2,FALSE)),"Suspense")))</f>
        <v>Credit Card (CIBC Visa)</v>
      </c>
      <c r="I2641" s="17">
        <f t="shared" si="166"/>
        <v>37.72</v>
      </c>
      <c r="J2641" s="12" t="str">
        <f t="shared" si="167"/>
        <v>Credit Card (CIBC Visa)</v>
      </c>
    </row>
    <row r="2642" spans="1:10" ht="18" hidden="1" customHeight="1">
      <c r="A2642" s="13" t="s">
        <v>858</v>
      </c>
      <c r="B2642" s="12" t="s">
        <v>78</v>
      </c>
      <c r="C2642" s="12" t="s">
        <v>91</v>
      </c>
      <c r="D2642" s="12" t="s">
        <v>659</v>
      </c>
      <c r="E2642" s="12">
        <v>37.72</v>
      </c>
      <c r="F2642" s="14" t="str">
        <f t="shared" si="164"/>
        <v>2025-06-01ExpenseWix52152 Technology &amp; Website37.72</v>
      </c>
      <c r="G2642" s="15">
        <f t="shared" si="165"/>
        <v>45809</v>
      </c>
      <c r="H2642" s="16" t="str">
        <f>IF((IFERROR((VLOOKUP(D2642,'Automation (QBO)'!A:B,2,FALSE)),"0"))=0,"Suspense",(IFERROR((VLOOKUP(D2642,'Automation (QBO)'!A:B,2,FALSE)),"Suspense")))</f>
        <v>Technology &amp; Website</v>
      </c>
      <c r="I2642" s="17">
        <f t="shared" si="166"/>
        <v>37.72</v>
      </c>
      <c r="J2642" s="12" t="str">
        <f t="shared" si="167"/>
        <v>Technology &amp; Website</v>
      </c>
    </row>
    <row r="2643" spans="1:10" ht="18" hidden="1" customHeight="1">
      <c r="A2643" s="13" t="s">
        <v>834</v>
      </c>
      <c r="B2643" s="12" t="s">
        <v>78</v>
      </c>
      <c r="D2643" s="12" t="s">
        <v>311</v>
      </c>
      <c r="E2643" s="12">
        <v>2700</v>
      </c>
      <c r="F2643" s="14" t="str">
        <f t="shared" si="164"/>
        <v>2025-06-02Expense13500 Loan to Kelly Gordon2700</v>
      </c>
      <c r="G2643" s="15">
        <f t="shared" si="165"/>
        <v>45810</v>
      </c>
      <c r="H2643" s="16" t="str">
        <f>IF((IFERROR((VLOOKUP(D2643,'Automation (QBO)'!A:B,2,FALSE)),"0"))=0,"Suspense",(IFERROR((VLOOKUP(D2643,'Automation (QBO)'!A:B,2,FALSE)),"Suspense")))</f>
        <v>Due to/from Kelly Gordon</v>
      </c>
      <c r="I2643" s="17">
        <f t="shared" si="166"/>
        <v>2700</v>
      </c>
      <c r="J2643" s="12" t="str">
        <f t="shared" si="167"/>
        <v>Due to/from Kelly Gordon</v>
      </c>
    </row>
    <row r="2644" spans="1:10" ht="18" hidden="1" customHeight="1">
      <c r="A2644" s="13" t="s">
        <v>834</v>
      </c>
      <c r="B2644" s="12" t="s">
        <v>78</v>
      </c>
      <c r="D2644" s="12" t="s">
        <v>199</v>
      </c>
      <c r="E2644" s="12">
        <v>0</v>
      </c>
      <c r="F2644" s="14" t="str">
        <f t="shared" si="164"/>
        <v>2025-06-02Expense21020 GST/HST Payable0</v>
      </c>
      <c r="G2644" s="15">
        <f t="shared" si="165"/>
        <v>45810</v>
      </c>
      <c r="H2644" s="16" t="str">
        <f>IF((IFERROR((VLOOKUP(D2644,'Automation (QBO)'!A:B,2,FALSE)),"0"))=0,"Suspense",(IFERROR((VLOOKUP(D2644,'Automation (QBO)'!A:B,2,FALSE)),"Suspense")))</f>
        <v>GST/HST Payable</v>
      </c>
      <c r="I2644" s="17">
        <f t="shared" si="166"/>
        <v>0</v>
      </c>
      <c r="J2644" s="12" t="str">
        <f t="shared" si="167"/>
        <v>GST/HST Payable</v>
      </c>
    </row>
    <row r="2645" spans="1:10" ht="18" hidden="1" customHeight="1">
      <c r="A2645" s="13" t="s">
        <v>834</v>
      </c>
      <c r="B2645" s="12" t="s">
        <v>84</v>
      </c>
      <c r="C2645" s="12" t="s">
        <v>753</v>
      </c>
      <c r="D2645" s="12" t="s">
        <v>665</v>
      </c>
      <c r="E2645" s="12">
        <v>0</v>
      </c>
      <c r="F2645" s="14" t="str">
        <f t="shared" si="164"/>
        <v>2025-06-02InvoiceBrowns Newport Village:BSH NewPort Patio Project12000 [Accounts Receivable]0</v>
      </c>
      <c r="G2645" s="15">
        <f t="shared" si="165"/>
        <v>45810</v>
      </c>
      <c r="H2645" s="16" t="str">
        <f>IF((IFERROR((VLOOKUP(D2645,'Automation (QBO)'!A:B,2,FALSE)),"0"))=0,"Suspense",(IFERROR((VLOOKUP(D2645,'Automation (QBO)'!A:B,2,FALSE)),"Suspense")))</f>
        <v>Accounts Recievable - Suspense</v>
      </c>
      <c r="I2645" s="17">
        <f t="shared" si="166"/>
        <v>0</v>
      </c>
      <c r="J2645" s="12" t="str">
        <f t="shared" si="167"/>
        <v>Accounts Recievable - Suspense</v>
      </c>
    </row>
    <row r="2646" spans="1:10" ht="18" hidden="1" customHeight="1">
      <c r="A2646" s="13" t="s">
        <v>834</v>
      </c>
      <c r="B2646" s="12" t="s">
        <v>84</v>
      </c>
      <c r="C2646" s="12" t="s">
        <v>753</v>
      </c>
      <c r="D2646" s="12" t="s">
        <v>666</v>
      </c>
      <c r="E2646" s="12">
        <v>57187.53</v>
      </c>
      <c r="F2646" s="14" t="str">
        <f t="shared" si="164"/>
        <v>2025-06-02InvoiceBrowns Newport Village:BSH NewPort Patio Project41005 Labour - Project Managment57187.53</v>
      </c>
      <c r="G2646" s="15">
        <f t="shared" si="165"/>
        <v>45810</v>
      </c>
      <c r="H2646" s="16" t="str">
        <f>IF((IFERROR((VLOOKUP(D2646,'Automation (QBO)'!A:B,2,FALSE)),"0"))=0,"Suspense",(IFERROR((VLOOKUP(D2646,'Automation (QBO)'!A:B,2,FALSE)),"Suspense")))</f>
        <v>Labour - Project Managment</v>
      </c>
      <c r="I2646" s="17">
        <f t="shared" si="166"/>
        <v>57187.53</v>
      </c>
      <c r="J2646" s="12" t="str">
        <f t="shared" si="167"/>
        <v>Labour - Project Managment</v>
      </c>
    </row>
    <row r="2647" spans="1:10" ht="18" hidden="1" customHeight="1">
      <c r="A2647" s="13" t="s">
        <v>834</v>
      </c>
      <c r="B2647" s="12" t="s">
        <v>84</v>
      </c>
      <c r="C2647" s="12" t="s">
        <v>753</v>
      </c>
      <c r="D2647" s="12" t="s">
        <v>760</v>
      </c>
      <c r="E2647" s="12">
        <v>11437.5</v>
      </c>
      <c r="F2647" s="14" t="str">
        <f t="shared" si="164"/>
        <v>2025-06-02InvoiceBrowns Newport Village:BSH NewPort Patio Project42020 Margin - Subcontractor11437.5</v>
      </c>
      <c r="G2647" s="15">
        <f t="shared" si="165"/>
        <v>45810</v>
      </c>
      <c r="H2647" s="16" t="str">
        <f>IF((IFERROR((VLOOKUP(D2647,'Automation (QBO)'!A:B,2,FALSE)),"0"))=0,"Suspense",(IFERROR((VLOOKUP(D2647,'Automation (QBO)'!A:B,2,FALSE)),"Suspense")))</f>
        <v>Margin - Subcontractor</v>
      </c>
      <c r="I2647" s="17">
        <f t="shared" si="166"/>
        <v>11437.5</v>
      </c>
      <c r="J2647" s="12" t="str">
        <f t="shared" si="167"/>
        <v>Margin - Subcontractor</v>
      </c>
    </row>
    <row r="2648" spans="1:10" ht="18" hidden="1" customHeight="1">
      <c r="A2648" s="13" t="s">
        <v>834</v>
      </c>
      <c r="B2648" s="12" t="s">
        <v>84</v>
      </c>
      <c r="C2648" s="12" t="s">
        <v>753</v>
      </c>
      <c r="D2648" s="12" t="s">
        <v>844</v>
      </c>
      <c r="E2648" s="12">
        <v>8596.77</v>
      </c>
      <c r="F2648" s="14" t="str">
        <f t="shared" si="164"/>
        <v>2025-06-02InvoiceBrowns Newport Village:BSH NewPort Patio Project42035 Billable Expense Income8596.77</v>
      </c>
      <c r="G2648" s="15">
        <f t="shared" si="165"/>
        <v>45810</v>
      </c>
      <c r="H2648" s="16" t="str">
        <f>IF((IFERROR((VLOOKUP(D2648,'Automation (QBO)'!A:B,2,FALSE)),"0"))=0,"Suspense",(IFERROR((VLOOKUP(D2648,'Automation (QBO)'!A:B,2,FALSE)),"Suspense")))</f>
        <v>Suspense</v>
      </c>
      <c r="I2648" s="17">
        <f t="shared" si="166"/>
        <v>8596.77</v>
      </c>
      <c r="J2648" s="12" t="str">
        <f t="shared" si="167"/>
        <v>Suspense</v>
      </c>
    </row>
    <row r="2649" spans="1:10" ht="18" hidden="1" customHeight="1">
      <c r="A2649" s="13" t="s">
        <v>834</v>
      </c>
      <c r="B2649" s="12" t="s">
        <v>84</v>
      </c>
      <c r="C2649" s="12" t="s">
        <v>753</v>
      </c>
      <c r="D2649" s="12" t="s">
        <v>759</v>
      </c>
      <c r="E2649" s="12">
        <v>1719.35</v>
      </c>
      <c r="F2649" s="14" t="str">
        <f t="shared" si="164"/>
        <v>2025-06-02InvoiceBrowns Newport Village:BSH NewPort Patio Project42015 Margin - Materials1719.35</v>
      </c>
      <c r="G2649" s="15">
        <f t="shared" si="165"/>
        <v>45810</v>
      </c>
      <c r="H2649" s="16" t="str">
        <f>IF((IFERROR((VLOOKUP(D2649,'Automation (QBO)'!A:B,2,FALSE)),"0"))=0,"Suspense",(IFERROR((VLOOKUP(D2649,'Automation (QBO)'!A:B,2,FALSE)),"Suspense")))</f>
        <v>Margin - Materials</v>
      </c>
      <c r="I2649" s="17">
        <f t="shared" si="166"/>
        <v>1719.35</v>
      </c>
      <c r="J2649" s="12" t="str">
        <f t="shared" si="167"/>
        <v>Margin - Materials</v>
      </c>
    </row>
    <row r="2650" spans="1:10" ht="18" hidden="1" customHeight="1">
      <c r="A2650" s="13" t="s">
        <v>834</v>
      </c>
      <c r="B2650" s="12" t="s">
        <v>84</v>
      </c>
      <c r="C2650" s="12" t="s">
        <v>753</v>
      </c>
      <c r="D2650" s="12" t="s">
        <v>757</v>
      </c>
      <c r="E2650" s="12">
        <v>708</v>
      </c>
      <c r="F2650" s="14" t="str">
        <f t="shared" si="164"/>
        <v>2025-06-02InvoiceBrowns Newport Village:BSH NewPort Patio Project42010 Rental - External708</v>
      </c>
      <c r="G2650" s="15">
        <f t="shared" si="165"/>
        <v>45810</v>
      </c>
      <c r="H2650" s="16" t="str">
        <f>IF((IFERROR((VLOOKUP(D2650,'Automation (QBO)'!A:B,2,FALSE)),"0"))=0,"Suspense",(IFERROR((VLOOKUP(D2650,'Automation (QBO)'!A:B,2,FALSE)),"Suspense")))</f>
        <v>Rental - External</v>
      </c>
      <c r="I2650" s="17">
        <f t="shared" si="166"/>
        <v>708</v>
      </c>
      <c r="J2650" s="12" t="str">
        <f t="shared" si="167"/>
        <v>Rental - External</v>
      </c>
    </row>
    <row r="2651" spans="1:10" ht="18" hidden="1" customHeight="1">
      <c r="A2651" s="13" t="s">
        <v>834</v>
      </c>
      <c r="B2651" s="12" t="s">
        <v>84</v>
      </c>
      <c r="C2651" s="12" t="s">
        <v>753</v>
      </c>
      <c r="D2651" s="12" t="s">
        <v>762</v>
      </c>
      <c r="E2651" s="12">
        <v>141.6</v>
      </c>
      <c r="F2651" s="14" t="str">
        <f t="shared" si="164"/>
        <v>2025-06-02InvoiceBrowns Newport Village:BSH NewPort Patio Project42030 Margin - Rental141.6</v>
      </c>
      <c r="G2651" s="15">
        <f t="shared" si="165"/>
        <v>45810</v>
      </c>
      <c r="H2651" s="16" t="str">
        <f>IF((IFERROR((VLOOKUP(D2651,'Automation (QBO)'!A:B,2,FALSE)),"0"))=0,"Suspense",(IFERROR((VLOOKUP(D2651,'Automation (QBO)'!A:B,2,FALSE)),"Suspense")))</f>
        <v>Margin - Rental</v>
      </c>
      <c r="I2651" s="17">
        <f t="shared" si="166"/>
        <v>141.6</v>
      </c>
      <c r="J2651" s="12" t="str">
        <f t="shared" si="167"/>
        <v>Margin - Rental</v>
      </c>
    </row>
    <row r="2652" spans="1:10" ht="18" hidden="1" customHeight="1">
      <c r="A2652" s="13" t="s">
        <v>834</v>
      </c>
      <c r="B2652" s="12" t="s">
        <v>84</v>
      </c>
      <c r="C2652" s="12" t="s">
        <v>753</v>
      </c>
      <c r="D2652" s="12" t="s">
        <v>758</v>
      </c>
      <c r="E2652" s="12">
        <v>6937.5</v>
      </c>
      <c r="F2652" s="14" t="str">
        <f t="shared" si="164"/>
        <v>2025-06-02InvoiceBrowns Newport Village:BSH NewPort Patio Project41006 Labour - General6937.5</v>
      </c>
      <c r="G2652" s="15">
        <f t="shared" si="165"/>
        <v>45810</v>
      </c>
      <c r="H2652" s="16" t="str">
        <f>IF((IFERROR((VLOOKUP(D2652,'Automation (QBO)'!A:B,2,FALSE)),"0"))=0,"Suspense",(IFERROR((VLOOKUP(D2652,'Automation (QBO)'!A:B,2,FALSE)),"Suspense")))</f>
        <v>Labour - General</v>
      </c>
      <c r="I2652" s="17">
        <f t="shared" si="166"/>
        <v>6937.5</v>
      </c>
      <c r="J2652" s="12" t="str">
        <f t="shared" si="167"/>
        <v>Labour - General</v>
      </c>
    </row>
    <row r="2653" spans="1:10" ht="18" hidden="1" customHeight="1">
      <c r="A2653" s="13" t="s">
        <v>834</v>
      </c>
      <c r="B2653" s="12" t="s">
        <v>84</v>
      </c>
      <c r="C2653" s="12" t="s">
        <v>753</v>
      </c>
      <c r="D2653" s="12" t="s">
        <v>761</v>
      </c>
      <c r="E2653" s="12">
        <v>1387.5</v>
      </c>
      <c r="F2653" s="14" t="str">
        <f t="shared" si="164"/>
        <v>2025-06-02InvoiceBrowns Newport Village:BSH NewPort Patio Project42025 Margin - Labour1387.5</v>
      </c>
      <c r="G2653" s="15">
        <f t="shared" si="165"/>
        <v>45810</v>
      </c>
      <c r="H2653" s="16" t="str">
        <f>IF((IFERROR((VLOOKUP(D2653,'Automation (QBO)'!A:B,2,FALSE)),"0"))=0,"Suspense",(IFERROR((VLOOKUP(D2653,'Automation (QBO)'!A:B,2,FALSE)),"Suspense")))</f>
        <v>Margin - Labour</v>
      </c>
      <c r="I2653" s="17">
        <f t="shared" si="166"/>
        <v>1387.5</v>
      </c>
      <c r="J2653" s="12" t="str">
        <f t="shared" si="167"/>
        <v>Margin - Labour</v>
      </c>
    </row>
    <row r="2654" spans="1:10" ht="18" hidden="1" customHeight="1">
      <c r="A2654" s="13" t="s">
        <v>834</v>
      </c>
      <c r="B2654" s="12" t="s">
        <v>84</v>
      </c>
      <c r="C2654" s="12" t="s">
        <v>753</v>
      </c>
      <c r="D2654" s="12" t="s">
        <v>218</v>
      </c>
      <c r="E2654" s="12">
        <v>-92521.56</v>
      </c>
      <c r="F2654" s="14" t="str">
        <f t="shared" si="164"/>
        <v>2025-06-02InvoiceBrowns Newport Village:BSH NewPort Patio Project21045 Deposit Received-92521.56</v>
      </c>
      <c r="G2654" s="15">
        <f t="shared" si="165"/>
        <v>45810</v>
      </c>
      <c r="H2654" s="16" t="str">
        <f>IF((IFERROR((VLOOKUP(D2654,'Automation (QBO)'!A:B,2,FALSE)),"0"))=0,"Suspense",(IFERROR((VLOOKUP(D2654,'Automation (QBO)'!A:B,2,FALSE)),"Suspense")))</f>
        <v>Liability - Depostis Received</v>
      </c>
      <c r="I2654" s="17">
        <f t="shared" si="166"/>
        <v>-92521.56</v>
      </c>
      <c r="J2654" s="12" t="str">
        <f t="shared" si="167"/>
        <v>Liability - Depostis Received</v>
      </c>
    </row>
    <row r="2655" spans="1:10" ht="18" hidden="1" customHeight="1">
      <c r="A2655" s="13" t="s">
        <v>834</v>
      </c>
      <c r="B2655" s="12" t="s">
        <v>84</v>
      </c>
      <c r="C2655" s="12" t="s">
        <v>753</v>
      </c>
      <c r="D2655" s="12" t="s">
        <v>199</v>
      </c>
      <c r="E2655" s="12">
        <v>4405.8100000000004</v>
      </c>
      <c r="F2655" s="14" t="str">
        <f t="shared" si="164"/>
        <v>2025-06-02InvoiceBrowns Newport Village:BSH NewPort Patio Project21020 GST/HST Payable4405.81</v>
      </c>
      <c r="G2655" s="15">
        <f t="shared" si="165"/>
        <v>45810</v>
      </c>
      <c r="H2655" s="16" t="str">
        <f>IF((IFERROR((VLOOKUP(D2655,'Automation (QBO)'!A:B,2,FALSE)),"0"))=0,"Suspense",(IFERROR((VLOOKUP(D2655,'Automation (QBO)'!A:B,2,FALSE)),"Suspense")))</f>
        <v>GST/HST Payable</v>
      </c>
      <c r="I2655" s="17">
        <f t="shared" si="166"/>
        <v>4405.8100000000004</v>
      </c>
      <c r="J2655" s="12" t="str">
        <f t="shared" si="167"/>
        <v>GST/HST Payable</v>
      </c>
    </row>
    <row r="2656" spans="1:10" ht="18" hidden="1" customHeight="1">
      <c r="A2656" s="13" t="s">
        <v>834</v>
      </c>
      <c r="B2656" s="12" t="s">
        <v>84</v>
      </c>
      <c r="C2656" s="12" t="s">
        <v>753</v>
      </c>
      <c r="D2656" s="12" t="s">
        <v>199</v>
      </c>
      <c r="E2656" s="12">
        <v>0</v>
      </c>
      <c r="F2656" s="14" t="str">
        <f t="shared" si="164"/>
        <v>2025-06-02InvoiceBrowns Newport Village:BSH NewPort Patio Project21020 GST/HST Payable0</v>
      </c>
      <c r="G2656" s="15">
        <f t="shared" si="165"/>
        <v>45810</v>
      </c>
      <c r="H2656" s="16" t="str">
        <f>IF((IFERROR((VLOOKUP(D2656,'Automation (QBO)'!A:B,2,FALSE)),"0"))=0,"Suspense",(IFERROR((VLOOKUP(D2656,'Automation (QBO)'!A:B,2,FALSE)),"Suspense")))</f>
        <v>GST/HST Payable</v>
      </c>
      <c r="I2656" s="17">
        <f t="shared" si="166"/>
        <v>0</v>
      </c>
      <c r="J2656" s="12" t="str">
        <f t="shared" si="167"/>
        <v>GST/HST Payable</v>
      </c>
    </row>
    <row r="2657" spans="1:10" ht="18" hidden="1" customHeight="1">
      <c r="A2657" s="13" t="s">
        <v>834</v>
      </c>
      <c r="B2657" s="12" t="s">
        <v>78</v>
      </c>
      <c r="C2657" s="12" t="s">
        <v>112</v>
      </c>
      <c r="D2657" s="12" t="s">
        <v>654</v>
      </c>
      <c r="E2657" s="12">
        <v>691.6</v>
      </c>
      <c r="F2657" s="14" t="str">
        <f t="shared" si="164"/>
        <v>2025-06-02ExpenseBKS Mechanical51320 Project Expense - Subcontractors691.6</v>
      </c>
      <c r="G2657" s="15">
        <f t="shared" si="165"/>
        <v>45810</v>
      </c>
      <c r="H2657" s="16" t="str">
        <f>IF((IFERROR((VLOOKUP(D2657,'Automation (QBO)'!A:B,2,FALSE)),"0"))=0,"Suspense",(IFERROR((VLOOKUP(D2657,'Automation (QBO)'!A:B,2,FALSE)),"Suspense")))</f>
        <v>Project Expense - Subcontractors</v>
      </c>
      <c r="I2657" s="17">
        <f t="shared" si="166"/>
        <v>691.6</v>
      </c>
      <c r="J2657" s="12" t="str">
        <f t="shared" si="167"/>
        <v>Project Expense - Subcontractors</v>
      </c>
    </row>
    <row r="2658" spans="1:10" ht="18" hidden="1" customHeight="1">
      <c r="A2658" s="13" t="s">
        <v>834</v>
      </c>
      <c r="B2658" s="12" t="s">
        <v>78</v>
      </c>
      <c r="C2658" s="12" t="s">
        <v>112</v>
      </c>
      <c r="D2658" s="12" t="s">
        <v>199</v>
      </c>
      <c r="E2658" s="12">
        <v>-34.58</v>
      </c>
      <c r="F2658" s="14" t="str">
        <f t="shared" si="164"/>
        <v>2025-06-02ExpenseBKS Mechanical21020 GST/HST Payable-34.58</v>
      </c>
      <c r="G2658" s="15">
        <f t="shared" si="165"/>
        <v>45810</v>
      </c>
      <c r="H2658" s="16" t="str">
        <f>IF((IFERROR((VLOOKUP(D2658,'Automation (QBO)'!A:B,2,FALSE)),"0"))=0,"Suspense",(IFERROR((VLOOKUP(D2658,'Automation (QBO)'!A:B,2,FALSE)),"Suspense")))</f>
        <v>GST/HST Payable</v>
      </c>
      <c r="I2658" s="17">
        <f t="shared" si="166"/>
        <v>-34.58</v>
      </c>
      <c r="J2658" s="12" t="str">
        <f t="shared" si="167"/>
        <v>GST/HST Payable</v>
      </c>
    </row>
    <row r="2659" spans="1:10" ht="18" hidden="1" customHeight="1">
      <c r="A2659" s="13" t="s">
        <v>834</v>
      </c>
      <c r="B2659" s="12" t="s">
        <v>78</v>
      </c>
      <c r="C2659" s="12" t="s">
        <v>847</v>
      </c>
      <c r="D2659" s="12" t="s">
        <v>654</v>
      </c>
      <c r="E2659" s="12">
        <v>4591</v>
      </c>
      <c r="F2659" s="14" t="str">
        <f t="shared" si="164"/>
        <v>2025-06-02ExpenseNew World Waterproofing Ltd.51320 Project Expense - Subcontractors4591</v>
      </c>
      <c r="G2659" s="15">
        <f t="shared" si="165"/>
        <v>45810</v>
      </c>
      <c r="H2659" s="16" t="str">
        <f>IF((IFERROR((VLOOKUP(D2659,'Automation (QBO)'!A:B,2,FALSE)),"0"))=0,"Suspense",(IFERROR((VLOOKUP(D2659,'Automation (QBO)'!A:B,2,FALSE)),"Suspense")))</f>
        <v>Project Expense - Subcontractors</v>
      </c>
      <c r="I2659" s="17">
        <f t="shared" si="166"/>
        <v>4591</v>
      </c>
      <c r="J2659" s="12" t="str">
        <f t="shared" si="167"/>
        <v>Project Expense - Subcontractors</v>
      </c>
    </row>
    <row r="2660" spans="1:10" ht="18" hidden="1" customHeight="1">
      <c r="A2660" s="13" t="s">
        <v>834</v>
      </c>
      <c r="B2660" s="12" t="s">
        <v>78</v>
      </c>
      <c r="C2660" s="12" t="s">
        <v>847</v>
      </c>
      <c r="D2660" s="12" t="s">
        <v>199</v>
      </c>
      <c r="E2660" s="12">
        <v>-229.55</v>
      </c>
      <c r="F2660" s="14" t="str">
        <f t="shared" si="164"/>
        <v>2025-06-02ExpenseNew World Waterproofing Ltd.21020 GST/HST Payable-229.55</v>
      </c>
      <c r="G2660" s="15">
        <f t="shared" si="165"/>
        <v>45810</v>
      </c>
      <c r="H2660" s="16" t="str">
        <f>IF((IFERROR((VLOOKUP(D2660,'Automation (QBO)'!A:B,2,FALSE)),"0"))=0,"Suspense",(IFERROR((VLOOKUP(D2660,'Automation (QBO)'!A:B,2,FALSE)),"Suspense")))</f>
        <v>GST/HST Payable</v>
      </c>
      <c r="I2660" s="17">
        <f t="shared" si="166"/>
        <v>-229.55</v>
      </c>
      <c r="J2660" s="12" t="str">
        <f t="shared" si="167"/>
        <v>GST/HST Payable</v>
      </c>
    </row>
    <row r="2661" spans="1:10" ht="18" hidden="1" customHeight="1">
      <c r="A2661" s="13" t="s">
        <v>834</v>
      </c>
      <c r="B2661" s="12" t="s">
        <v>78</v>
      </c>
      <c r="C2661" s="12" t="s">
        <v>287</v>
      </c>
      <c r="D2661" s="12" t="s">
        <v>660</v>
      </c>
      <c r="E2661" s="12">
        <v>10.67</v>
      </c>
      <c r="F2661" s="14" t="str">
        <f t="shared" si="164"/>
        <v>2025-06-02ExpenseSummit Tools51335 Project Expense - Materials10.67</v>
      </c>
      <c r="G2661" s="15">
        <f t="shared" si="165"/>
        <v>45810</v>
      </c>
      <c r="H2661" s="16" t="str">
        <f>IF((IFERROR((VLOOKUP(D2661,'Automation (QBO)'!A:B,2,FALSE)),"0"))=0,"Suspense",(IFERROR((VLOOKUP(D2661,'Automation (QBO)'!A:B,2,FALSE)),"Suspense")))</f>
        <v>Project Expense - Materials</v>
      </c>
      <c r="I2661" s="17">
        <f t="shared" si="166"/>
        <v>10.67</v>
      </c>
      <c r="J2661" s="12" t="str">
        <f t="shared" si="167"/>
        <v>Project Expense - Materials</v>
      </c>
    </row>
    <row r="2662" spans="1:10" ht="18" hidden="1" customHeight="1">
      <c r="A2662" s="13" t="s">
        <v>834</v>
      </c>
      <c r="B2662" s="12" t="s">
        <v>78</v>
      </c>
      <c r="C2662" s="12" t="s">
        <v>287</v>
      </c>
      <c r="D2662" s="12" t="s">
        <v>199</v>
      </c>
      <c r="E2662" s="12">
        <v>-0.5</v>
      </c>
      <c r="F2662" s="14" t="str">
        <f t="shared" si="164"/>
        <v>2025-06-02ExpenseSummit Tools21020 GST/HST Payable-0.5</v>
      </c>
      <c r="G2662" s="15">
        <f t="shared" si="165"/>
        <v>45810</v>
      </c>
      <c r="H2662" s="16" t="str">
        <f>IF((IFERROR((VLOOKUP(D2662,'Automation (QBO)'!A:B,2,FALSE)),"0"))=0,"Suspense",(IFERROR((VLOOKUP(D2662,'Automation (QBO)'!A:B,2,FALSE)),"Suspense")))</f>
        <v>GST/HST Payable</v>
      </c>
      <c r="I2662" s="17">
        <f t="shared" si="166"/>
        <v>-0.5</v>
      </c>
      <c r="J2662" s="12" t="str">
        <f t="shared" si="167"/>
        <v>GST/HST Payable</v>
      </c>
    </row>
    <row r="2663" spans="1:10" ht="18" hidden="1" customHeight="1">
      <c r="A2663" s="13" t="s">
        <v>834</v>
      </c>
      <c r="B2663" s="12" t="s">
        <v>78</v>
      </c>
      <c r="C2663" s="12" t="s">
        <v>103</v>
      </c>
      <c r="D2663" s="12" t="s">
        <v>660</v>
      </c>
      <c r="E2663" s="12">
        <v>152.84</v>
      </c>
      <c r="F2663" s="14" t="str">
        <f t="shared" si="164"/>
        <v>2025-06-02ExpenseRona51335 Project Expense - Materials152.84</v>
      </c>
      <c r="G2663" s="15">
        <f t="shared" si="165"/>
        <v>45810</v>
      </c>
      <c r="H2663" s="16" t="str">
        <f>IF((IFERROR((VLOOKUP(D2663,'Automation (QBO)'!A:B,2,FALSE)),"0"))=0,"Suspense",(IFERROR((VLOOKUP(D2663,'Automation (QBO)'!A:B,2,FALSE)),"Suspense")))</f>
        <v>Project Expense - Materials</v>
      </c>
      <c r="I2663" s="17">
        <f t="shared" si="166"/>
        <v>152.84</v>
      </c>
      <c r="J2663" s="12" t="str">
        <f t="shared" si="167"/>
        <v>Project Expense - Materials</v>
      </c>
    </row>
    <row r="2664" spans="1:10" ht="18" hidden="1" customHeight="1">
      <c r="A2664" s="13" t="s">
        <v>834</v>
      </c>
      <c r="B2664" s="12" t="s">
        <v>78</v>
      </c>
      <c r="C2664" s="12" t="s">
        <v>103</v>
      </c>
      <c r="D2664" s="12" t="s">
        <v>199</v>
      </c>
      <c r="E2664" s="12">
        <v>-7.14</v>
      </c>
      <c r="F2664" s="14" t="str">
        <f t="shared" si="164"/>
        <v>2025-06-02ExpenseRona21020 GST/HST Payable-7.14</v>
      </c>
      <c r="G2664" s="15">
        <f t="shared" si="165"/>
        <v>45810</v>
      </c>
      <c r="H2664" s="16" t="str">
        <f>IF((IFERROR((VLOOKUP(D2664,'Automation (QBO)'!A:B,2,FALSE)),"0"))=0,"Suspense",(IFERROR((VLOOKUP(D2664,'Automation (QBO)'!A:B,2,FALSE)),"Suspense")))</f>
        <v>GST/HST Payable</v>
      </c>
      <c r="I2664" s="17">
        <f t="shared" si="166"/>
        <v>-7.14</v>
      </c>
      <c r="J2664" s="12" t="str">
        <f t="shared" si="167"/>
        <v>GST/HST Payable</v>
      </c>
    </row>
    <row r="2665" spans="1:10" ht="18" hidden="1" customHeight="1">
      <c r="A2665" s="13" t="s">
        <v>834</v>
      </c>
      <c r="B2665" s="12" t="s">
        <v>78</v>
      </c>
      <c r="C2665" s="12" t="s">
        <v>90</v>
      </c>
      <c r="D2665" s="12" t="s">
        <v>199</v>
      </c>
      <c r="E2665" s="12">
        <v>-8.8800000000000008</v>
      </c>
      <c r="F2665" s="14" t="str">
        <f t="shared" si="164"/>
        <v>2025-06-02ExpensePetro Canada21020 GST/HST Payable-8.88</v>
      </c>
      <c r="G2665" s="15">
        <f t="shared" si="165"/>
        <v>45810</v>
      </c>
      <c r="H2665" s="16" t="str">
        <f>IF((IFERROR((VLOOKUP(D2665,'Automation (QBO)'!A:B,2,FALSE)),"0"))=0,"Suspense",(IFERROR((VLOOKUP(D2665,'Automation (QBO)'!A:B,2,FALSE)),"Suspense")))</f>
        <v>GST/HST Payable</v>
      </c>
      <c r="I2665" s="17">
        <f t="shared" si="166"/>
        <v>-8.8800000000000008</v>
      </c>
      <c r="J2665" s="12" t="str">
        <f t="shared" si="167"/>
        <v>GST/HST Payable</v>
      </c>
    </row>
    <row r="2666" spans="1:10" ht="18" hidden="1" customHeight="1">
      <c r="A2666" s="13" t="s">
        <v>834</v>
      </c>
      <c r="B2666" s="12" t="s">
        <v>78</v>
      </c>
      <c r="C2666" s="12" t="s">
        <v>90</v>
      </c>
      <c r="D2666" s="12" t="s">
        <v>204</v>
      </c>
      <c r="E2666" s="12">
        <v>177.69</v>
      </c>
      <c r="F2666" s="14" t="str">
        <f t="shared" si="164"/>
        <v>2025-06-02ExpensePetro Canada52225 Fuel177.69</v>
      </c>
      <c r="G2666" s="15">
        <f t="shared" si="165"/>
        <v>45810</v>
      </c>
      <c r="H2666" s="16" t="str">
        <f>IF((IFERROR((VLOOKUP(D2666,'Automation (QBO)'!A:B,2,FALSE)),"0"))=0,"Suspense",(IFERROR((VLOOKUP(D2666,'Automation (QBO)'!A:B,2,FALSE)),"Suspense")))</f>
        <v>Fuel</v>
      </c>
      <c r="I2666" s="17">
        <f t="shared" si="166"/>
        <v>177.69</v>
      </c>
      <c r="J2666" s="12" t="str">
        <f t="shared" si="167"/>
        <v>Fuel</v>
      </c>
    </row>
    <row r="2667" spans="1:10" ht="18" hidden="1" customHeight="1">
      <c r="A2667" s="13" t="s">
        <v>834</v>
      </c>
      <c r="B2667" s="12" t="s">
        <v>78</v>
      </c>
      <c r="C2667" s="12" t="s">
        <v>90</v>
      </c>
      <c r="D2667" s="12" t="s">
        <v>199</v>
      </c>
      <c r="E2667" s="12">
        <v>-1.54</v>
      </c>
      <c r="F2667" s="14" t="str">
        <f t="shared" si="164"/>
        <v>2025-06-02ExpensePetro Canada21020 GST/HST Payable-1.54</v>
      </c>
      <c r="G2667" s="15">
        <f t="shared" si="165"/>
        <v>45810</v>
      </c>
      <c r="H2667" s="16" t="str">
        <f>IF((IFERROR((VLOOKUP(D2667,'Automation (QBO)'!A:B,2,FALSE)),"0"))=0,"Suspense",(IFERROR((VLOOKUP(D2667,'Automation (QBO)'!A:B,2,FALSE)),"Suspense")))</f>
        <v>GST/HST Payable</v>
      </c>
      <c r="I2667" s="17">
        <f t="shared" si="166"/>
        <v>-1.54</v>
      </c>
      <c r="J2667" s="12" t="str">
        <f t="shared" si="167"/>
        <v>GST/HST Payable</v>
      </c>
    </row>
    <row r="2668" spans="1:10" ht="18" hidden="1" customHeight="1">
      <c r="A2668" s="13" t="s">
        <v>834</v>
      </c>
      <c r="B2668" s="12" t="s">
        <v>78</v>
      </c>
      <c r="C2668" s="12" t="s">
        <v>142</v>
      </c>
      <c r="D2668" s="12" t="s">
        <v>403</v>
      </c>
      <c r="E2668" s="12">
        <v>1252.44</v>
      </c>
      <c r="F2668" s="14" t="str">
        <f t="shared" si="164"/>
        <v>2025-06-02ExpenseInsurance WayPoint Portfolio Inc.52175 Insurance1252.44</v>
      </c>
      <c r="G2668" s="15">
        <f t="shared" si="165"/>
        <v>45810</v>
      </c>
      <c r="H2668" s="16" t="str">
        <f>IF((IFERROR((VLOOKUP(D2668,'Automation (QBO)'!A:B,2,FALSE)),"0"))=0,"Suspense",(IFERROR((VLOOKUP(D2668,'Automation (QBO)'!A:B,2,FALSE)),"Suspense")))</f>
        <v>Insurance</v>
      </c>
      <c r="I2668" s="17">
        <f t="shared" si="166"/>
        <v>1252.44</v>
      </c>
      <c r="J2668" s="12" t="str">
        <f t="shared" si="167"/>
        <v>Insurance</v>
      </c>
    </row>
    <row r="2669" spans="1:10" ht="18" hidden="1" customHeight="1">
      <c r="A2669" s="13" t="s">
        <v>834</v>
      </c>
      <c r="B2669" s="12" t="s">
        <v>78</v>
      </c>
      <c r="C2669" s="12" t="s">
        <v>142</v>
      </c>
      <c r="D2669" s="12" t="s">
        <v>199</v>
      </c>
      <c r="E2669" s="12">
        <v>0</v>
      </c>
      <c r="F2669" s="14" t="str">
        <f t="shared" si="164"/>
        <v>2025-06-02ExpenseInsurance WayPoint Portfolio Inc.21020 GST/HST Payable0</v>
      </c>
      <c r="G2669" s="15">
        <f t="shared" si="165"/>
        <v>45810</v>
      </c>
      <c r="H2669" s="16" t="str">
        <f>IF((IFERROR((VLOOKUP(D2669,'Automation (QBO)'!A:B,2,FALSE)),"0"))=0,"Suspense",(IFERROR((VLOOKUP(D2669,'Automation (QBO)'!A:B,2,FALSE)),"Suspense")))</f>
        <v>GST/HST Payable</v>
      </c>
      <c r="I2669" s="17">
        <f t="shared" si="166"/>
        <v>0</v>
      </c>
      <c r="J2669" s="12" t="str">
        <f t="shared" si="167"/>
        <v>GST/HST Payable</v>
      </c>
    </row>
    <row r="2670" spans="1:10" ht="18" hidden="1" customHeight="1">
      <c r="A2670" s="13" t="s">
        <v>834</v>
      </c>
      <c r="B2670" s="12" t="s">
        <v>78</v>
      </c>
      <c r="C2670" s="12" t="s">
        <v>90</v>
      </c>
      <c r="D2670" s="12" t="s">
        <v>204</v>
      </c>
      <c r="E2670" s="12">
        <v>30.87</v>
      </c>
      <c r="F2670" s="14" t="str">
        <f t="shared" si="164"/>
        <v>2025-06-02ExpensePetro Canada52225 Fuel30.87</v>
      </c>
      <c r="G2670" s="15">
        <f t="shared" si="165"/>
        <v>45810</v>
      </c>
      <c r="H2670" s="16" t="str">
        <f>IF((IFERROR((VLOOKUP(D2670,'Automation (QBO)'!A:B,2,FALSE)),"0"))=0,"Suspense",(IFERROR((VLOOKUP(D2670,'Automation (QBO)'!A:B,2,FALSE)),"Suspense")))</f>
        <v>Fuel</v>
      </c>
      <c r="I2670" s="17">
        <f t="shared" si="166"/>
        <v>30.87</v>
      </c>
      <c r="J2670" s="12" t="str">
        <f t="shared" si="167"/>
        <v>Fuel</v>
      </c>
    </row>
    <row r="2671" spans="1:10" ht="18" hidden="1" customHeight="1">
      <c r="A2671" s="13" t="s">
        <v>834</v>
      </c>
      <c r="B2671" s="12" t="s">
        <v>78</v>
      </c>
      <c r="D2671" s="12" t="s">
        <v>201</v>
      </c>
      <c r="E2671" s="12">
        <v>-2700</v>
      </c>
      <c r="F2671" s="14" t="str">
        <f t="shared" si="164"/>
        <v>2025-06-02Expense11005 Chequing (CIBC)-2700</v>
      </c>
      <c r="G2671" s="15">
        <f t="shared" si="165"/>
        <v>45810</v>
      </c>
      <c r="H2671" s="16" t="str">
        <f>IF((IFERROR((VLOOKUP(D2671,'Automation (QBO)'!A:B,2,FALSE)),"0"))=0,"Suspense",(IFERROR((VLOOKUP(D2671,'Automation (QBO)'!A:B,2,FALSE)),"Suspense")))</f>
        <v>Chequing (CIBC)</v>
      </c>
      <c r="I2671" s="17">
        <f t="shared" si="166"/>
        <v>-2700</v>
      </c>
      <c r="J2671" s="12" t="str">
        <f t="shared" si="167"/>
        <v>Chequing (CIBC)</v>
      </c>
    </row>
    <row r="2672" spans="1:10" ht="18" hidden="1" customHeight="1">
      <c r="A2672" s="13" t="s">
        <v>834</v>
      </c>
      <c r="B2672" s="12" t="s">
        <v>78</v>
      </c>
      <c r="C2672" s="12" t="s">
        <v>142</v>
      </c>
      <c r="D2672" s="12" t="s">
        <v>201</v>
      </c>
      <c r="E2672" s="12">
        <v>-1252.44</v>
      </c>
      <c r="F2672" s="14" t="str">
        <f t="shared" si="164"/>
        <v>2025-06-02ExpenseInsurance WayPoint Portfolio Inc.11005 Chequing (CIBC)-1252.44</v>
      </c>
      <c r="G2672" s="15">
        <f t="shared" si="165"/>
        <v>45810</v>
      </c>
      <c r="H2672" s="16" t="str">
        <f>IF((IFERROR((VLOOKUP(D2672,'Automation (QBO)'!A:B,2,FALSE)),"0"))=0,"Suspense",(IFERROR((VLOOKUP(D2672,'Automation (QBO)'!A:B,2,FALSE)),"Suspense")))</f>
        <v>Chequing (CIBC)</v>
      </c>
      <c r="I2672" s="17">
        <f t="shared" si="166"/>
        <v>-1252.44</v>
      </c>
      <c r="J2672" s="12" t="str">
        <f t="shared" si="167"/>
        <v>Chequing (CIBC)</v>
      </c>
    </row>
    <row r="2673" spans="1:10" ht="18" hidden="1" customHeight="1">
      <c r="A2673" s="13" t="s">
        <v>834</v>
      </c>
      <c r="B2673" s="12" t="s">
        <v>78</v>
      </c>
      <c r="C2673" s="12" t="s">
        <v>90</v>
      </c>
      <c r="D2673" s="12" t="s">
        <v>505</v>
      </c>
      <c r="E2673" s="12">
        <v>186.57</v>
      </c>
      <c r="F2673" s="14" t="str">
        <f t="shared" si="164"/>
        <v>2025-06-02ExpensePetro Canada21010 Credit Card (CIBC Visa)186.57</v>
      </c>
      <c r="G2673" s="15">
        <f t="shared" si="165"/>
        <v>45810</v>
      </c>
      <c r="H2673" s="16" t="str">
        <f>IF((IFERROR((VLOOKUP(D2673,'Automation (QBO)'!A:B,2,FALSE)),"0"))=0,"Suspense",(IFERROR((VLOOKUP(D2673,'Automation (QBO)'!A:B,2,FALSE)),"Suspense")))</f>
        <v>Credit Card (CIBC Visa)</v>
      </c>
      <c r="I2673" s="17">
        <f t="shared" si="166"/>
        <v>186.57</v>
      </c>
      <c r="J2673" s="12" t="str">
        <f t="shared" si="167"/>
        <v>Credit Card (CIBC Visa)</v>
      </c>
    </row>
    <row r="2674" spans="1:10" ht="18" hidden="1" customHeight="1">
      <c r="A2674" s="13" t="s">
        <v>834</v>
      </c>
      <c r="B2674" s="12" t="s">
        <v>78</v>
      </c>
      <c r="C2674" s="12" t="s">
        <v>103</v>
      </c>
      <c r="D2674" s="12" t="s">
        <v>505</v>
      </c>
      <c r="E2674" s="12">
        <v>159.97999999999999</v>
      </c>
      <c r="F2674" s="14" t="str">
        <f t="shared" si="164"/>
        <v>2025-06-02ExpenseRona21010 Credit Card (CIBC Visa)159.98</v>
      </c>
      <c r="G2674" s="15">
        <f t="shared" si="165"/>
        <v>45810</v>
      </c>
      <c r="H2674" s="16" t="str">
        <f>IF((IFERROR((VLOOKUP(D2674,'Automation (QBO)'!A:B,2,FALSE)),"0"))=0,"Suspense",(IFERROR((VLOOKUP(D2674,'Automation (QBO)'!A:B,2,FALSE)),"Suspense")))</f>
        <v>Credit Card (CIBC Visa)</v>
      </c>
      <c r="I2674" s="17">
        <f t="shared" si="166"/>
        <v>159.97999999999999</v>
      </c>
      <c r="J2674" s="12" t="str">
        <f t="shared" si="167"/>
        <v>Credit Card (CIBC Visa)</v>
      </c>
    </row>
    <row r="2675" spans="1:10" ht="18" hidden="1" customHeight="1">
      <c r="A2675" s="13" t="s">
        <v>834</v>
      </c>
      <c r="B2675" s="12" t="s">
        <v>78</v>
      </c>
      <c r="C2675" s="12" t="s">
        <v>90</v>
      </c>
      <c r="D2675" s="12" t="s">
        <v>505</v>
      </c>
      <c r="E2675" s="12">
        <v>32.409999999999997</v>
      </c>
      <c r="F2675" s="14" t="str">
        <f t="shared" si="164"/>
        <v>2025-06-02ExpensePetro Canada21010 Credit Card (CIBC Visa)32.41</v>
      </c>
      <c r="G2675" s="15">
        <f t="shared" si="165"/>
        <v>45810</v>
      </c>
      <c r="H2675" s="16" t="str">
        <f>IF((IFERROR((VLOOKUP(D2675,'Automation (QBO)'!A:B,2,FALSE)),"0"))=0,"Suspense",(IFERROR((VLOOKUP(D2675,'Automation (QBO)'!A:B,2,FALSE)),"Suspense")))</f>
        <v>Credit Card (CIBC Visa)</v>
      </c>
      <c r="I2675" s="17">
        <f t="shared" si="166"/>
        <v>32.409999999999997</v>
      </c>
      <c r="J2675" s="12" t="str">
        <f t="shared" si="167"/>
        <v>Credit Card (CIBC Visa)</v>
      </c>
    </row>
    <row r="2676" spans="1:10" ht="18" hidden="1" customHeight="1">
      <c r="A2676" s="13" t="s">
        <v>834</v>
      </c>
      <c r="B2676" s="12" t="s">
        <v>78</v>
      </c>
      <c r="C2676" s="12" t="s">
        <v>287</v>
      </c>
      <c r="D2676" s="12" t="s">
        <v>505</v>
      </c>
      <c r="E2676" s="12">
        <v>11.17</v>
      </c>
      <c r="F2676" s="14" t="str">
        <f t="shared" ref="F2676:F2690" si="168">A2676&amp;B2676&amp;C2676&amp;D2676&amp;E2676</f>
        <v>2025-06-02ExpenseSummit Tools21010 Credit Card (CIBC Visa)11.17</v>
      </c>
      <c r="G2676" s="15">
        <f t="shared" ref="G2676:G2690" si="169">IFERROR((DATEVALUE(A2676)),A2676)</f>
        <v>45810</v>
      </c>
      <c r="H2676" s="16" t="str">
        <f>IF((IFERROR((VLOOKUP(D2676,'Automation (QBO)'!A:B,2,FALSE)),"0"))=0,"Suspense",(IFERROR((VLOOKUP(D2676,'Automation (QBO)'!A:B,2,FALSE)),"Suspense")))</f>
        <v>Credit Card (CIBC Visa)</v>
      </c>
      <c r="I2676" s="17">
        <f t="shared" ref="I2676:I2690" si="170">E2676</f>
        <v>11.17</v>
      </c>
      <c r="J2676" s="12" t="str">
        <f t="shared" ref="J2676:J2690" si="171">H2676</f>
        <v>Credit Card (CIBC Visa)</v>
      </c>
    </row>
    <row r="2677" spans="1:10" ht="18" hidden="1" customHeight="1">
      <c r="A2677" s="13" t="s">
        <v>834</v>
      </c>
      <c r="B2677" s="12" t="s">
        <v>78</v>
      </c>
      <c r="C2677" s="12" t="s">
        <v>112</v>
      </c>
      <c r="D2677" s="12" t="s">
        <v>201</v>
      </c>
      <c r="E2677" s="12">
        <v>-726.18</v>
      </c>
      <c r="F2677" s="14" t="str">
        <f t="shared" si="168"/>
        <v>2025-06-02ExpenseBKS Mechanical11005 Chequing (CIBC)-726.18</v>
      </c>
      <c r="G2677" s="15">
        <f t="shared" si="169"/>
        <v>45810</v>
      </c>
      <c r="H2677" s="16" t="str">
        <f>IF((IFERROR((VLOOKUP(D2677,'Automation (QBO)'!A:B,2,FALSE)),"0"))=0,"Suspense",(IFERROR((VLOOKUP(D2677,'Automation (QBO)'!A:B,2,FALSE)),"Suspense")))</f>
        <v>Chequing (CIBC)</v>
      </c>
      <c r="I2677" s="17">
        <f t="shared" si="170"/>
        <v>-726.18</v>
      </c>
      <c r="J2677" s="12" t="str">
        <f t="shared" si="171"/>
        <v>Chequing (CIBC)</v>
      </c>
    </row>
    <row r="2678" spans="1:10" ht="18" hidden="1" customHeight="1">
      <c r="A2678" s="13" t="s">
        <v>834</v>
      </c>
      <c r="B2678" s="12" t="s">
        <v>78</v>
      </c>
      <c r="C2678" s="12" t="s">
        <v>847</v>
      </c>
      <c r="D2678" s="12" t="s">
        <v>201</v>
      </c>
      <c r="E2678" s="12">
        <v>-4820.55</v>
      </c>
      <c r="F2678" s="14" t="str">
        <f t="shared" si="168"/>
        <v>2025-06-02ExpenseNew World Waterproofing Ltd.11005 Chequing (CIBC)-4820.55</v>
      </c>
      <c r="G2678" s="15">
        <f t="shared" si="169"/>
        <v>45810</v>
      </c>
      <c r="H2678" s="16" t="str">
        <f>IF((IFERROR((VLOOKUP(D2678,'Automation (QBO)'!A:B,2,FALSE)),"0"))=0,"Suspense",(IFERROR((VLOOKUP(D2678,'Automation (QBO)'!A:B,2,FALSE)),"Suspense")))</f>
        <v>Chequing (CIBC)</v>
      </c>
      <c r="I2678" s="17">
        <f t="shared" si="170"/>
        <v>-4820.55</v>
      </c>
      <c r="J2678" s="12" t="str">
        <f t="shared" si="171"/>
        <v>Chequing (CIBC)</v>
      </c>
    </row>
    <row r="2679" spans="1:10" ht="18" hidden="1" customHeight="1">
      <c r="A2679" s="13" t="s">
        <v>859</v>
      </c>
      <c r="B2679" s="12" t="s">
        <v>105</v>
      </c>
      <c r="D2679" s="12" t="s">
        <v>225</v>
      </c>
      <c r="E2679" s="12">
        <v>8682.09</v>
      </c>
      <c r="F2679" s="14" t="str">
        <f t="shared" si="168"/>
        <v>2025-06-03Journal Entry52510 Payroll - Salary8682.09</v>
      </c>
      <c r="G2679" s="15">
        <f t="shared" si="169"/>
        <v>45811</v>
      </c>
      <c r="H2679" s="16" t="str">
        <f>IF((IFERROR((VLOOKUP(D2679,'Automation (QBO)'!A:B,2,FALSE)),"0"))=0,"Suspense",(IFERROR((VLOOKUP(D2679,'Automation (QBO)'!A:B,2,FALSE)),"Suspense")))</f>
        <v>Payroll - Salary</v>
      </c>
      <c r="I2679" s="17">
        <f t="shared" si="170"/>
        <v>8682.09</v>
      </c>
      <c r="J2679" s="12" t="str">
        <f t="shared" si="171"/>
        <v>Payroll - Salary</v>
      </c>
    </row>
    <row r="2680" spans="1:10" ht="18" hidden="1" customHeight="1">
      <c r="A2680" s="13" t="s">
        <v>859</v>
      </c>
      <c r="B2680" s="12" t="s">
        <v>105</v>
      </c>
      <c r="D2680" s="12" t="s">
        <v>657</v>
      </c>
      <c r="E2680" s="12">
        <v>204.04</v>
      </c>
      <c r="F2680" s="14" t="str">
        <f t="shared" si="168"/>
        <v>2025-06-03Journal Entry52535 Payroll - WCB204.04</v>
      </c>
      <c r="G2680" s="15">
        <f t="shared" si="169"/>
        <v>45811</v>
      </c>
      <c r="H2680" s="16" t="str">
        <f>IF((IFERROR((VLOOKUP(D2680,'Automation (QBO)'!A:B,2,FALSE)),"0"))=0,"Suspense",(IFERROR((VLOOKUP(D2680,'Automation (QBO)'!A:B,2,FALSE)),"Suspense")))</f>
        <v>Payroll - WCB</v>
      </c>
      <c r="I2680" s="17">
        <f t="shared" si="170"/>
        <v>204.04</v>
      </c>
      <c r="J2680" s="12" t="str">
        <f t="shared" si="171"/>
        <v>Payroll - WCB</v>
      </c>
    </row>
    <row r="2681" spans="1:10" ht="18" hidden="1" customHeight="1">
      <c r="A2681" s="13" t="s">
        <v>859</v>
      </c>
      <c r="B2681" s="12" t="s">
        <v>105</v>
      </c>
      <c r="D2681" s="12" t="s">
        <v>221</v>
      </c>
      <c r="E2681" s="12">
        <v>380.56</v>
      </c>
      <c r="F2681" s="14" t="str">
        <f t="shared" si="168"/>
        <v>2025-06-03Journal Entry52525 Payroll - CPP380.56</v>
      </c>
      <c r="G2681" s="15">
        <f t="shared" si="169"/>
        <v>45811</v>
      </c>
      <c r="H2681" s="16" t="str">
        <f>IF((IFERROR((VLOOKUP(D2681,'Automation (QBO)'!A:B,2,FALSE)),"0"))=0,"Suspense",(IFERROR((VLOOKUP(D2681,'Automation (QBO)'!A:B,2,FALSE)),"Suspense")))</f>
        <v>Payroll - CPP + EI</v>
      </c>
      <c r="I2681" s="17">
        <f t="shared" si="170"/>
        <v>380.56</v>
      </c>
      <c r="J2681" s="12" t="str">
        <f t="shared" si="171"/>
        <v>Payroll - CPP + EI</v>
      </c>
    </row>
    <row r="2682" spans="1:10" ht="18" hidden="1" customHeight="1">
      <c r="A2682" s="13" t="s">
        <v>859</v>
      </c>
      <c r="B2682" s="12" t="s">
        <v>105</v>
      </c>
      <c r="D2682" s="12" t="s">
        <v>222</v>
      </c>
      <c r="E2682" s="12">
        <v>58.05</v>
      </c>
      <c r="F2682" s="14" t="str">
        <f t="shared" si="168"/>
        <v>2025-06-03Journal Entry52520 Payroll - EI58.05</v>
      </c>
      <c r="G2682" s="15">
        <f t="shared" si="169"/>
        <v>45811</v>
      </c>
      <c r="H2682" s="16" t="str">
        <f>IF((IFERROR((VLOOKUP(D2682,'Automation (QBO)'!A:B,2,FALSE)),"0"))=0,"Suspense",(IFERROR((VLOOKUP(D2682,'Automation (QBO)'!A:B,2,FALSE)),"Suspense")))</f>
        <v>Payroll - CPP + EI</v>
      </c>
      <c r="I2682" s="17">
        <f t="shared" si="170"/>
        <v>58.05</v>
      </c>
      <c r="J2682" s="12" t="str">
        <f t="shared" si="171"/>
        <v>Payroll - CPP + EI</v>
      </c>
    </row>
    <row r="2683" spans="1:10" ht="18" hidden="1" customHeight="1">
      <c r="A2683" s="13" t="s">
        <v>859</v>
      </c>
      <c r="B2683" s="12" t="s">
        <v>105</v>
      </c>
      <c r="D2683" s="12" t="s">
        <v>223</v>
      </c>
      <c r="E2683" s="12">
        <v>-5.39</v>
      </c>
      <c r="F2683" s="14" t="str">
        <f t="shared" si="168"/>
        <v>2025-06-03Journal Entry21031 GST/HST Suspense-5.39</v>
      </c>
      <c r="G2683" s="15">
        <f t="shared" si="169"/>
        <v>45811</v>
      </c>
      <c r="H2683" s="16" t="str">
        <f>IF((IFERROR((VLOOKUP(D2683,'Automation (QBO)'!A:B,2,FALSE)),"0"))=0,"Suspense",(IFERROR((VLOOKUP(D2683,'Automation (QBO)'!A:B,2,FALSE)),"Suspense")))</f>
        <v>GST/HST Suspense</v>
      </c>
      <c r="I2683" s="17">
        <f t="shared" si="170"/>
        <v>-5.39</v>
      </c>
      <c r="J2683" s="12" t="str">
        <f t="shared" si="171"/>
        <v>GST/HST Suspense</v>
      </c>
    </row>
    <row r="2684" spans="1:10" ht="18" hidden="1" customHeight="1">
      <c r="A2684" s="13" t="s">
        <v>859</v>
      </c>
      <c r="B2684" s="12" t="s">
        <v>105</v>
      </c>
      <c r="D2684" s="12" t="s">
        <v>296</v>
      </c>
      <c r="E2684" s="12">
        <v>0</v>
      </c>
      <c r="F2684" s="14" t="str">
        <f t="shared" si="168"/>
        <v>2025-06-03Journal Entry13001 Due to/from Saltire Holdings0</v>
      </c>
      <c r="G2684" s="15">
        <f t="shared" si="169"/>
        <v>45811</v>
      </c>
      <c r="H2684" s="16" t="str">
        <f>IF((IFERROR((VLOOKUP(D2684,'Automation (QBO)'!A:B,2,FALSE)),"0"))=0,"Suspense",(IFERROR((VLOOKUP(D2684,'Automation (QBO)'!A:B,2,FALSE)),"Suspense")))</f>
        <v>Due to/from Saltire Holdings</v>
      </c>
      <c r="I2684" s="17">
        <f t="shared" si="170"/>
        <v>0</v>
      </c>
      <c r="J2684" s="12" t="str">
        <f t="shared" si="171"/>
        <v>Due to/from Saltire Holdings</v>
      </c>
    </row>
    <row r="2685" spans="1:10" ht="18" hidden="1" customHeight="1">
      <c r="A2685" s="13" t="s">
        <v>859</v>
      </c>
      <c r="B2685" s="12" t="s">
        <v>105</v>
      </c>
      <c r="D2685" s="12" t="s">
        <v>296</v>
      </c>
      <c r="E2685" s="12">
        <v>0</v>
      </c>
      <c r="F2685" s="14" t="str">
        <f t="shared" si="168"/>
        <v>2025-06-03Journal Entry13001 Due to/from Saltire Holdings0</v>
      </c>
      <c r="G2685" s="15">
        <f t="shared" si="169"/>
        <v>45811</v>
      </c>
      <c r="H2685" s="16" t="str">
        <f>IF((IFERROR((VLOOKUP(D2685,'Automation (QBO)'!A:B,2,FALSE)),"0"))=0,"Suspense",(IFERROR((VLOOKUP(D2685,'Automation (QBO)'!A:B,2,FALSE)),"Suspense")))</f>
        <v>Due to/from Saltire Holdings</v>
      </c>
      <c r="I2685" s="17">
        <f t="shared" si="170"/>
        <v>0</v>
      </c>
      <c r="J2685" s="12" t="str">
        <f t="shared" si="171"/>
        <v>Due to/from Saltire Holdings</v>
      </c>
    </row>
    <row r="2686" spans="1:10" ht="18" hidden="1" customHeight="1">
      <c r="A2686" s="13" t="s">
        <v>859</v>
      </c>
      <c r="B2686" s="12" t="s">
        <v>78</v>
      </c>
      <c r="C2686" s="12" t="s">
        <v>87</v>
      </c>
      <c r="D2686" s="12" t="s">
        <v>660</v>
      </c>
      <c r="E2686" s="12">
        <v>112.35</v>
      </c>
      <c r="F2686" s="14" t="str">
        <f t="shared" si="168"/>
        <v>2025-06-03ExpenseVector Repro Graphics51335 Project Expense - Materials112.35</v>
      </c>
      <c r="G2686" s="15">
        <f t="shared" si="169"/>
        <v>45811</v>
      </c>
      <c r="H2686" s="16" t="str">
        <f>IF((IFERROR((VLOOKUP(D2686,'Automation (QBO)'!A:B,2,FALSE)),"0"))=0,"Suspense",(IFERROR((VLOOKUP(D2686,'Automation (QBO)'!A:B,2,FALSE)),"Suspense")))</f>
        <v>Project Expense - Materials</v>
      </c>
      <c r="I2686" s="17">
        <f t="shared" si="170"/>
        <v>112.35</v>
      </c>
      <c r="J2686" s="12" t="str">
        <f t="shared" si="171"/>
        <v>Project Expense - Materials</v>
      </c>
    </row>
    <row r="2687" spans="1:10" ht="18" hidden="1" customHeight="1">
      <c r="A2687" s="13" t="s">
        <v>859</v>
      </c>
      <c r="B2687" s="12" t="s">
        <v>78</v>
      </c>
      <c r="C2687" s="12" t="s">
        <v>87</v>
      </c>
      <c r="D2687" s="12" t="s">
        <v>199</v>
      </c>
      <c r="E2687" s="12">
        <v>-5.25</v>
      </c>
      <c r="F2687" s="14" t="str">
        <f t="shared" si="168"/>
        <v>2025-06-03ExpenseVector Repro Graphics21020 GST/HST Payable-5.25</v>
      </c>
      <c r="G2687" s="15">
        <f t="shared" si="169"/>
        <v>45811</v>
      </c>
      <c r="H2687" s="16" t="str">
        <f>IF((IFERROR((VLOOKUP(D2687,'Automation (QBO)'!A:B,2,FALSE)),"0"))=0,"Suspense",(IFERROR((VLOOKUP(D2687,'Automation (QBO)'!A:B,2,FALSE)),"Suspense")))</f>
        <v>GST/HST Payable</v>
      </c>
      <c r="I2687" s="17">
        <f t="shared" si="170"/>
        <v>-5.25</v>
      </c>
      <c r="J2687" s="12" t="str">
        <f t="shared" si="171"/>
        <v>GST/HST Payable</v>
      </c>
    </row>
    <row r="2688" spans="1:10" ht="18" hidden="1" customHeight="1">
      <c r="A2688" s="13" t="s">
        <v>859</v>
      </c>
      <c r="B2688" s="12" t="s">
        <v>78</v>
      </c>
      <c r="C2688" s="12" t="s">
        <v>111</v>
      </c>
      <c r="D2688" s="12" t="s">
        <v>654</v>
      </c>
      <c r="E2688" s="12">
        <v>350</v>
      </c>
      <c r="F2688" s="14" t="str">
        <f t="shared" si="168"/>
        <v>2025-06-03ExpenseReload Contracting Ltd.51320 Project Expense - Subcontractors350</v>
      </c>
      <c r="G2688" s="15">
        <f t="shared" si="169"/>
        <v>45811</v>
      </c>
      <c r="H2688" s="16" t="str">
        <f>IF((IFERROR((VLOOKUP(D2688,'Automation (QBO)'!A:B,2,FALSE)),"0"))=0,"Suspense",(IFERROR((VLOOKUP(D2688,'Automation (QBO)'!A:B,2,FALSE)),"Suspense")))</f>
        <v>Project Expense - Subcontractors</v>
      </c>
      <c r="I2688" s="17">
        <f t="shared" si="170"/>
        <v>350</v>
      </c>
      <c r="J2688" s="12" t="str">
        <f t="shared" si="171"/>
        <v>Project Expense - Subcontractors</v>
      </c>
    </row>
    <row r="2689" spans="1:10" ht="18" hidden="1" customHeight="1">
      <c r="A2689" s="13" t="s">
        <v>859</v>
      </c>
      <c r="B2689" s="12" t="s">
        <v>78</v>
      </c>
      <c r="C2689" s="12" t="s">
        <v>111</v>
      </c>
      <c r="D2689" s="12" t="s">
        <v>199</v>
      </c>
      <c r="E2689" s="12">
        <v>-17.5</v>
      </c>
      <c r="F2689" s="14" t="str">
        <f t="shared" si="168"/>
        <v>2025-06-03ExpenseReload Contracting Ltd.21020 GST/HST Payable-17.5</v>
      </c>
      <c r="G2689" s="15">
        <f t="shared" si="169"/>
        <v>45811</v>
      </c>
      <c r="H2689" s="16" t="str">
        <f>IF((IFERROR((VLOOKUP(D2689,'Automation (QBO)'!A:B,2,FALSE)),"0"))=0,"Suspense",(IFERROR((VLOOKUP(D2689,'Automation (QBO)'!A:B,2,FALSE)),"Suspense")))</f>
        <v>GST/HST Payable</v>
      </c>
      <c r="I2689" s="17">
        <f t="shared" si="170"/>
        <v>-17.5</v>
      </c>
      <c r="J2689" s="12" t="str">
        <f t="shared" si="171"/>
        <v>GST/HST Payable</v>
      </c>
    </row>
    <row r="2690" spans="1:10" ht="18" hidden="1" customHeight="1">
      <c r="A2690" s="13" t="s">
        <v>859</v>
      </c>
      <c r="B2690" s="12" t="s">
        <v>105</v>
      </c>
      <c r="D2690" s="12" t="s">
        <v>888</v>
      </c>
      <c r="E2690" s="12">
        <v>107.73</v>
      </c>
      <c r="F2690" s="14" t="str">
        <f t="shared" si="168"/>
        <v>2025-06-03Journal Entry52515 Payroll - Fees107.73</v>
      </c>
      <c r="G2690" s="15">
        <f t="shared" si="169"/>
        <v>45811</v>
      </c>
      <c r="H2690" s="16" t="str">
        <f>IF((IFERROR((VLOOKUP(D2690,'Automation (QBO)'!A:B,2,FALSE)),"0"))=0,"Suspense",(IFERROR((VLOOKUP(D2690,'Automation (QBO)'!A:B,2,FALSE)),"Suspense")))</f>
        <v>Payroll - Fees</v>
      </c>
      <c r="I2690" s="17">
        <f t="shared" si="170"/>
        <v>107.73</v>
      </c>
      <c r="J2690" s="12" t="str">
        <f t="shared" si="171"/>
        <v>Payroll - Fees</v>
      </c>
    </row>
    <row r="2691" spans="1:10" ht="18" hidden="1" customHeight="1">
      <c r="A2691" s="13" t="s">
        <v>859</v>
      </c>
      <c r="B2691" s="12" t="s">
        <v>78</v>
      </c>
      <c r="C2691" s="12" t="s">
        <v>148</v>
      </c>
      <c r="D2691" s="12" t="s">
        <v>654</v>
      </c>
      <c r="E2691" s="12">
        <v>620</v>
      </c>
      <c r="F2691" s="14" t="str">
        <f t="shared" ref="F2691:F2754" si="172">A2691&amp;B2691&amp;C2691&amp;D2691&amp;E2691</f>
        <v>2025-06-03ExpenseZachary Plass51320 Project Expense - Subcontractors620</v>
      </c>
      <c r="G2691" s="15">
        <f t="shared" ref="G2691:G2754" si="173">IFERROR((DATEVALUE(A2691)),A2691)</f>
        <v>45811</v>
      </c>
      <c r="H2691" s="16" t="str">
        <f>IF((IFERROR((VLOOKUP(D2691,'Automation (QBO)'!A:B,2,FALSE)),"0"))=0,"Suspense",(IFERROR((VLOOKUP(D2691,'Automation (QBO)'!A:B,2,FALSE)),"Suspense")))</f>
        <v>Project Expense - Subcontractors</v>
      </c>
      <c r="I2691" s="17">
        <f t="shared" ref="I2691:I2754" si="174">E2691</f>
        <v>620</v>
      </c>
      <c r="J2691" s="12" t="str">
        <f t="shared" ref="J2691:J2754" si="175">H2691</f>
        <v>Project Expense - Subcontractors</v>
      </c>
    </row>
    <row r="2692" spans="1:10" ht="18" hidden="1" customHeight="1">
      <c r="A2692" s="13" t="s">
        <v>859</v>
      </c>
      <c r="B2692" s="12" t="s">
        <v>78</v>
      </c>
      <c r="C2692" s="12" t="s">
        <v>148</v>
      </c>
      <c r="D2692" s="12" t="s">
        <v>199</v>
      </c>
      <c r="E2692" s="12">
        <v>0</v>
      </c>
      <c r="F2692" s="14" t="str">
        <f t="shared" si="172"/>
        <v>2025-06-03ExpenseZachary Plass21020 GST/HST Payable0</v>
      </c>
      <c r="G2692" s="15">
        <f t="shared" si="173"/>
        <v>45811</v>
      </c>
      <c r="H2692" s="16" t="str">
        <f>IF((IFERROR((VLOOKUP(D2692,'Automation (QBO)'!A:B,2,FALSE)),"0"))=0,"Suspense",(IFERROR((VLOOKUP(D2692,'Automation (QBO)'!A:B,2,FALSE)),"Suspense")))</f>
        <v>GST/HST Payable</v>
      </c>
      <c r="I2692" s="17">
        <f t="shared" si="174"/>
        <v>0</v>
      </c>
      <c r="J2692" s="12" t="str">
        <f t="shared" si="175"/>
        <v>GST/HST Payable</v>
      </c>
    </row>
    <row r="2693" spans="1:10" ht="18" hidden="1" customHeight="1">
      <c r="A2693" s="13" t="s">
        <v>859</v>
      </c>
      <c r="B2693" s="12" t="s">
        <v>78</v>
      </c>
      <c r="C2693" s="12" t="s">
        <v>111</v>
      </c>
      <c r="D2693" s="12" t="s">
        <v>201</v>
      </c>
      <c r="E2693" s="12">
        <v>-367.5</v>
      </c>
      <c r="F2693" s="14" t="str">
        <f t="shared" si="172"/>
        <v>2025-06-03ExpenseReload Contracting Ltd.11005 Chequing (CIBC)-367.5</v>
      </c>
      <c r="G2693" s="15">
        <f t="shared" si="173"/>
        <v>45811</v>
      </c>
      <c r="H2693" s="16" t="str">
        <f>IF((IFERROR((VLOOKUP(D2693,'Automation (QBO)'!A:B,2,FALSE)),"0"))=0,"Suspense",(IFERROR((VLOOKUP(D2693,'Automation (QBO)'!A:B,2,FALSE)),"Suspense")))</f>
        <v>Chequing (CIBC)</v>
      </c>
      <c r="I2693" s="17">
        <f t="shared" si="174"/>
        <v>-367.5</v>
      </c>
      <c r="J2693" s="12" t="str">
        <f t="shared" si="175"/>
        <v>Chequing (CIBC)</v>
      </c>
    </row>
    <row r="2694" spans="1:10" ht="18" hidden="1" customHeight="1">
      <c r="A2694" s="13" t="s">
        <v>859</v>
      </c>
      <c r="B2694" s="12" t="s">
        <v>78</v>
      </c>
      <c r="C2694" s="12" t="s">
        <v>87</v>
      </c>
      <c r="D2694" s="12" t="s">
        <v>505</v>
      </c>
      <c r="E2694" s="12">
        <v>117.6</v>
      </c>
      <c r="F2694" s="14" t="str">
        <f t="shared" si="172"/>
        <v>2025-06-03ExpenseVector Repro Graphics21010 Credit Card (CIBC Visa)117.6</v>
      </c>
      <c r="G2694" s="15">
        <f t="shared" si="173"/>
        <v>45811</v>
      </c>
      <c r="H2694" s="16" t="str">
        <f>IF((IFERROR((VLOOKUP(D2694,'Automation (QBO)'!A:B,2,FALSE)),"0"))=0,"Suspense",(IFERROR((VLOOKUP(D2694,'Automation (QBO)'!A:B,2,FALSE)),"Suspense")))</f>
        <v>Credit Card (CIBC Visa)</v>
      </c>
      <c r="I2694" s="17">
        <f t="shared" si="174"/>
        <v>117.6</v>
      </c>
      <c r="J2694" s="12" t="str">
        <f t="shared" si="175"/>
        <v>Credit Card (CIBC Visa)</v>
      </c>
    </row>
    <row r="2695" spans="1:10" ht="18" hidden="1" customHeight="1">
      <c r="A2695" s="13" t="s">
        <v>859</v>
      </c>
      <c r="B2695" s="12" t="s">
        <v>105</v>
      </c>
      <c r="D2695" s="12" t="s">
        <v>201</v>
      </c>
      <c r="E2695" s="12">
        <v>-9437.86</v>
      </c>
      <c r="F2695" s="14" t="str">
        <f t="shared" si="172"/>
        <v>2025-06-03Journal Entry11005 Chequing (CIBC)-9437.86</v>
      </c>
      <c r="G2695" s="15">
        <f t="shared" si="173"/>
        <v>45811</v>
      </c>
      <c r="H2695" s="16" t="str">
        <f>IF((IFERROR((VLOOKUP(D2695,'Automation (QBO)'!A:B,2,FALSE)),"0"))=0,"Suspense",(IFERROR((VLOOKUP(D2695,'Automation (QBO)'!A:B,2,FALSE)),"Suspense")))</f>
        <v>Chequing (CIBC)</v>
      </c>
      <c r="I2695" s="17">
        <f t="shared" si="174"/>
        <v>-9437.86</v>
      </c>
      <c r="J2695" s="12" t="str">
        <f t="shared" si="175"/>
        <v>Chequing (CIBC)</v>
      </c>
    </row>
    <row r="2696" spans="1:10" ht="18" hidden="1" customHeight="1">
      <c r="A2696" s="13" t="s">
        <v>859</v>
      </c>
      <c r="B2696" s="12" t="s">
        <v>78</v>
      </c>
      <c r="C2696" s="12" t="s">
        <v>148</v>
      </c>
      <c r="D2696" s="12" t="s">
        <v>201</v>
      </c>
      <c r="E2696" s="12">
        <v>-620</v>
      </c>
      <c r="F2696" s="14" t="str">
        <f t="shared" si="172"/>
        <v>2025-06-03ExpenseZachary Plass11005 Chequing (CIBC)-620</v>
      </c>
      <c r="G2696" s="15">
        <f t="shared" si="173"/>
        <v>45811</v>
      </c>
      <c r="H2696" s="16" t="str">
        <f>IF((IFERROR((VLOOKUP(D2696,'Automation (QBO)'!A:B,2,FALSE)),"0"))=0,"Suspense",(IFERROR((VLOOKUP(D2696,'Automation (QBO)'!A:B,2,FALSE)),"Suspense")))</f>
        <v>Chequing (CIBC)</v>
      </c>
      <c r="I2696" s="17">
        <f t="shared" si="174"/>
        <v>-620</v>
      </c>
      <c r="J2696" s="12" t="str">
        <f t="shared" si="175"/>
        <v>Chequing (CIBC)</v>
      </c>
    </row>
    <row r="2697" spans="1:10" ht="18" hidden="1" customHeight="1">
      <c r="A2697" s="13" t="s">
        <v>836</v>
      </c>
      <c r="B2697" s="12" t="s">
        <v>84</v>
      </c>
      <c r="C2697" s="12" t="s">
        <v>114</v>
      </c>
      <c r="D2697" s="12" t="s">
        <v>218</v>
      </c>
      <c r="E2697" s="12">
        <v>44299.14</v>
      </c>
      <c r="F2697" s="14" t="str">
        <f t="shared" si="172"/>
        <v>2025-06-04InvoiceGarden of Granite Winery:Garden of Granite Project21045 Deposit Received44299.14</v>
      </c>
      <c r="G2697" s="15">
        <f t="shared" si="173"/>
        <v>45812</v>
      </c>
      <c r="H2697" s="16" t="str">
        <f>IF((IFERROR((VLOOKUP(D2697,'Automation (QBO)'!A:B,2,FALSE)),"0"))=0,"Suspense",(IFERROR((VLOOKUP(D2697,'Automation (QBO)'!A:B,2,FALSE)),"Suspense")))</f>
        <v>Liability - Depostis Received</v>
      </c>
      <c r="I2697" s="17">
        <f t="shared" si="174"/>
        <v>44299.14</v>
      </c>
      <c r="J2697" s="12" t="str">
        <f t="shared" si="175"/>
        <v>Liability - Depostis Received</v>
      </c>
    </row>
    <row r="2698" spans="1:10" ht="18" hidden="1" customHeight="1">
      <c r="A2698" s="13" t="s">
        <v>836</v>
      </c>
      <c r="B2698" s="12" t="s">
        <v>84</v>
      </c>
      <c r="C2698" s="12" t="s">
        <v>114</v>
      </c>
      <c r="D2698" s="12" t="s">
        <v>199</v>
      </c>
      <c r="E2698" s="12">
        <v>0</v>
      </c>
      <c r="F2698" s="14" t="str">
        <f t="shared" si="172"/>
        <v>2025-06-04InvoiceGarden of Granite Winery:Garden of Granite Project21020 GST/HST Payable0</v>
      </c>
      <c r="G2698" s="15">
        <f t="shared" si="173"/>
        <v>45812</v>
      </c>
      <c r="H2698" s="16" t="str">
        <f>IF((IFERROR((VLOOKUP(D2698,'Automation (QBO)'!A:B,2,FALSE)),"0"))=0,"Suspense",(IFERROR((VLOOKUP(D2698,'Automation (QBO)'!A:B,2,FALSE)),"Suspense")))</f>
        <v>GST/HST Payable</v>
      </c>
      <c r="I2698" s="17">
        <f t="shared" si="174"/>
        <v>0</v>
      </c>
      <c r="J2698" s="12" t="str">
        <f t="shared" si="175"/>
        <v>GST/HST Payable</v>
      </c>
    </row>
    <row r="2699" spans="1:10" ht="18" hidden="1" customHeight="1">
      <c r="A2699" s="13" t="s">
        <v>836</v>
      </c>
      <c r="B2699" s="12" t="s">
        <v>84</v>
      </c>
      <c r="C2699" s="12" t="s">
        <v>114</v>
      </c>
      <c r="D2699" s="12" t="s">
        <v>665</v>
      </c>
      <c r="E2699" s="12">
        <v>44299.14</v>
      </c>
      <c r="F2699" s="14" t="str">
        <f t="shared" si="172"/>
        <v>2025-06-04InvoiceGarden of Granite Winery:Garden of Granite Project12000 [Accounts Receivable]44299.14</v>
      </c>
      <c r="G2699" s="15">
        <f t="shared" si="173"/>
        <v>45812</v>
      </c>
      <c r="H2699" s="16" t="str">
        <f>IF((IFERROR((VLOOKUP(D2699,'Automation (QBO)'!A:B,2,FALSE)),"0"))=0,"Suspense",(IFERROR((VLOOKUP(D2699,'Automation (QBO)'!A:B,2,FALSE)),"Suspense")))</f>
        <v>Accounts Recievable - Suspense</v>
      </c>
      <c r="I2699" s="17">
        <f t="shared" si="174"/>
        <v>44299.14</v>
      </c>
      <c r="J2699" s="12" t="str">
        <f t="shared" si="175"/>
        <v>Accounts Recievable - Suspense</v>
      </c>
    </row>
    <row r="2700" spans="1:10" ht="18" hidden="1" customHeight="1">
      <c r="A2700" s="13" t="s">
        <v>837</v>
      </c>
      <c r="B2700" s="12" t="s">
        <v>78</v>
      </c>
      <c r="C2700" s="12" t="s">
        <v>101</v>
      </c>
      <c r="D2700" s="12" t="s">
        <v>383</v>
      </c>
      <c r="E2700" s="12">
        <v>10.66</v>
      </c>
      <c r="F2700" s="14" t="str">
        <f t="shared" si="172"/>
        <v>2025-06-05ExpenseAmazon52165 Subscriptions (Annual)10.66</v>
      </c>
      <c r="G2700" s="15">
        <f t="shared" si="173"/>
        <v>45813</v>
      </c>
      <c r="H2700" s="16" t="str">
        <f>IF((IFERROR((VLOOKUP(D2700,'Automation (QBO)'!A:B,2,FALSE)),"0"))=0,"Suspense",(IFERROR((VLOOKUP(D2700,'Automation (QBO)'!A:B,2,FALSE)),"Suspense")))</f>
        <v>Subscriptions (Annual)</v>
      </c>
      <c r="I2700" s="17">
        <f t="shared" si="174"/>
        <v>10.66</v>
      </c>
      <c r="J2700" s="12" t="str">
        <f t="shared" si="175"/>
        <v>Subscriptions (Annual)</v>
      </c>
    </row>
    <row r="2701" spans="1:10" ht="18" hidden="1" customHeight="1">
      <c r="A2701" s="13" t="s">
        <v>837</v>
      </c>
      <c r="B2701" s="12" t="s">
        <v>78</v>
      </c>
      <c r="C2701" s="12" t="s">
        <v>101</v>
      </c>
      <c r="D2701" s="12" t="s">
        <v>199</v>
      </c>
      <c r="E2701" s="12">
        <v>-0.53</v>
      </c>
      <c r="F2701" s="14" t="str">
        <f t="shared" si="172"/>
        <v>2025-06-05ExpenseAmazon21020 GST/HST Payable-0.53</v>
      </c>
      <c r="G2701" s="15">
        <f t="shared" si="173"/>
        <v>45813</v>
      </c>
      <c r="H2701" s="16" t="str">
        <f>IF((IFERROR((VLOOKUP(D2701,'Automation (QBO)'!A:B,2,FALSE)),"0"))=0,"Suspense",(IFERROR((VLOOKUP(D2701,'Automation (QBO)'!A:B,2,FALSE)),"Suspense")))</f>
        <v>GST/HST Payable</v>
      </c>
      <c r="I2701" s="17">
        <f t="shared" si="174"/>
        <v>-0.53</v>
      </c>
      <c r="J2701" s="12" t="str">
        <f t="shared" si="175"/>
        <v>GST/HST Payable</v>
      </c>
    </row>
    <row r="2702" spans="1:10" ht="18" hidden="1" customHeight="1">
      <c r="A2702" s="13" t="s">
        <v>837</v>
      </c>
      <c r="B2702" s="12" t="s">
        <v>78</v>
      </c>
      <c r="C2702" s="12" t="s">
        <v>79</v>
      </c>
      <c r="D2702" s="12" t="s">
        <v>202</v>
      </c>
      <c r="E2702" s="12">
        <v>21.33</v>
      </c>
      <c r="F2702" s="14" t="str">
        <f t="shared" si="172"/>
        <v>2025-06-05ExpenseBigChip Accounting52110 Accounting21.33</v>
      </c>
      <c r="G2702" s="15">
        <f t="shared" si="173"/>
        <v>45813</v>
      </c>
      <c r="H2702" s="16" t="str">
        <f>IF((IFERROR((VLOOKUP(D2702,'Automation (QBO)'!A:B,2,FALSE)),"0"))=0,"Suspense",(IFERROR((VLOOKUP(D2702,'Automation (QBO)'!A:B,2,FALSE)),"Suspense")))</f>
        <v>Accounting</v>
      </c>
      <c r="I2702" s="17">
        <f t="shared" si="174"/>
        <v>21.33</v>
      </c>
      <c r="J2702" s="12" t="str">
        <f t="shared" si="175"/>
        <v>Accounting</v>
      </c>
    </row>
    <row r="2703" spans="1:10" ht="18" hidden="1" customHeight="1">
      <c r="A2703" s="13" t="s">
        <v>837</v>
      </c>
      <c r="B2703" s="12" t="s">
        <v>78</v>
      </c>
      <c r="C2703" s="12" t="s">
        <v>79</v>
      </c>
      <c r="D2703" s="12" t="s">
        <v>199</v>
      </c>
      <c r="E2703" s="12">
        <v>-1.07</v>
      </c>
      <c r="F2703" s="14" t="str">
        <f t="shared" si="172"/>
        <v>2025-06-05ExpenseBigChip Accounting21020 GST/HST Payable-1.07</v>
      </c>
      <c r="G2703" s="15">
        <f t="shared" si="173"/>
        <v>45813</v>
      </c>
      <c r="H2703" s="16" t="str">
        <f>IF((IFERROR((VLOOKUP(D2703,'Automation (QBO)'!A:B,2,FALSE)),"0"))=0,"Suspense",(IFERROR((VLOOKUP(D2703,'Automation (QBO)'!A:B,2,FALSE)),"Suspense")))</f>
        <v>GST/HST Payable</v>
      </c>
      <c r="I2703" s="17">
        <f t="shared" si="174"/>
        <v>-1.07</v>
      </c>
      <c r="J2703" s="12" t="str">
        <f t="shared" si="175"/>
        <v>GST/HST Payable</v>
      </c>
    </row>
    <row r="2704" spans="1:10" ht="18" hidden="1" customHeight="1">
      <c r="A2704" s="13" t="s">
        <v>837</v>
      </c>
      <c r="B2704" s="12" t="s">
        <v>78</v>
      </c>
      <c r="C2704" s="12" t="s">
        <v>864</v>
      </c>
      <c r="D2704" s="12" t="s">
        <v>654</v>
      </c>
      <c r="E2704" s="12">
        <v>202.23</v>
      </c>
      <c r="F2704" s="14" t="str">
        <f t="shared" si="172"/>
        <v>2025-06-05ExpenseSurf-Tech Industries LTD.51320 Project Expense - Subcontractors202.23</v>
      </c>
      <c r="G2704" s="15">
        <f t="shared" si="173"/>
        <v>45813</v>
      </c>
      <c r="H2704" s="16" t="str">
        <f>IF((IFERROR((VLOOKUP(D2704,'Automation (QBO)'!A:B,2,FALSE)),"0"))=0,"Suspense",(IFERROR((VLOOKUP(D2704,'Automation (QBO)'!A:B,2,FALSE)),"Suspense")))</f>
        <v>Project Expense - Subcontractors</v>
      </c>
      <c r="I2704" s="17">
        <f t="shared" si="174"/>
        <v>202.23</v>
      </c>
      <c r="J2704" s="12" t="str">
        <f t="shared" si="175"/>
        <v>Project Expense - Subcontractors</v>
      </c>
    </row>
    <row r="2705" spans="1:10" ht="18" hidden="1" customHeight="1">
      <c r="A2705" s="13" t="s">
        <v>837</v>
      </c>
      <c r="B2705" s="12" t="s">
        <v>78</v>
      </c>
      <c r="C2705" s="12" t="s">
        <v>864</v>
      </c>
      <c r="D2705" s="12" t="s">
        <v>199</v>
      </c>
      <c r="E2705" s="12">
        <v>-9.4499999999999993</v>
      </c>
      <c r="F2705" s="14" t="str">
        <f t="shared" si="172"/>
        <v>2025-06-05ExpenseSurf-Tech Industries LTD.21020 GST/HST Payable-9.45</v>
      </c>
      <c r="G2705" s="15">
        <f t="shared" si="173"/>
        <v>45813</v>
      </c>
      <c r="H2705" s="16" t="str">
        <f>IF((IFERROR((VLOOKUP(D2705,'Automation (QBO)'!A:B,2,FALSE)),"0"))=0,"Suspense",(IFERROR((VLOOKUP(D2705,'Automation (QBO)'!A:B,2,FALSE)),"Suspense")))</f>
        <v>GST/HST Payable</v>
      </c>
      <c r="I2705" s="17">
        <f t="shared" si="174"/>
        <v>-9.4499999999999993</v>
      </c>
      <c r="J2705" s="12" t="str">
        <f t="shared" si="175"/>
        <v>GST/HST Payable</v>
      </c>
    </row>
    <row r="2706" spans="1:10" ht="18" hidden="1" customHeight="1">
      <c r="A2706" s="13" t="s">
        <v>837</v>
      </c>
      <c r="B2706" s="12" t="s">
        <v>78</v>
      </c>
      <c r="C2706" s="12" t="s">
        <v>122</v>
      </c>
      <c r="D2706" s="12" t="s">
        <v>654</v>
      </c>
      <c r="E2706" s="12">
        <v>1549.53</v>
      </c>
      <c r="F2706" s="14" t="str">
        <f t="shared" si="172"/>
        <v>2025-06-05ExpenseCrestlynn Contracting51320 Project Expense - Subcontractors1549.53</v>
      </c>
      <c r="G2706" s="15">
        <f t="shared" si="173"/>
        <v>45813</v>
      </c>
      <c r="H2706" s="16" t="str">
        <f>IF((IFERROR((VLOOKUP(D2706,'Automation (QBO)'!A:B,2,FALSE)),"0"))=0,"Suspense",(IFERROR((VLOOKUP(D2706,'Automation (QBO)'!A:B,2,FALSE)),"Suspense")))</f>
        <v>Project Expense - Subcontractors</v>
      </c>
      <c r="I2706" s="17">
        <f t="shared" si="174"/>
        <v>1549.53</v>
      </c>
      <c r="J2706" s="12" t="str">
        <f t="shared" si="175"/>
        <v>Project Expense - Subcontractors</v>
      </c>
    </row>
    <row r="2707" spans="1:10" ht="18" hidden="1" customHeight="1">
      <c r="A2707" s="13" t="s">
        <v>837</v>
      </c>
      <c r="B2707" s="12" t="s">
        <v>78</v>
      </c>
      <c r="C2707" s="12" t="s">
        <v>122</v>
      </c>
      <c r="D2707" s="12" t="s">
        <v>199</v>
      </c>
      <c r="E2707" s="12">
        <v>-77.47</v>
      </c>
      <c r="F2707" s="14" t="str">
        <f t="shared" si="172"/>
        <v>2025-06-05ExpenseCrestlynn Contracting21020 GST/HST Payable-77.47</v>
      </c>
      <c r="G2707" s="15">
        <f t="shared" si="173"/>
        <v>45813</v>
      </c>
      <c r="H2707" s="16" t="str">
        <f>IF((IFERROR((VLOOKUP(D2707,'Automation (QBO)'!A:B,2,FALSE)),"0"))=0,"Suspense",(IFERROR((VLOOKUP(D2707,'Automation (QBO)'!A:B,2,FALSE)),"Suspense")))</f>
        <v>GST/HST Payable</v>
      </c>
      <c r="I2707" s="17">
        <f t="shared" si="174"/>
        <v>-77.47</v>
      </c>
      <c r="J2707" s="12" t="str">
        <f t="shared" si="175"/>
        <v>GST/HST Payable</v>
      </c>
    </row>
    <row r="2708" spans="1:10" ht="18" hidden="1" customHeight="1">
      <c r="A2708" s="13" t="s">
        <v>837</v>
      </c>
      <c r="B2708" s="12" t="s">
        <v>78</v>
      </c>
      <c r="C2708" s="12" t="s">
        <v>711</v>
      </c>
      <c r="D2708" s="12" t="s">
        <v>654</v>
      </c>
      <c r="E2708" s="12">
        <v>2992.5</v>
      </c>
      <c r="F2708" s="14" t="str">
        <f t="shared" si="172"/>
        <v>2025-06-05ExpenseJosh Sathiananthan LTD.51320 Project Expense - Subcontractors2992.5</v>
      </c>
      <c r="G2708" s="15">
        <f t="shared" si="173"/>
        <v>45813</v>
      </c>
      <c r="H2708" s="16" t="str">
        <f>IF((IFERROR((VLOOKUP(D2708,'Automation (QBO)'!A:B,2,FALSE)),"0"))=0,"Suspense",(IFERROR((VLOOKUP(D2708,'Automation (QBO)'!A:B,2,FALSE)),"Suspense")))</f>
        <v>Project Expense - Subcontractors</v>
      </c>
      <c r="I2708" s="17">
        <f t="shared" si="174"/>
        <v>2992.5</v>
      </c>
      <c r="J2708" s="12" t="str">
        <f t="shared" si="175"/>
        <v>Project Expense - Subcontractors</v>
      </c>
    </row>
    <row r="2709" spans="1:10" ht="18" hidden="1" customHeight="1">
      <c r="A2709" s="13" t="s">
        <v>837</v>
      </c>
      <c r="B2709" s="12" t="s">
        <v>78</v>
      </c>
      <c r="C2709" s="12" t="s">
        <v>711</v>
      </c>
      <c r="D2709" s="12" t="s">
        <v>199</v>
      </c>
      <c r="E2709" s="12">
        <v>0</v>
      </c>
      <c r="F2709" s="14" t="str">
        <f t="shared" si="172"/>
        <v>2025-06-05ExpenseJosh Sathiananthan LTD.21020 GST/HST Payable0</v>
      </c>
      <c r="G2709" s="15">
        <f t="shared" si="173"/>
        <v>45813</v>
      </c>
      <c r="H2709" s="16" t="str">
        <f>IF((IFERROR((VLOOKUP(D2709,'Automation (QBO)'!A:B,2,FALSE)),"0"))=0,"Suspense",(IFERROR((VLOOKUP(D2709,'Automation (QBO)'!A:B,2,FALSE)),"Suspense")))</f>
        <v>GST/HST Payable</v>
      </c>
      <c r="I2709" s="17">
        <f t="shared" si="174"/>
        <v>0</v>
      </c>
      <c r="J2709" s="12" t="str">
        <f t="shared" si="175"/>
        <v>GST/HST Payable</v>
      </c>
    </row>
    <row r="2710" spans="1:10" ht="18" hidden="1" customHeight="1">
      <c r="A2710" s="13" t="s">
        <v>837</v>
      </c>
      <c r="B2710" s="12" t="s">
        <v>78</v>
      </c>
      <c r="C2710" s="12" t="s">
        <v>865</v>
      </c>
      <c r="D2710" s="12" t="s">
        <v>660</v>
      </c>
      <c r="E2710" s="12">
        <v>307.2</v>
      </c>
      <c r="F2710" s="14" t="str">
        <f t="shared" si="172"/>
        <v>2025-06-05ExpensePermel51335 Project Expense - Materials307.2</v>
      </c>
      <c r="G2710" s="15">
        <f t="shared" si="173"/>
        <v>45813</v>
      </c>
      <c r="H2710" s="16" t="str">
        <f>IF((IFERROR((VLOOKUP(D2710,'Automation (QBO)'!A:B,2,FALSE)),"0"))=0,"Suspense",(IFERROR((VLOOKUP(D2710,'Automation (QBO)'!A:B,2,FALSE)),"Suspense")))</f>
        <v>Project Expense - Materials</v>
      </c>
      <c r="I2710" s="17">
        <f t="shared" si="174"/>
        <v>307.2</v>
      </c>
      <c r="J2710" s="12" t="str">
        <f t="shared" si="175"/>
        <v>Project Expense - Materials</v>
      </c>
    </row>
    <row r="2711" spans="1:10" ht="18" hidden="1" customHeight="1">
      <c r="A2711" s="13" t="s">
        <v>837</v>
      </c>
      <c r="B2711" s="12" t="s">
        <v>78</v>
      </c>
      <c r="C2711" s="12" t="s">
        <v>865</v>
      </c>
      <c r="D2711" s="12" t="s">
        <v>199</v>
      </c>
      <c r="E2711" s="12">
        <v>-14.36</v>
      </c>
      <c r="F2711" s="14" t="str">
        <f t="shared" si="172"/>
        <v>2025-06-05ExpensePermel21020 GST/HST Payable-14.36</v>
      </c>
      <c r="G2711" s="15">
        <f t="shared" si="173"/>
        <v>45813</v>
      </c>
      <c r="H2711" s="16" t="str">
        <f>IF((IFERROR((VLOOKUP(D2711,'Automation (QBO)'!A:B,2,FALSE)),"0"))=0,"Suspense",(IFERROR((VLOOKUP(D2711,'Automation (QBO)'!A:B,2,FALSE)),"Suspense")))</f>
        <v>GST/HST Payable</v>
      </c>
      <c r="I2711" s="17">
        <f t="shared" si="174"/>
        <v>-14.36</v>
      </c>
      <c r="J2711" s="12" t="str">
        <f t="shared" si="175"/>
        <v>GST/HST Payable</v>
      </c>
    </row>
    <row r="2712" spans="1:10" ht="18" hidden="1" customHeight="1">
      <c r="A2712" s="13" t="s">
        <v>837</v>
      </c>
      <c r="B2712" s="12" t="s">
        <v>78</v>
      </c>
      <c r="C2712" s="12" t="s">
        <v>156</v>
      </c>
      <c r="D2712" s="12" t="s">
        <v>210</v>
      </c>
      <c r="E2712" s="12">
        <v>50</v>
      </c>
      <c r="F2712" s="14" t="str">
        <f t="shared" si="172"/>
        <v>2025-06-05ExpenseCity of Port Moody52205 Travel &amp; Parking50</v>
      </c>
      <c r="G2712" s="15">
        <f t="shared" si="173"/>
        <v>45813</v>
      </c>
      <c r="H2712" s="16" t="str">
        <f>IF((IFERROR((VLOOKUP(D2712,'Automation (QBO)'!A:B,2,FALSE)),"0"))=0,"Suspense",(IFERROR((VLOOKUP(D2712,'Automation (QBO)'!A:B,2,FALSE)),"Suspense")))</f>
        <v>Travel &amp; Parking</v>
      </c>
      <c r="I2712" s="17">
        <f t="shared" si="174"/>
        <v>50</v>
      </c>
      <c r="J2712" s="12" t="str">
        <f t="shared" si="175"/>
        <v>Travel &amp; Parking</v>
      </c>
    </row>
    <row r="2713" spans="1:10" ht="18" hidden="1" customHeight="1">
      <c r="A2713" s="13" t="s">
        <v>837</v>
      </c>
      <c r="B2713" s="12" t="s">
        <v>78</v>
      </c>
      <c r="C2713" s="12" t="s">
        <v>156</v>
      </c>
      <c r="D2713" s="12" t="s">
        <v>199</v>
      </c>
      <c r="E2713" s="12">
        <v>0</v>
      </c>
      <c r="F2713" s="14" t="str">
        <f t="shared" si="172"/>
        <v>2025-06-05ExpenseCity of Port Moody21020 GST/HST Payable0</v>
      </c>
      <c r="G2713" s="15">
        <f t="shared" si="173"/>
        <v>45813</v>
      </c>
      <c r="H2713" s="16" t="str">
        <f>IF((IFERROR((VLOOKUP(D2713,'Automation (QBO)'!A:B,2,FALSE)),"0"))=0,"Suspense",(IFERROR((VLOOKUP(D2713,'Automation (QBO)'!A:B,2,FALSE)),"Suspense")))</f>
        <v>GST/HST Payable</v>
      </c>
      <c r="I2713" s="17">
        <f t="shared" si="174"/>
        <v>0</v>
      </c>
      <c r="J2713" s="12" t="str">
        <f t="shared" si="175"/>
        <v>GST/HST Payable</v>
      </c>
    </row>
    <row r="2714" spans="1:10" ht="18" hidden="1" customHeight="1">
      <c r="A2714" s="13" t="s">
        <v>837</v>
      </c>
      <c r="B2714" s="12" t="s">
        <v>78</v>
      </c>
      <c r="C2714" s="12" t="s">
        <v>115</v>
      </c>
      <c r="D2714" s="12" t="s">
        <v>654</v>
      </c>
      <c r="E2714" s="12">
        <v>325</v>
      </c>
      <c r="F2714" s="14" t="str">
        <f t="shared" si="172"/>
        <v>2025-06-05ExpenseBrenmack Electric Ltd51320 Project Expense - Subcontractors325</v>
      </c>
      <c r="G2714" s="15">
        <f t="shared" si="173"/>
        <v>45813</v>
      </c>
      <c r="H2714" s="16" t="str">
        <f>IF((IFERROR((VLOOKUP(D2714,'Automation (QBO)'!A:B,2,FALSE)),"0"))=0,"Suspense",(IFERROR((VLOOKUP(D2714,'Automation (QBO)'!A:B,2,FALSE)),"Suspense")))</f>
        <v>Project Expense - Subcontractors</v>
      </c>
      <c r="I2714" s="17">
        <f t="shared" si="174"/>
        <v>325</v>
      </c>
      <c r="J2714" s="12" t="str">
        <f t="shared" si="175"/>
        <v>Project Expense - Subcontractors</v>
      </c>
    </row>
    <row r="2715" spans="1:10" ht="18" hidden="1" customHeight="1">
      <c r="A2715" s="13" t="s">
        <v>837</v>
      </c>
      <c r="B2715" s="12" t="s">
        <v>78</v>
      </c>
      <c r="C2715" s="12" t="s">
        <v>115</v>
      </c>
      <c r="D2715" s="12" t="s">
        <v>199</v>
      </c>
      <c r="E2715" s="12">
        <v>-16.25</v>
      </c>
      <c r="F2715" s="14" t="str">
        <f t="shared" si="172"/>
        <v>2025-06-05ExpenseBrenmack Electric Ltd21020 GST/HST Payable-16.25</v>
      </c>
      <c r="G2715" s="15">
        <f t="shared" si="173"/>
        <v>45813</v>
      </c>
      <c r="H2715" s="16" t="str">
        <f>IF((IFERROR((VLOOKUP(D2715,'Automation (QBO)'!A:B,2,FALSE)),"0"))=0,"Suspense",(IFERROR((VLOOKUP(D2715,'Automation (QBO)'!A:B,2,FALSE)),"Suspense")))</f>
        <v>GST/HST Payable</v>
      </c>
      <c r="I2715" s="17">
        <f t="shared" si="174"/>
        <v>-16.25</v>
      </c>
      <c r="J2715" s="12" t="str">
        <f t="shared" si="175"/>
        <v>GST/HST Payable</v>
      </c>
    </row>
    <row r="2716" spans="1:10" ht="18" hidden="1" customHeight="1">
      <c r="A2716" s="13" t="s">
        <v>837</v>
      </c>
      <c r="B2716" s="12" t="s">
        <v>78</v>
      </c>
      <c r="C2716" s="12" t="s">
        <v>111</v>
      </c>
      <c r="D2716" s="12" t="s">
        <v>654</v>
      </c>
      <c r="E2716" s="12">
        <v>375.3</v>
      </c>
      <c r="F2716" s="14" t="str">
        <f t="shared" si="172"/>
        <v>2025-06-05ExpenseReload Contracting Ltd.51320 Project Expense - Subcontractors375.3</v>
      </c>
      <c r="G2716" s="15">
        <f t="shared" si="173"/>
        <v>45813</v>
      </c>
      <c r="H2716" s="16" t="str">
        <f>IF((IFERROR((VLOOKUP(D2716,'Automation (QBO)'!A:B,2,FALSE)),"0"))=0,"Suspense",(IFERROR((VLOOKUP(D2716,'Automation (QBO)'!A:B,2,FALSE)),"Suspense")))</f>
        <v>Project Expense - Subcontractors</v>
      </c>
      <c r="I2716" s="17">
        <f t="shared" si="174"/>
        <v>375.3</v>
      </c>
      <c r="J2716" s="12" t="str">
        <f t="shared" si="175"/>
        <v>Project Expense - Subcontractors</v>
      </c>
    </row>
    <row r="2717" spans="1:10" ht="18" hidden="1" customHeight="1">
      <c r="A2717" s="13" t="s">
        <v>837</v>
      </c>
      <c r="B2717" s="12" t="s">
        <v>78</v>
      </c>
      <c r="C2717" s="12" t="s">
        <v>111</v>
      </c>
      <c r="D2717" s="12" t="s">
        <v>199</v>
      </c>
      <c r="E2717" s="12">
        <v>-18.77</v>
      </c>
      <c r="F2717" s="14" t="str">
        <f t="shared" si="172"/>
        <v>2025-06-05ExpenseReload Contracting Ltd.21020 GST/HST Payable-18.77</v>
      </c>
      <c r="G2717" s="15">
        <f t="shared" si="173"/>
        <v>45813</v>
      </c>
      <c r="H2717" s="16" t="str">
        <f>IF((IFERROR((VLOOKUP(D2717,'Automation (QBO)'!A:B,2,FALSE)),"0"))=0,"Suspense",(IFERROR((VLOOKUP(D2717,'Automation (QBO)'!A:B,2,FALSE)),"Suspense")))</f>
        <v>GST/HST Payable</v>
      </c>
      <c r="I2717" s="17">
        <f t="shared" si="174"/>
        <v>-18.77</v>
      </c>
      <c r="J2717" s="12" t="str">
        <f t="shared" si="175"/>
        <v>GST/HST Payable</v>
      </c>
    </row>
    <row r="2718" spans="1:10" ht="18" hidden="1" customHeight="1">
      <c r="A2718" s="13" t="s">
        <v>837</v>
      </c>
      <c r="B2718" s="12" t="s">
        <v>78</v>
      </c>
      <c r="C2718" s="12" t="s">
        <v>111</v>
      </c>
      <c r="D2718" s="12" t="s">
        <v>654</v>
      </c>
      <c r="E2718" s="12">
        <v>362.51</v>
      </c>
      <c r="F2718" s="14" t="str">
        <f t="shared" si="172"/>
        <v>2025-06-05ExpenseReload Contracting Ltd.51320 Project Expense - Subcontractors362.51</v>
      </c>
      <c r="G2718" s="15">
        <f t="shared" si="173"/>
        <v>45813</v>
      </c>
      <c r="H2718" s="16" t="str">
        <f>IF((IFERROR((VLOOKUP(D2718,'Automation (QBO)'!A:B,2,FALSE)),"0"))=0,"Suspense",(IFERROR((VLOOKUP(D2718,'Automation (QBO)'!A:B,2,FALSE)),"Suspense")))</f>
        <v>Project Expense - Subcontractors</v>
      </c>
      <c r="I2718" s="17">
        <f t="shared" si="174"/>
        <v>362.51</v>
      </c>
      <c r="J2718" s="12" t="str">
        <f t="shared" si="175"/>
        <v>Project Expense - Subcontractors</v>
      </c>
    </row>
    <row r="2719" spans="1:10" ht="18" hidden="1" customHeight="1">
      <c r="A2719" s="13" t="s">
        <v>837</v>
      </c>
      <c r="B2719" s="12" t="s">
        <v>78</v>
      </c>
      <c r="C2719" s="12" t="s">
        <v>111</v>
      </c>
      <c r="D2719" s="12" t="s">
        <v>199</v>
      </c>
      <c r="E2719" s="12">
        <v>-18.13</v>
      </c>
      <c r="F2719" s="14" t="str">
        <f t="shared" si="172"/>
        <v>2025-06-05ExpenseReload Contracting Ltd.21020 GST/HST Payable-18.13</v>
      </c>
      <c r="G2719" s="15">
        <f t="shared" si="173"/>
        <v>45813</v>
      </c>
      <c r="H2719" s="16" t="str">
        <f>IF((IFERROR((VLOOKUP(D2719,'Automation (QBO)'!A:B,2,FALSE)),"0"))=0,"Suspense",(IFERROR((VLOOKUP(D2719,'Automation (QBO)'!A:B,2,FALSE)),"Suspense")))</f>
        <v>GST/HST Payable</v>
      </c>
      <c r="I2719" s="17">
        <f t="shared" si="174"/>
        <v>-18.13</v>
      </c>
      <c r="J2719" s="12" t="str">
        <f t="shared" si="175"/>
        <v>GST/HST Payable</v>
      </c>
    </row>
    <row r="2720" spans="1:10" ht="18" hidden="1" customHeight="1">
      <c r="A2720" s="13" t="s">
        <v>837</v>
      </c>
      <c r="B2720" s="12" t="s">
        <v>78</v>
      </c>
      <c r="C2720" s="12" t="s">
        <v>111</v>
      </c>
      <c r="D2720" s="12" t="s">
        <v>201</v>
      </c>
      <c r="E2720" s="12">
        <v>-394.07</v>
      </c>
      <c r="F2720" s="14" t="str">
        <f t="shared" si="172"/>
        <v>2025-06-05ExpenseReload Contracting Ltd.11005 Chequing (CIBC)-394.07</v>
      </c>
      <c r="G2720" s="15">
        <f t="shared" si="173"/>
        <v>45813</v>
      </c>
      <c r="H2720" s="16" t="str">
        <f>IF((IFERROR((VLOOKUP(D2720,'Automation (QBO)'!A:B,2,FALSE)),"0"))=0,"Suspense",(IFERROR((VLOOKUP(D2720,'Automation (QBO)'!A:B,2,FALSE)),"Suspense")))</f>
        <v>Chequing (CIBC)</v>
      </c>
      <c r="I2720" s="17">
        <f t="shared" si="174"/>
        <v>-394.07</v>
      </c>
      <c r="J2720" s="12" t="str">
        <f t="shared" si="175"/>
        <v>Chequing (CIBC)</v>
      </c>
    </row>
    <row r="2721" spans="1:10" ht="18" hidden="1" customHeight="1">
      <c r="A2721" s="13" t="s">
        <v>837</v>
      </c>
      <c r="B2721" s="12" t="s">
        <v>78</v>
      </c>
      <c r="C2721" s="12" t="s">
        <v>111</v>
      </c>
      <c r="D2721" s="12" t="s">
        <v>201</v>
      </c>
      <c r="E2721" s="12">
        <v>-380.64</v>
      </c>
      <c r="F2721" s="14" t="str">
        <f t="shared" si="172"/>
        <v>2025-06-05ExpenseReload Contracting Ltd.11005 Chequing (CIBC)-380.64</v>
      </c>
      <c r="G2721" s="15">
        <f t="shared" si="173"/>
        <v>45813</v>
      </c>
      <c r="H2721" s="16" t="str">
        <f>IF((IFERROR((VLOOKUP(D2721,'Automation (QBO)'!A:B,2,FALSE)),"0"))=0,"Suspense",(IFERROR((VLOOKUP(D2721,'Automation (QBO)'!A:B,2,FALSE)),"Suspense")))</f>
        <v>Chequing (CIBC)</v>
      </c>
      <c r="I2721" s="17">
        <f t="shared" si="174"/>
        <v>-380.64</v>
      </c>
      <c r="J2721" s="12" t="str">
        <f t="shared" si="175"/>
        <v>Chequing (CIBC)</v>
      </c>
    </row>
    <row r="2722" spans="1:10" ht="18" hidden="1" customHeight="1">
      <c r="A2722" s="13" t="s">
        <v>837</v>
      </c>
      <c r="B2722" s="12" t="s">
        <v>78</v>
      </c>
      <c r="C2722" s="12" t="s">
        <v>115</v>
      </c>
      <c r="D2722" s="12" t="s">
        <v>201</v>
      </c>
      <c r="E2722" s="12">
        <v>-341.25</v>
      </c>
      <c r="F2722" s="14" t="str">
        <f t="shared" si="172"/>
        <v>2025-06-05ExpenseBrenmack Electric Ltd11005 Chequing (CIBC)-341.25</v>
      </c>
      <c r="G2722" s="15">
        <f t="shared" si="173"/>
        <v>45813</v>
      </c>
      <c r="H2722" s="16" t="str">
        <f>IF((IFERROR((VLOOKUP(D2722,'Automation (QBO)'!A:B,2,FALSE)),"0"))=0,"Suspense",(IFERROR((VLOOKUP(D2722,'Automation (QBO)'!A:B,2,FALSE)),"Suspense")))</f>
        <v>Chequing (CIBC)</v>
      </c>
      <c r="I2722" s="17">
        <f t="shared" si="174"/>
        <v>-341.25</v>
      </c>
      <c r="J2722" s="12" t="str">
        <f t="shared" si="175"/>
        <v>Chequing (CIBC)</v>
      </c>
    </row>
    <row r="2723" spans="1:10" ht="18" hidden="1" customHeight="1">
      <c r="A2723" s="13" t="s">
        <v>837</v>
      </c>
      <c r="B2723" s="12" t="s">
        <v>78</v>
      </c>
      <c r="C2723" s="12" t="s">
        <v>865</v>
      </c>
      <c r="D2723" s="12" t="s">
        <v>505</v>
      </c>
      <c r="E2723" s="12">
        <v>321.56</v>
      </c>
      <c r="F2723" s="14" t="str">
        <f t="shared" si="172"/>
        <v>2025-06-05ExpensePermel21010 Credit Card (CIBC Visa)321.56</v>
      </c>
      <c r="G2723" s="15">
        <f t="shared" si="173"/>
        <v>45813</v>
      </c>
      <c r="H2723" s="16" t="str">
        <f>IF((IFERROR((VLOOKUP(D2723,'Automation (QBO)'!A:B,2,FALSE)),"0"))=0,"Suspense",(IFERROR((VLOOKUP(D2723,'Automation (QBO)'!A:B,2,FALSE)),"Suspense")))</f>
        <v>Credit Card (CIBC Visa)</v>
      </c>
      <c r="I2723" s="17">
        <f t="shared" si="174"/>
        <v>321.56</v>
      </c>
      <c r="J2723" s="12" t="str">
        <f t="shared" si="175"/>
        <v>Credit Card (CIBC Visa)</v>
      </c>
    </row>
    <row r="2724" spans="1:10" ht="18" hidden="1" customHeight="1">
      <c r="A2724" s="13" t="s">
        <v>837</v>
      </c>
      <c r="B2724" s="12" t="s">
        <v>78</v>
      </c>
      <c r="C2724" s="12" t="s">
        <v>156</v>
      </c>
      <c r="D2724" s="12" t="s">
        <v>505</v>
      </c>
      <c r="E2724" s="12">
        <v>50</v>
      </c>
      <c r="F2724" s="14" t="str">
        <f t="shared" si="172"/>
        <v>2025-06-05ExpenseCity of Port Moody21010 Credit Card (CIBC Visa)50</v>
      </c>
      <c r="G2724" s="15">
        <f t="shared" si="173"/>
        <v>45813</v>
      </c>
      <c r="H2724" s="16" t="str">
        <f>IF((IFERROR((VLOOKUP(D2724,'Automation (QBO)'!A:B,2,FALSE)),"0"))=0,"Suspense",(IFERROR((VLOOKUP(D2724,'Automation (QBO)'!A:B,2,FALSE)),"Suspense")))</f>
        <v>Credit Card (CIBC Visa)</v>
      </c>
      <c r="I2724" s="17">
        <f t="shared" si="174"/>
        <v>50</v>
      </c>
      <c r="J2724" s="12" t="str">
        <f t="shared" si="175"/>
        <v>Credit Card (CIBC Visa)</v>
      </c>
    </row>
    <row r="2725" spans="1:10" ht="18" hidden="1" customHeight="1">
      <c r="A2725" s="13" t="s">
        <v>837</v>
      </c>
      <c r="B2725" s="12" t="s">
        <v>78</v>
      </c>
      <c r="C2725" s="12" t="s">
        <v>79</v>
      </c>
      <c r="D2725" s="12" t="s">
        <v>505</v>
      </c>
      <c r="E2725" s="12">
        <v>22.4</v>
      </c>
      <c r="F2725" s="14" t="str">
        <f t="shared" si="172"/>
        <v>2025-06-05ExpenseBigChip Accounting21010 Credit Card (CIBC Visa)22.4</v>
      </c>
      <c r="G2725" s="15">
        <f t="shared" si="173"/>
        <v>45813</v>
      </c>
      <c r="H2725" s="16" t="str">
        <f>IF((IFERROR((VLOOKUP(D2725,'Automation (QBO)'!A:B,2,FALSE)),"0"))=0,"Suspense",(IFERROR((VLOOKUP(D2725,'Automation (QBO)'!A:B,2,FALSE)),"Suspense")))</f>
        <v>Credit Card (CIBC Visa)</v>
      </c>
      <c r="I2725" s="17">
        <f t="shared" si="174"/>
        <v>22.4</v>
      </c>
      <c r="J2725" s="12" t="str">
        <f t="shared" si="175"/>
        <v>Credit Card (CIBC Visa)</v>
      </c>
    </row>
    <row r="2726" spans="1:10" ht="18" hidden="1" customHeight="1">
      <c r="A2726" s="13" t="s">
        <v>837</v>
      </c>
      <c r="B2726" s="12" t="s">
        <v>78</v>
      </c>
      <c r="C2726" s="12" t="s">
        <v>101</v>
      </c>
      <c r="D2726" s="12" t="s">
        <v>505</v>
      </c>
      <c r="E2726" s="12">
        <v>11.19</v>
      </c>
      <c r="F2726" s="14" t="str">
        <f t="shared" si="172"/>
        <v>2025-06-05ExpenseAmazon21010 Credit Card (CIBC Visa)11.19</v>
      </c>
      <c r="G2726" s="15">
        <f t="shared" si="173"/>
        <v>45813</v>
      </c>
      <c r="H2726" s="16" t="str">
        <f>IF((IFERROR((VLOOKUP(D2726,'Automation (QBO)'!A:B,2,FALSE)),"0"))=0,"Suspense",(IFERROR((VLOOKUP(D2726,'Automation (QBO)'!A:B,2,FALSE)),"Suspense")))</f>
        <v>Credit Card (CIBC Visa)</v>
      </c>
      <c r="I2726" s="17">
        <f t="shared" si="174"/>
        <v>11.19</v>
      </c>
      <c r="J2726" s="12" t="str">
        <f t="shared" si="175"/>
        <v>Credit Card (CIBC Visa)</v>
      </c>
    </row>
    <row r="2727" spans="1:10" ht="18" hidden="1" customHeight="1">
      <c r="A2727" s="13" t="s">
        <v>837</v>
      </c>
      <c r="B2727" s="12" t="s">
        <v>78</v>
      </c>
      <c r="C2727" s="12" t="s">
        <v>122</v>
      </c>
      <c r="D2727" s="12" t="s">
        <v>201</v>
      </c>
      <c r="E2727" s="12">
        <v>-1627</v>
      </c>
      <c r="F2727" s="14" t="str">
        <f t="shared" si="172"/>
        <v>2025-06-05ExpenseCrestlynn Contracting11005 Chequing (CIBC)-1627</v>
      </c>
      <c r="G2727" s="15">
        <f t="shared" si="173"/>
        <v>45813</v>
      </c>
      <c r="H2727" s="16" t="str">
        <f>IF((IFERROR((VLOOKUP(D2727,'Automation (QBO)'!A:B,2,FALSE)),"0"))=0,"Suspense",(IFERROR((VLOOKUP(D2727,'Automation (QBO)'!A:B,2,FALSE)),"Suspense")))</f>
        <v>Chequing (CIBC)</v>
      </c>
      <c r="I2727" s="17">
        <f t="shared" si="174"/>
        <v>-1627</v>
      </c>
      <c r="J2727" s="12" t="str">
        <f t="shared" si="175"/>
        <v>Chequing (CIBC)</v>
      </c>
    </row>
    <row r="2728" spans="1:10" ht="18" hidden="1" customHeight="1">
      <c r="A2728" s="13" t="s">
        <v>837</v>
      </c>
      <c r="B2728" s="12" t="s">
        <v>78</v>
      </c>
      <c r="C2728" s="12" t="s">
        <v>864</v>
      </c>
      <c r="D2728" s="12" t="s">
        <v>201</v>
      </c>
      <c r="E2728" s="12">
        <v>-211.68</v>
      </c>
      <c r="F2728" s="14" t="str">
        <f t="shared" si="172"/>
        <v>2025-06-05ExpenseSurf-Tech Industries LTD.11005 Chequing (CIBC)-211.68</v>
      </c>
      <c r="G2728" s="15">
        <f t="shared" si="173"/>
        <v>45813</v>
      </c>
      <c r="H2728" s="16" t="str">
        <f>IF((IFERROR((VLOOKUP(D2728,'Automation (QBO)'!A:B,2,FALSE)),"0"))=0,"Suspense",(IFERROR((VLOOKUP(D2728,'Automation (QBO)'!A:B,2,FALSE)),"Suspense")))</f>
        <v>Chequing (CIBC)</v>
      </c>
      <c r="I2728" s="17">
        <f t="shared" si="174"/>
        <v>-211.68</v>
      </c>
      <c r="J2728" s="12" t="str">
        <f t="shared" si="175"/>
        <v>Chequing (CIBC)</v>
      </c>
    </row>
    <row r="2729" spans="1:10" ht="18" hidden="1" customHeight="1">
      <c r="A2729" s="13" t="s">
        <v>837</v>
      </c>
      <c r="B2729" s="12" t="s">
        <v>78</v>
      </c>
      <c r="C2729" s="12" t="s">
        <v>711</v>
      </c>
      <c r="D2729" s="12" t="s">
        <v>201</v>
      </c>
      <c r="E2729" s="12">
        <v>-2992.5</v>
      </c>
      <c r="F2729" s="14" t="str">
        <f t="shared" si="172"/>
        <v>2025-06-05ExpenseJosh Sathiananthan LTD.11005 Chequing (CIBC)-2992.5</v>
      </c>
      <c r="G2729" s="15">
        <f t="shared" si="173"/>
        <v>45813</v>
      </c>
      <c r="H2729" s="16" t="str">
        <f>IF((IFERROR((VLOOKUP(D2729,'Automation (QBO)'!A:B,2,FALSE)),"0"))=0,"Suspense",(IFERROR((VLOOKUP(D2729,'Automation (QBO)'!A:B,2,FALSE)),"Suspense")))</f>
        <v>Chequing (CIBC)</v>
      </c>
      <c r="I2729" s="17">
        <f t="shared" si="174"/>
        <v>-2992.5</v>
      </c>
      <c r="J2729" s="12" t="str">
        <f t="shared" si="175"/>
        <v>Chequing (CIBC)</v>
      </c>
    </row>
    <row r="2730" spans="1:10" ht="18" hidden="1" customHeight="1">
      <c r="A2730" s="13" t="s">
        <v>837</v>
      </c>
      <c r="B2730" s="12" t="s">
        <v>106</v>
      </c>
      <c r="C2730" s="12" t="s">
        <v>114</v>
      </c>
      <c r="D2730" s="12" t="s">
        <v>665</v>
      </c>
      <c r="E2730" s="12">
        <v>-30000</v>
      </c>
      <c r="F2730" s="14" t="str">
        <f t="shared" si="172"/>
        <v>2025-06-05PaymentGarden of Granite Winery:Garden of Granite Project12000 [Accounts Receivable]-30000</v>
      </c>
      <c r="G2730" s="15">
        <f t="shared" si="173"/>
        <v>45813</v>
      </c>
      <c r="H2730" s="16" t="str">
        <f>IF((IFERROR((VLOOKUP(D2730,'Automation (QBO)'!A:B,2,FALSE)),"0"))=0,"Suspense",(IFERROR((VLOOKUP(D2730,'Automation (QBO)'!A:B,2,FALSE)),"Suspense")))</f>
        <v>Accounts Recievable - Suspense</v>
      </c>
      <c r="I2730" s="17">
        <f t="shared" si="174"/>
        <v>-30000</v>
      </c>
      <c r="J2730" s="12" t="str">
        <f t="shared" si="175"/>
        <v>Accounts Recievable - Suspense</v>
      </c>
    </row>
    <row r="2731" spans="1:10" ht="18" hidden="1" customHeight="1">
      <c r="A2731" s="13" t="s">
        <v>837</v>
      </c>
      <c r="B2731" s="12" t="s">
        <v>106</v>
      </c>
      <c r="C2731" s="12" t="s">
        <v>114</v>
      </c>
      <c r="D2731" s="12" t="s">
        <v>201</v>
      </c>
      <c r="E2731" s="12">
        <v>30000</v>
      </c>
      <c r="F2731" s="14" t="str">
        <f t="shared" si="172"/>
        <v>2025-06-05PaymentGarden of Granite Winery:Garden of Granite Project11005 Chequing (CIBC)30000</v>
      </c>
      <c r="G2731" s="15">
        <f t="shared" si="173"/>
        <v>45813</v>
      </c>
      <c r="H2731" s="16" t="str">
        <f>IF((IFERROR((VLOOKUP(D2731,'Automation (QBO)'!A:B,2,FALSE)),"0"))=0,"Suspense",(IFERROR((VLOOKUP(D2731,'Automation (QBO)'!A:B,2,FALSE)),"Suspense")))</f>
        <v>Chequing (CIBC)</v>
      </c>
      <c r="I2731" s="17">
        <f t="shared" si="174"/>
        <v>30000</v>
      </c>
      <c r="J2731" s="12" t="str">
        <f t="shared" si="175"/>
        <v>Chequing (CIBC)</v>
      </c>
    </row>
    <row r="2732" spans="1:10" ht="18" hidden="1" customHeight="1">
      <c r="A2732" s="13" t="s">
        <v>837</v>
      </c>
      <c r="B2732" s="12" t="s">
        <v>106</v>
      </c>
      <c r="C2732" s="12" t="s">
        <v>118</v>
      </c>
      <c r="D2732" s="12" t="s">
        <v>665</v>
      </c>
      <c r="E2732" s="12">
        <v>-750</v>
      </c>
      <c r="F2732" s="14" t="str">
        <f t="shared" si="172"/>
        <v>2025-06-05Payment1262541 B.C Ltd.12000 [Accounts Receivable]-750</v>
      </c>
      <c r="G2732" s="15">
        <f t="shared" si="173"/>
        <v>45813</v>
      </c>
      <c r="H2732" s="16" t="str">
        <f>IF((IFERROR((VLOOKUP(D2732,'Automation (QBO)'!A:B,2,FALSE)),"0"))=0,"Suspense",(IFERROR((VLOOKUP(D2732,'Automation (QBO)'!A:B,2,FALSE)),"Suspense")))</f>
        <v>Accounts Recievable - Suspense</v>
      </c>
      <c r="I2732" s="17">
        <f t="shared" si="174"/>
        <v>-750</v>
      </c>
      <c r="J2732" s="12" t="str">
        <f t="shared" si="175"/>
        <v>Accounts Recievable - Suspense</v>
      </c>
    </row>
    <row r="2733" spans="1:10" ht="18" hidden="1" customHeight="1">
      <c r="A2733" s="13" t="s">
        <v>837</v>
      </c>
      <c r="B2733" s="12" t="s">
        <v>106</v>
      </c>
      <c r="C2733" s="12" t="s">
        <v>118</v>
      </c>
      <c r="D2733" s="12" t="s">
        <v>201</v>
      </c>
      <c r="E2733" s="12">
        <v>750</v>
      </c>
      <c r="F2733" s="14" t="str">
        <f t="shared" si="172"/>
        <v>2025-06-05Payment1262541 B.C Ltd.11005 Chequing (CIBC)750</v>
      </c>
      <c r="G2733" s="15">
        <f t="shared" si="173"/>
        <v>45813</v>
      </c>
      <c r="H2733" s="16" t="str">
        <f>IF((IFERROR((VLOOKUP(D2733,'Automation (QBO)'!A:B,2,FALSE)),"0"))=0,"Suspense",(IFERROR((VLOOKUP(D2733,'Automation (QBO)'!A:B,2,FALSE)),"Suspense")))</f>
        <v>Chequing (CIBC)</v>
      </c>
      <c r="I2733" s="17">
        <f t="shared" si="174"/>
        <v>750</v>
      </c>
      <c r="J2733" s="12" t="str">
        <f t="shared" si="175"/>
        <v>Chequing (CIBC)</v>
      </c>
    </row>
    <row r="2734" spans="1:10" ht="18" hidden="1" customHeight="1">
      <c r="A2734" s="13" t="s">
        <v>866</v>
      </c>
      <c r="B2734" s="12" t="s">
        <v>78</v>
      </c>
      <c r="C2734" s="12" t="s">
        <v>867</v>
      </c>
      <c r="D2734" s="12" t="s">
        <v>203</v>
      </c>
      <c r="E2734" s="12">
        <v>26</v>
      </c>
      <c r="F2734" s="14" t="str">
        <f t="shared" si="172"/>
        <v>2025-06-06ExpenseBrowns Social House52190 Meals &amp; Entertainment26</v>
      </c>
      <c r="G2734" s="15">
        <f t="shared" si="173"/>
        <v>45814</v>
      </c>
      <c r="H2734" s="16" t="str">
        <f>IF((IFERROR((VLOOKUP(D2734,'Automation (QBO)'!A:B,2,FALSE)),"0"))=0,"Suspense",(IFERROR((VLOOKUP(D2734,'Automation (QBO)'!A:B,2,FALSE)),"Suspense")))</f>
        <v>Meals &amp; Entertainment</v>
      </c>
      <c r="I2734" s="17">
        <f t="shared" si="174"/>
        <v>26</v>
      </c>
      <c r="J2734" s="12" t="str">
        <f t="shared" si="175"/>
        <v>Meals &amp; Entertainment</v>
      </c>
    </row>
    <row r="2735" spans="1:10" ht="18" hidden="1" customHeight="1">
      <c r="A2735" s="13" t="s">
        <v>866</v>
      </c>
      <c r="B2735" s="12" t="s">
        <v>78</v>
      </c>
      <c r="C2735" s="12" t="s">
        <v>867</v>
      </c>
      <c r="D2735" s="12" t="s">
        <v>203</v>
      </c>
      <c r="E2735" s="12">
        <v>6.01</v>
      </c>
      <c r="F2735" s="14" t="str">
        <f t="shared" si="172"/>
        <v>2025-06-06ExpenseBrowns Social House52190 Meals &amp; Entertainment6.01</v>
      </c>
      <c r="G2735" s="15">
        <f t="shared" si="173"/>
        <v>45814</v>
      </c>
      <c r="H2735" s="16" t="str">
        <f>IF((IFERROR((VLOOKUP(D2735,'Automation (QBO)'!A:B,2,FALSE)),"0"))=0,"Suspense",(IFERROR((VLOOKUP(D2735,'Automation (QBO)'!A:B,2,FALSE)),"Suspense")))</f>
        <v>Meals &amp; Entertainment</v>
      </c>
      <c r="I2735" s="17">
        <f t="shared" si="174"/>
        <v>6.01</v>
      </c>
      <c r="J2735" s="12" t="str">
        <f t="shared" si="175"/>
        <v>Meals &amp; Entertainment</v>
      </c>
    </row>
    <row r="2736" spans="1:10" ht="18" hidden="1" customHeight="1">
      <c r="A2736" s="13" t="s">
        <v>866</v>
      </c>
      <c r="B2736" s="12" t="s">
        <v>78</v>
      </c>
      <c r="C2736" s="12" t="s">
        <v>867</v>
      </c>
      <c r="D2736" s="12" t="s">
        <v>199</v>
      </c>
      <c r="E2736" s="12">
        <v>-1.3</v>
      </c>
      <c r="F2736" s="14" t="str">
        <f t="shared" si="172"/>
        <v>2025-06-06ExpenseBrowns Social House21020 GST/HST Payable-1.3</v>
      </c>
      <c r="G2736" s="15">
        <f t="shared" si="173"/>
        <v>45814</v>
      </c>
      <c r="H2736" s="16" t="str">
        <f>IF((IFERROR((VLOOKUP(D2736,'Automation (QBO)'!A:B,2,FALSE)),"0"))=0,"Suspense",(IFERROR((VLOOKUP(D2736,'Automation (QBO)'!A:B,2,FALSE)),"Suspense")))</f>
        <v>GST/HST Payable</v>
      </c>
      <c r="I2736" s="17">
        <f t="shared" si="174"/>
        <v>-1.3</v>
      </c>
      <c r="J2736" s="12" t="str">
        <f t="shared" si="175"/>
        <v>GST/HST Payable</v>
      </c>
    </row>
    <row r="2737" spans="1:10" ht="18" hidden="1" customHeight="1">
      <c r="A2737" s="13" t="s">
        <v>866</v>
      </c>
      <c r="B2737" s="12" t="s">
        <v>78</v>
      </c>
      <c r="C2737" s="12" t="s">
        <v>867</v>
      </c>
      <c r="D2737" s="12" t="s">
        <v>199</v>
      </c>
      <c r="E2737" s="12">
        <v>0</v>
      </c>
      <c r="F2737" s="14" t="str">
        <f t="shared" si="172"/>
        <v>2025-06-06ExpenseBrowns Social House21020 GST/HST Payable0</v>
      </c>
      <c r="G2737" s="15">
        <f t="shared" si="173"/>
        <v>45814</v>
      </c>
      <c r="H2737" s="16" t="str">
        <f>IF((IFERROR((VLOOKUP(D2737,'Automation (QBO)'!A:B,2,FALSE)),"0"))=0,"Suspense",(IFERROR((VLOOKUP(D2737,'Automation (QBO)'!A:B,2,FALSE)),"Suspense")))</f>
        <v>GST/HST Payable</v>
      </c>
      <c r="I2737" s="17">
        <f t="shared" si="174"/>
        <v>0</v>
      </c>
      <c r="J2737" s="12" t="str">
        <f t="shared" si="175"/>
        <v>GST/HST Payable</v>
      </c>
    </row>
    <row r="2738" spans="1:10" ht="18" hidden="1" customHeight="1">
      <c r="A2738" s="13" t="s">
        <v>866</v>
      </c>
      <c r="B2738" s="12" t="s">
        <v>78</v>
      </c>
      <c r="C2738" s="12" t="s">
        <v>103</v>
      </c>
      <c r="D2738" s="12" t="s">
        <v>660</v>
      </c>
      <c r="E2738" s="12">
        <v>104.92</v>
      </c>
      <c r="F2738" s="14" t="str">
        <f t="shared" si="172"/>
        <v>2025-06-06ExpenseRona51335 Project Expense - Materials104.92</v>
      </c>
      <c r="G2738" s="15">
        <f t="shared" si="173"/>
        <v>45814</v>
      </c>
      <c r="H2738" s="16" t="str">
        <f>IF((IFERROR((VLOOKUP(D2738,'Automation (QBO)'!A:B,2,FALSE)),"0"))=0,"Suspense",(IFERROR((VLOOKUP(D2738,'Automation (QBO)'!A:B,2,FALSE)),"Suspense")))</f>
        <v>Project Expense - Materials</v>
      </c>
      <c r="I2738" s="17">
        <f t="shared" si="174"/>
        <v>104.92</v>
      </c>
      <c r="J2738" s="12" t="str">
        <f t="shared" si="175"/>
        <v>Project Expense - Materials</v>
      </c>
    </row>
    <row r="2739" spans="1:10" ht="18" hidden="1" customHeight="1">
      <c r="A2739" s="13" t="s">
        <v>866</v>
      </c>
      <c r="B2739" s="12" t="s">
        <v>78</v>
      </c>
      <c r="C2739" s="12" t="s">
        <v>103</v>
      </c>
      <c r="D2739" s="12" t="s">
        <v>199</v>
      </c>
      <c r="E2739" s="12">
        <v>-4.92</v>
      </c>
      <c r="F2739" s="14" t="str">
        <f t="shared" si="172"/>
        <v>2025-06-06ExpenseRona21020 GST/HST Payable-4.92</v>
      </c>
      <c r="G2739" s="15">
        <f t="shared" si="173"/>
        <v>45814</v>
      </c>
      <c r="H2739" s="16" t="str">
        <f>IF((IFERROR((VLOOKUP(D2739,'Automation (QBO)'!A:B,2,FALSE)),"0"))=0,"Suspense",(IFERROR((VLOOKUP(D2739,'Automation (QBO)'!A:B,2,FALSE)),"Suspense")))</f>
        <v>GST/HST Payable</v>
      </c>
      <c r="I2739" s="17">
        <f t="shared" si="174"/>
        <v>-4.92</v>
      </c>
      <c r="J2739" s="12" t="str">
        <f t="shared" si="175"/>
        <v>GST/HST Payable</v>
      </c>
    </row>
    <row r="2740" spans="1:10" ht="18" hidden="1" customHeight="1">
      <c r="A2740" s="13" t="s">
        <v>866</v>
      </c>
      <c r="B2740" s="12" t="s">
        <v>78</v>
      </c>
      <c r="C2740" s="12" t="s">
        <v>868</v>
      </c>
      <c r="D2740" s="12" t="s">
        <v>654</v>
      </c>
      <c r="E2740" s="12">
        <v>8669.8700000000008</v>
      </c>
      <c r="F2740" s="14" t="str">
        <f t="shared" si="172"/>
        <v>2025-06-06ExpenseWC Jungle51320 Project Expense - Subcontractors8669.87</v>
      </c>
      <c r="G2740" s="15">
        <f t="shared" si="173"/>
        <v>45814</v>
      </c>
      <c r="H2740" s="16" t="str">
        <f>IF((IFERROR((VLOOKUP(D2740,'Automation (QBO)'!A:B,2,FALSE)),"0"))=0,"Suspense",(IFERROR((VLOOKUP(D2740,'Automation (QBO)'!A:B,2,FALSE)),"Suspense")))</f>
        <v>Project Expense - Subcontractors</v>
      </c>
      <c r="I2740" s="17">
        <f t="shared" si="174"/>
        <v>8669.8700000000008</v>
      </c>
      <c r="J2740" s="12" t="str">
        <f t="shared" si="175"/>
        <v>Project Expense - Subcontractors</v>
      </c>
    </row>
    <row r="2741" spans="1:10" ht="18" hidden="1" customHeight="1">
      <c r="A2741" s="13" t="s">
        <v>866</v>
      </c>
      <c r="B2741" s="12" t="s">
        <v>78</v>
      </c>
      <c r="C2741" s="12" t="s">
        <v>868</v>
      </c>
      <c r="D2741" s="12" t="s">
        <v>199</v>
      </c>
      <c r="E2741" s="12">
        <v>-433.49</v>
      </c>
      <c r="F2741" s="14" t="str">
        <f t="shared" si="172"/>
        <v>2025-06-06ExpenseWC Jungle21020 GST/HST Payable-433.49</v>
      </c>
      <c r="G2741" s="15">
        <f t="shared" si="173"/>
        <v>45814</v>
      </c>
      <c r="H2741" s="16" t="str">
        <f>IF((IFERROR((VLOOKUP(D2741,'Automation (QBO)'!A:B,2,FALSE)),"0"))=0,"Suspense",(IFERROR((VLOOKUP(D2741,'Automation (QBO)'!A:B,2,FALSE)),"Suspense")))</f>
        <v>GST/HST Payable</v>
      </c>
      <c r="I2741" s="17">
        <f t="shared" si="174"/>
        <v>-433.49</v>
      </c>
      <c r="J2741" s="12" t="str">
        <f t="shared" si="175"/>
        <v>GST/HST Payable</v>
      </c>
    </row>
    <row r="2742" spans="1:10" ht="18" hidden="1" customHeight="1">
      <c r="A2742" s="13" t="s">
        <v>866</v>
      </c>
      <c r="B2742" s="12" t="s">
        <v>78</v>
      </c>
      <c r="C2742" s="12" t="s">
        <v>86</v>
      </c>
      <c r="D2742" s="12" t="s">
        <v>199</v>
      </c>
      <c r="E2742" s="12">
        <v>0</v>
      </c>
      <c r="F2742" s="14" t="str">
        <f t="shared" si="172"/>
        <v>2025-06-06ExpenseEsso21020 GST/HST Payable0</v>
      </c>
      <c r="G2742" s="15">
        <f t="shared" si="173"/>
        <v>45814</v>
      </c>
      <c r="H2742" s="16" t="str">
        <f>IF((IFERROR((VLOOKUP(D2742,'Automation (QBO)'!A:B,2,FALSE)),"0"))=0,"Suspense",(IFERROR((VLOOKUP(D2742,'Automation (QBO)'!A:B,2,FALSE)),"Suspense")))</f>
        <v>GST/HST Payable</v>
      </c>
      <c r="I2742" s="17">
        <f t="shared" si="174"/>
        <v>0</v>
      </c>
      <c r="J2742" s="12" t="str">
        <f t="shared" si="175"/>
        <v>GST/HST Payable</v>
      </c>
    </row>
    <row r="2743" spans="1:10" ht="18" hidden="1" customHeight="1">
      <c r="A2743" s="13" t="s">
        <v>866</v>
      </c>
      <c r="B2743" s="12" t="s">
        <v>78</v>
      </c>
      <c r="C2743" s="12" t="s">
        <v>86</v>
      </c>
      <c r="D2743" s="12" t="s">
        <v>204</v>
      </c>
      <c r="E2743" s="12">
        <v>30</v>
      </c>
      <c r="F2743" s="14" t="str">
        <f t="shared" si="172"/>
        <v>2025-06-06ExpenseEsso52225 Fuel30</v>
      </c>
      <c r="G2743" s="15">
        <f t="shared" si="173"/>
        <v>45814</v>
      </c>
      <c r="H2743" s="16" t="str">
        <f>IF((IFERROR((VLOOKUP(D2743,'Automation (QBO)'!A:B,2,FALSE)),"0"))=0,"Suspense",(IFERROR((VLOOKUP(D2743,'Automation (QBO)'!A:B,2,FALSE)),"Suspense")))</f>
        <v>Fuel</v>
      </c>
      <c r="I2743" s="17">
        <f t="shared" si="174"/>
        <v>30</v>
      </c>
      <c r="J2743" s="12" t="str">
        <f t="shared" si="175"/>
        <v>Fuel</v>
      </c>
    </row>
    <row r="2744" spans="1:10" ht="18" hidden="1" customHeight="1">
      <c r="A2744" s="13" t="s">
        <v>866</v>
      </c>
      <c r="B2744" s="12" t="s">
        <v>78</v>
      </c>
      <c r="C2744" s="12" t="s">
        <v>86</v>
      </c>
      <c r="D2744" s="12" t="s">
        <v>505</v>
      </c>
      <c r="E2744" s="12">
        <v>30</v>
      </c>
      <c r="F2744" s="14" t="str">
        <f t="shared" si="172"/>
        <v>2025-06-06ExpenseEsso21010 Credit Card (CIBC Visa)30</v>
      </c>
      <c r="G2744" s="15">
        <f t="shared" si="173"/>
        <v>45814</v>
      </c>
      <c r="H2744" s="16" t="str">
        <f>IF((IFERROR((VLOOKUP(D2744,'Automation (QBO)'!A:B,2,FALSE)),"0"))=0,"Suspense",(IFERROR((VLOOKUP(D2744,'Automation (QBO)'!A:B,2,FALSE)),"Suspense")))</f>
        <v>Credit Card (CIBC Visa)</v>
      </c>
      <c r="I2744" s="17">
        <f t="shared" si="174"/>
        <v>30</v>
      </c>
      <c r="J2744" s="12" t="str">
        <f t="shared" si="175"/>
        <v>Credit Card (CIBC Visa)</v>
      </c>
    </row>
    <row r="2745" spans="1:10" ht="18" hidden="1" customHeight="1">
      <c r="A2745" s="13" t="s">
        <v>866</v>
      </c>
      <c r="B2745" s="12" t="s">
        <v>78</v>
      </c>
      <c r="C2745" s="12" t="s">
        <v>868</v>
      </c>
      <c r="D2745" s="12" t="s">
        <v>505</v>
      </c>
      <c r="E2745" s="12">
        <v>9103.36</v>
      </c>
      <c r="F2745" s="14" t="str">
        <f t="shared" si="172"/>
        <v>2025-06-06ExpenseWC Jungle21010 Credit Card (CIBC Visa)9103.36</v>
      </c>
      <c r="G2745" s="15">
        <f t="shared" si="173"/>
        <v>45814</v>
      </c>
      <c r="H2745" s="16" t="str">
        <f>IF((IFERROR((VLOOKUP(D2745,'Automation (QBO)'!A:B,2,FALSE)),"0"))=0,"Suspense",(IFERROR((VLOOKUP(D2745,'Automation (QBO)'!A:B,2,FALSE)),"Suspense")))</f>
        <v>Credit Card (CIBC Visa)</v>
      </c>
      <c r="I2745" s="17">
        <f t="shared" si="174"/>
        <v>9103.36</v>
      </c>
      <c r="J2745" s="12" t="str">
        <f t="shared" si="175"/>
        <v>Credit Card (CIBC Visa)</v>
      </c>
    </row>
    <row r="2746" spans="1:10" ht="18" hidden="1" customHeight="1">
      <c r="A2746" s="13" t="s">
        <v>866</v>
      </c>
      <c r="B2746" s="12" t="s">
        <v>154</v>
      </c>
      <c r="D2746" s="12" t="s">
        <v>505</v>
      </c>
      <c r="E2746" s="12">
        <v>-10000</v>
      </c>
      <c r="F2746" s="14" t="str">
        <f t="shared" si="172"/>
        <v>2025-06-06Transfer21010 Credit Card (CIBC Visa)-10000</v>
      </c>
      <c r="G2746" s="15">
        <f t="shared" si="173"/>
        <v>45814</v>
      </c>
      <c r="H2746" s="16" t="str">
        <f>IF((IFERROR((VLOOKUP(D2746,'Automation (QBO)'!A:B,2,FALSE)),"0"))=0,"Suspense",(IFERROR((VLOOKUP(D2746,'Automation (QBO)'!A:B,2,FALSE)),"Suspense")))</f>
        <v>Credit Card (CIBC Visa)</v>
      </c>
      <c r="I2746" s="17">
        <f t="shared" si="174"/>
        <v>-10000</v>
      </c>
      <c r="J2746" s="12" t="str">
        <f t="shared" si="175"/>
        <v>Credit Card (CIBC Visa)</v>
      </c>
    </row>
    <row r="2747" spans="1:10" ht="18" hidden="1" customHeight="1">
      <c r="A2747" s="13" t="s">
        <v>866</v>
      </c>
      <c r="B2747" s="12" t="s">
        <v>78</v>
      </c>
      <c r="C2747" s="12" t="s">
        <v>103</v>
      </c>
      <c r="D2747" s="12" t="s">
        <v>505</v>
      </c>
      <c r="E2747" s="12">
        <v>109.84</v>
      </c>
      <c r="F2747" s="14" t="str">
        <f t="shared" si="172"/>
        <v>2025-06-06ExpenseRona21010 Credit Card (CIBC Visa)109.84</v>
      </c>
      <c r="G2747" s="15">
        <f t="shared" si="173"/>
        <v>45814</v>
      </c>
      <c r="H2747" s="16" t="str">
        <f>IF((IFERROR((VLOOKUP(D2747,'Automation (QBO)'!A:B,2,FALSE)),"0"))=0,"Suspense",(IFERROR((VLOOKUP(D2747,'Automation (QBO)'!A:B,2,FALSE)),"Suspense")))</f>
        <v>Credit Card (CIBC Visa)</v>
      </c>
      <c r="I2747" s="17">
        <f t="shared" si="174"/>
        <v>109.84</v>
      </c>
      <c r="J2747" s="12" t="str">
        <f t="shared" si="175"/>
        <v>Credit Card (CIBC Visa)</v>
      </c>
    </row>
    <row r="2748" spans="1:10" ht="18" hidden="1" customHeight="1">
      <c r="A2748" s="13" t="s">
        <v>866</v>
      </c>
      <c r="B2748" s="12" t="s">
        <v>78</v>
      </c>
      <c r="C2748" s="12" t="s">
        <v>867</v>
      </c>
      <c r="D2748" s="12" t="s">
        <v>505</v>
      </c>
      <c r="E2748" s="12">
        <v>33.31</v>
      </c>
      <c r="F2748" s="14" t="str">
        <f t="shared" si="172"/>
        <v>2025-06-06ExpenseBrowns Social House21010 Credit Card (CIBC Visa)33.31</v>
      </c>
      <c r="G2748" s="15">
        <f t="shared" si="173"/>
        <v>45814</v>
      </c>
      <c r="H2748" s="16" t="str">
        <f>IF((IFERROR((VLOOKUP(D2748,'Automation (QBO)'!A:B,2,FALSE)),"0"))=0,"Suspense",(IFERROR((VLOOKUP(D2748,'Automation (QBO)'!A:B,2,FALSE)),"Suspense")))</f>
        <v>Credit Card (CIBC Visa)</v>
      </c>
      <c r="I2748" s="17">
        <f t="shared" si="174"/>
        <v>33.31</v>
      </c>
      <c r="J2748" s="12" t="str">
        <f t="shared" si="175"/>
        <v>Credit Card (CIBC Visa)</v>
      </c>
    </row>
    <row r="2749" spans="1:10" ht="18" hidden="1" customHeight="1">
      <c r="A2749" s="13" t="s">
        <v>866</v>
      </c>
      <c r="B2749" s="12" t="s">
        <v>154</v>
      </c>
      <c r="D2749" s="12" t="s">
        <v>201</v>
      </c>
      <c r="E2749" s="12">
        <v>-10000</v>
      </c>
      <c r="F2749" s="14" t="str">
        <f t="shared" si="172"/>
        <v>2025-06-06Transfer11005 Chequing (CIBC)-10000</v>
      </c>
      <c r="G2749" s="15">
        <f t="shared" si="173"/>
        <v>45814</v>
      </c>
      <c r="H2749" s="16" t="str">
        <f>IF((IFERROR((VLOOKUP(D2749,'Automation (QBO)'!A:B,2,FALSE)),"0"))=0,"Suspense",(IFERROR((VLOOKUP(D2749,'Automation (QBO)'!A:B,2,FALSE)),"Suspense")))</f>
        <v>Chequing (CIBC)</v>
      </c>
      <c r="I2749" s="17">
        <f t="shared" si="174"/>
        <v>-10000</v>
      </c>
      <c r="J2749" s="12" t="str">
        <f t="shared" si="175"/>
        <v>Chequing (CIBC)</v>
      </c>
    </row>
    <row r="2750" spans="1:10" ht="18" hidden="1" customHeight="1">
      <c r="A2750" s="13" t="s">
        <v>869</v>
      </c>
      <c r="B2750" s="12" t="s">
        <v>78</v>
      </c>
      <c r="C2750" s="12" t="s">
        <v>86</v>
      </c>
      <c r="D2750" s="12" t="s">
        <v>199</v>
      </c>
      <c r="E2750" s="12">
        <v>-5.83</v>
      </c>
      <c r="F2750" s="14" t="str">
        <f t="shared" si="172"/>
        <v>2025-06-07ExpenseEsso21020 GST/HST Payable-5.83</v>
      </c>
      <c r="G2750" s="15">
        <f t="shared" si="173"/>
        <v>45815</v>
      </c>
      <c r="H2750" s="16" t="str">
        <f>IF((IFERROR((VLOOKUP(D2750,'Automation (QBO)'!A:B,2,FALSE)),"0"))=0,"Suspense",(IFERROR((VLOOKUP(D2750,'Automation (QBO)'!A:B,2,FALSE)),"Suspense")))</f>
        <v>GST/HST Payable</v>
      </c>
      <c r="I2750" s="17">
        <f t="shared" si="174"/>
        <v>-5.83</v>
      </c>
      <c r="J2750" s="12" t="str">
        <f t="shared" si="175"/>
        <v>GST/HST Payable</v>
      </c>
    </row>
    <row r="2751" spans="1:10" ht="18" hidden="1" customHeight="1">
      <c r="A2751" s="13" t="s">
        <v>869</v>
      </c>
      <c r="B2751" s="12" t="s">
        <v>78</v>
      </c>
      <c r="C2751" s="12" t="s">
        <v>86</v>
      </c>
      <c r="D2751" s="12" t="s">
        <v>204</v>
      </c>
      <c r="E2751" s="12">
        <v>116.63</v>
      </c>
      <c r="F2751" s="14" t="str">
        <f t="shared" si="172"/>
        <v>2025-06-07ExpenseEsso52225 Fuel116.63</v>
      </c>
      <c r="G2751" s="15">
        <f t="shared" si="173"/>
        <v>45815</v>
      </c>
      <c r="H2751" s="16" t="str">
        <f>IF((IFERROR((VLOOKUP(D2751,'Automation (QBO)'!A:B,2,FALSE)),"0"))=0,"Suspense",(IFERROR((VLOOKUP(D2751,'Automation (QBO)'!A:B,2,FALSE)),"Suspense")))</f>
        <v>Fuel</v>
      </c>
      <c r="I2751" s="17">
        <f t="shared" si="174"/>
        <v>116.63</v>
      </c>
      <c r="J2751" s="12" t="str">
        <f t="shared" si="175"/>
        <v>Fuel</v>
      </c>
    </row>
    <row r="2752" spans="1:10" ht="18" hidden="1" customHeight="1">
      <c r="A2752" s="13" t="s">
        <v>869</v>
      </c>
      <c r="B2752" s="12" t="s">
        <v>78</v>
      </c>
      <c r="C2752" s="12" t="s">
        <v>86</v>
      </c>
      <c r="D2752" s="12" t="s">
        <v>505</v>
      </c>
      <c r="E2752" s="12">
        <v>122.46</v>
      </c>
      <c r="F2752" s="14" t="str">
        <f t="shared" si="172"/>
        <v>2025-06-07ExpenseEsso21010 Credit Card (CIBC Visa)122.46</v>
      </c>
      <c r="G2752" s="15">
        <f t="shared" si="173"/>
        <v>45815</v>
      </c>
      <c r="H2752" s="16" t="str">
        <f>IF((IFERROR((VLOOKUP(D2752,'Automation (QBO)'!A:B,2,FALSE)),"0"))=0,"Suspense",(IFERROR((VLOOKUP(D2752,'Automation (QBO)'!A:B,2,FALSE)),"Suspense")))</f>
        <v>Credit Card (CIBC Visa)</v>
      </c>
      <c r="I2752" s="17">
        <f t="shared" si="174"/>
        <v>122.46</v>
      </c>
      <c r="J2752" s="12" t="str">
        <f t="shared" si="175"/>
        <v>Credit Card (CIBC Visa)</v>
      </c>
    </row>
    <row r="2753" spans="1:10" ht="18" hidden="1" customHeight="1">
      <c r="A2753" s="13" t="s">
        <v>870</v>
      </c>
      <c r="B2753" s="12" t="s">
        <v>84</v>
      </c>
      <c r="C2753" s="12" t="s">
        <v>753</v>
      </c>
      <c r="D2753" s="12" t="s">
        <v>666</v>
      </c>
      <c r="E2753" s="12">
        <v>10951.87</v>
      </c>
      <c r="F2753" s="14" t="str">
        <f t="shared" si="172"/>
        <v>2025-06-09InvoiceBrowns Newport Village:BSH NewPort Patio Project41005 Labour - Project Managment10951.87</v>
      </c>
      <c r="G2753" s="15">
        <f t="shared" si="173"/>
        <v>45817</v>
      </c>
      <c r="H2753" s="16" t="str">
        <f>IF((IFERROR((VLOOKUP(D2753,'Automation (QBO)'!A:B,2,FALSE)),"0"))=0,"Suspense",(IFERROR((VLOOKUP(D2753,'Automation (QBO)'!A:B,2,FALSE)),"Suspense")))</f>
        <v>Labour - Project Managment</v>
      </c>
      <c r="I2753" s="17">
        <f t="shared" si="174"/>
        <v>10951.87</v>
      </c>
      <c r="J2753" s="12" t="str">
        <f t="shared" si="175"/>
        <v>Labour - Project Managment</v>
      </c>
    </row>
    <row r="2754" spans="1:10" ht="18" hidden="1" customHeight="1">
      <c r="A2754" s="13" t="s">
        <v>870</v>
      </c>
      <c r="B2754" s="12" t="s">
        <v>84</v>
      </c>
      <c r="C2754" s="12" t="s">
        <v>753</v>
      </c>
      <c r="D2754" s="12" t="s">
        <v>760</v>
      </c>
      <c r="E2754" s="12">
        <v>2190.37</v>
      </c>
      <c r="F2754" s="14" t="str">
        <f t="shared" si="172"/>
        <v>2025-06-09InvoiceBrowns Newport Village:BSH NewPort Patio Project42020 Margin - Subcontractor2190.37</v>
      </c>
      <c r="G2754" s="15">
        <f t="shared" si="173"/>
        <v>45817</v>
      </c>
      <c r="H2754" s="16" t="str">
        <f>IF((IFERROR((VLOOKUP(D2754,'Automation (QBO)'!A:B,2,FALSE)),"0"))=0,"Suspense",(IFERROR((VLOOKUP(D2754,'Automation (QBO)'!A:B,2,FALSE)),"Suspense")))</f>
        <v>Margin - Subcontractor</v>
      </c>
      <c r="I2754" s="17">
        <f t="shared" si="174"/>
        <v>2190.37</v>
      </c>
      <c r="J2754" s="12" t="str">
        <f t="shared" si="175"/>
        <v>Margin - Subcontractor</v>
      </c>
    </row>
    <row r="2755" spans="1:10" ht="18" hidden="1" customHeight="1">
      <c r="A2755" s="13" t="s">
        <v>870</v>
      </c>
      <c r="B2755" s="12" t="s">
        <v>84</v>
      </c>
      <c r="C2755" s="12" t="s">
        <v>753</v>
      </c>
      <c r="D2755" s="12" t="s">
        <v>844</v>
      </c>
      <c r="E2755" s="12">
        <v>412.12</v>
      </c>
      <c r="F2755" s="14" t="str">
        <f t="shared" ref="F2755:F2818" si="176">A2755&amp;B2755&amp;C2755&amp;D2755&amp;E2755</f>
        <v>2025-06-09InvoiceBrowns Newport Village:BSH NewPort Patio Project42035 Billable Expense Income412.12</v>
      </c>
      <c r="G2755" s="15">
        <f t="shared" ref="G2755:G2818" si="177">IFERROR((DATEVALUE(A2755)),A2755)</f>
        <v>45817</v>
      </c>
      <c r="H2755" s="16" t="str">
        <f>IF((IFERROR((VLOOKUP(D2755,'Automation (QBO)'!A:B,2,FALSE)),"0"))=0,"Suspense",(IFERROR((VLOOKUP(D2755,'Automation (QBO)'!A:B,2,FALSE)),"Suspense")))</f>
        <v>Suspense</v>
      </c>
      <c r="I2755" s="17">
        <f t="shared" ref="I2755:I2818" si="178">E2755</f>
        <v>412.12</v>
      </c>
      <c r="J2755" s="12" t="str">
        <f t="shared" ref="J2755:J2818" si="179">H2755</f>
        <v>Suspense</v>
      </c>
    </row>
    <row r="2756" spans="1:10" ht="18" hidden="1" customHeight="1">
      <c r="A2756" s="13" t="s">
        <v>870</v>
      </c>
      <c r="B2756" s="12" t="s">
        <v>84</v>
      </c>
      <c r="C2756" s="12" t="s">
        <v>753</v>
      </c>
      <c r="D2756" s="12" t="s">
        <v>759</v>
      </c>
      <c r="E2756" s="12">
        <v>82.42</v>
      </c>
      <c r="F2756" s="14" t="str">
        <f t="shared" si="176"/>
        <v>2025-06-09InvoiceBrowns Newport Village:BSH NewPort Patio Project42015 Margin - Materials82.42</v>
      </c>
      <c r="G2756" s="15">
        <f t="shared" si="177"/>
        <v>45817</v>
      </c>
      <c r="H2756" s="16" t="str">
        <f>IF((IFERROR((VLOOKUP(D2756,'Automation (QBO)'!A:B,2,FALSE)),"0"))=0,"Suspense",(IFERROR((VLOOKUP(D2756,'Automation (QBO)'!A:B,2,FALSE)),"Suspense")))</f>
        <v>Margin - Materials</v>
      </c>
      <c r="I2756" s="17">
        <f t="shared" si="178"/>
        <v>82.42</v>
      </c>
      <c r="J2756" s="12" t="str">
        <f t="shared" si="179"/>
        <v>Margin - Materials</v>
      </c>
    </row>
    <row r="2757" spans="1:10" ht="18" hidden="1" customHeight="1">
      <c r="A2757" s="13" t="s">
        <v>870</v>
      </c>
      <c r="B2757" s="12" t="s">
        <v>84</v>
      </c>
      <c r="C2757" s="12" t="s">
        <v>753</v>
      </c>
      <c r="D2757" s="12" t="s">
        <v>758</v>
      </c>
      <c r="E2757" s="12">
        <v>6487.5</v>
      </c>
      <c r="F2757" s="14" t="str">
        <f t="shared" si="176"/>
        <v>2025-06-09InvoiceBrowns Newport Village:BSH NewPort Patio Project41006 Labour - General6487.5</v>
      </c>
      <c r="G2757" s="15">
        <f t="shared" si="177"/>
        <v>45817</v>
      </c>
      <c r="H2757" s="16" t="str">
        <f>IF((IFERROR((VLOOKUP(D2757,'Automation (QBO)'!A:B,2,FALSE)),"0"))=0,"Suspense",(IFERROR((VLOOKUP(D2757,'Automation (QBO)'!A:B,2,FALSE)),"Suspense")))</f>
        <v>Labour - General</v>
      </c>
      <c r="I2757" s="17">
        <f t="shared" si="178"/>
        <v>6487.5</v>
      </c>
      <c r="J2757" s="12" t="str">
        <f t="shared" si="179"/>
        <v>Labour - General</v>
      </c>
    </row>
    <row r="2758" spans="1:10" ht="18" hidden="1" customHeight="1">
      <c r="A2758" s="13" t="s">
        <v>870</v>
      </c>
      <c r="B2758" s="12" t="s">
        <v>84</v>
      </c>
      <c r="C2758" s="12" t="s">
        <v>753</v>
      </c>
      <c r="D2758" s="12" t="s">
        <v>761</v>
      </c>
      <c r="E2758" s="12">
        <v>1297.5</v>
      </c>
      <c r="F2758" s="14" t="str">
        <f t="shared" si="176"/>
        <v>2025-06-09InvoiceBrowns Newport Village:BSH NewPort Patio Project42025 Margin - Labour1297.5</v>
      </c>
      <c r="G2758" s="15">
        <f t="shared" si="177"/>
        <v>45817</v>
      </c>
      <c r="H2758" s="16" t="str">
        <f>IF((IFERROR((VLOOKUP(D2758,'Automation (QBO)'!A:B,2,FALSE)),"0"))=0,"Suspense",(IFERROR((VLOOKUP(D2758,'Automation (QBO)'!A:B,2,FALSE)),"Suspense")))</f>
        <v>Margin - Labour</v>
      </c>
      <c r="I2758" s="17">
        <f t="shared" si="178"/>
        <v>1297.5</v>
      </c>
      <c r="J2758" s="12" t="str">
        <f t="shared" si="179"/>
        <v>Margin - Labour</v>
      </c>
    </row>
    <row r="2759" spans="1:10" ht="18" hidden="1" customHeight="1">
      <c r="A2759" s="13" t="s">
        <v>870</v>
      </c>
      <c r="B2759" s="12" t="s">
        <v>84</v>
      </c>
      <c r="C2759" s="12" t="s">
        <v>753</v>
      </c>
      <c r="D2759" s="12" t="s">
        <v>665</v>
      </c>
      <c r="E2759" s="12">
        <v>0</v>
      </c>
      <c r="F2759" s="14" t="str">
        <f t="shared" si="176"/>
        <v>2025-06-09InvoiceBrowns Newport Village:BSH NewPort Patio Project12000 [Accounts Receivable]0</v>
      </c>
      <c r="G2759" s="15">
        <f t="shared" si="177"/>
        <v>45817</v>
      </c>
      <c r="H2759" s="16" t="str">
        <f>IF((IFERROR((VLOOKUP(D2759,'Automation (QBO)'!A:B,2,FALSE)),"0"))=0,"Suspense",(IFERROR((VLOOKUP(D2759,'Automation (QBO)'!A:B,2,FALSE)),"Suspense")))</f>
        <v>Accounts Recievable - Suspense</v>
      </c>
      <c r="I2759" s="17">
        <f t="shared" si="178"/>
        <v>0</v>
      </c>
      <c r="J2759" s="12" t="str">
        <f t="shared" si="179"/>
        <v>Accounts Recievable - Suspense</v>
      </c>
    </row>
    <row r="2760" spans="1:10" ht="18" hidden="1" customHeight="1">
      <c r="A2760" s="13" t="s">
        <v>870</v>
      </c>
      <c r="B2760" s="12" t="s">
        <v>84</v>
      </c>
      <c r="C2760" s="12" t="s">
        <v>753</v>
      </c>
      <c r="D2760" s="12" t="s">
        <v>199</v>
      </c>
      <c r="E2760" s="12">
        <v>1071.0999999999999</v>
      </c>
      <c r="F2760" s="14" t="str">
        <f t="shared" si="176"/>
        <v>2025-06-09InvoiceBrowns Newport Village:BSH NewPort Patio Project21020 GST/HST Payable1071.1</v>
      </c>
      <c r="G2760" s="15">
        <f t="shared" si="177"/>
        <v>45817</v>
      </c>
      <c r="H2760" s="16" t="str">
        <f>IF((IFERROR((VLOOKUP(D2760,'Automation (QBO)'!A:B,2,FALSE)),"0"))=0,"Suspense",(IFERROR((VLOOKUP(D2760,'Automation (QBO)'!A:B,2,FALSE)),"Suspense")))</f>
        <v>GST/HST Payable</v>
      </c>
      <c r="I2760" s="17">
        <f t="shared" si="178"/>
        <v>1071.0999999999999</v>
      </c>
      <c r="J2760" s="12" t="str">
        <f t="shared" si="179"/>
        <v>GST/HST Payable</v>
      </c>
    </row>
    <row r="2761" spans="1:10" ht="18" hidden="1" customHeight="1">
      <c r="A2761" s="13" t="s">
        <v>870</v>
      </c>
      <c r="B2761" s="12" t="s">
        <v>84</v>
      </c>
      <c r="C2761" s="12" t="s">
        <v>753</v>
      </c>
      <c r="D2761" s="12" t="s">
        <v>218</v>
      </c>
      <c r="E2761" s="12">
        <v>-22492.880000000001</v>
      </c>
      <c r="F2761" s="14" t="str">
        <f t="shared" si="176"/>
        <v>2025-06-09InvoiceBrowns Newport Village:BSH NewPort Patio Project21045 Deposit Received-22492.88</v>
      </c>
      <c r="G2761" s="15">
        <f t="shared" si="177"/>
        <v>45817</v>
      </c>
      <c r="H2761" s="16" t="str">
        <f>IF((IFERROR((VLOOKUP(D2761,'Automation (QBO)'!A:B,2,FALSE)),"0"))=0,"Suspense",(IFERROR((VLOOKUP(D2761,'Automation (QBO)'!A:B,2,FALSE)),"Suspense")))</f>
        <v>Liability - Depostis Received</v>
      </c>
      <c r="I2761" s="17">
        <f t="shared" si="178"/>
        <v>-22492.880000000001</v>
      </c>
      <c r="J2761" s="12" t="str">
        <f t="shared" si="179"/>
        <v>Liability - Depostis Received</v>
      </c>
    </row>
    <row r="2762" spans="1:10" ht="18" hidden="1" customHeight="1">
      <c r="A2762" s="13" t="s">
        <v>870</v>
      </c>
      <c r="B2762" s="12" t="s">
        <v>84</v>
      </c>
      <c r="C2762" s="12" t="s">
        <v>753</v>
      </c>
      <c r="D2762" s="12" t="s">
        <v>199</v>
      </c>
      <c r="E2762" s="12">
        <v>0</v>
      </c>
      <c r="F2762" s="14" t="str">
        <f t="shared" si="176"/>
        <v>2025-06-09InvoiceBrowns Newport Village:BSH NewPort Patio Project21020 GST/HST Payable0</v>
      </c>
      <c r="G2762" s="15">
        <f t="shared" si="177"/>
        <v>45817</v>
      </c>
      <c r="H2762" s="16" t="str">
        <f>IF((IFERROR((VLOOKUP(D2762,'Automation (QBO)'!A:B,2,FALSE)),"0"))=0,"Suspense",(IFERROR((VLOOKUP(D2762,'Automation (QBO)'!A:B,2,FALSE)),"Suspense")))</f>
        <v>GST/HST Payable</v>
      </c>
      <c r="I2762" s="17">
        <f t="shared" si="178"/>
        <v>0</v>
      </c>
      <c r="J2762" s="12" t="str">
        <f t="shared" si="179"/>
        <v>GST/HST Payable</v>
      </c>
    </row>
    <row r="2763" spans="1:10" ht="18" hidden="1" customHeight="1">
      <c r="A2763" s="13" t="s">
        <v>870</v>
      </c>
      <c r="B2763" s="12" t="s">
        <v>78</v>
      </c>
      <c r="C2763" s="12" t="s">
        <v>97</v>
      </c>
      <c r="D2763" s="12" t="s">
        <v>203</v>
      </c>
      <c r="E2763" s="12">
        <v>27.7</v>
      </c>
      <c r="F2763" s="14" t="str">
        <f t="shared" si="176"/>
        <v>2025-06-09ExpenseBrowns Socialhouse Restaurant52190 Meals &amp; Entertainment27.7</v>
      </c>
      <c r="G2763" s="15">
        <f t="shared" si="177"/>
        <v>45817</v>
      </c>
      <c r="H2763" s="16" t="str">
        <f>IF((IFERROR((VLOOKUP(D2763,'Automation (QBO)'!A:B,2,FALSE)),"0"))=0,"Suspense",(IFERROR((VLOOKUP(D2763,'Automation (QBO)'!A:B,2,FALSE)),"Suspense")))</f>
        <v>Meals &amp; Entertainment</v>
      </c>
      <c r="I2763" s="17">
        <f t="shared" si="178"/>
        <v>27.7</v>
      </c>
      <c r="J2763" s="12" t="str">
        <f t="shared" si="179"/>
        <v>Meals &amp; Entertainment</v>
      </c>
    </row>
    <row r="2764" spans="1:10" ht="18" hidden="1" customHeight="1">
      <c r="A2764" s="13" t="s">
        <v>870</v>
      </c>
      <c r="B2764" s="12" t="s">
        <v>78</v>
      </c>
      <c r="C2764" s="12" t="s">
        <v>97</v>
      </c>
      <c r="D2764" s="12" t="s">
        <v>199</v>
      </c>
      <c r="E2764" s="12">
        <v>-1.1299999999999999</v>
      </c>
      <c r="F2764" s="14" t="str">
        <f t="shared" si="176"/>
        <v>2025-06-09ExpenseBrowns Socialhouse Restaurant21020 GST/HST Payable-1.13</v>
      </c>
      <c r="G2764" s="15">
        <f t="shared" si="177"/>
        <v>45817</v>
      </c>
      <c r="H2764" s="16" t="str">
        <f>IF((IFERROR((VLOOKUP(D2764,'Automation (QBO)'!A:B,2,FALSE)),"0"))=0,"Suspense",(IFERROR((VLOOKUP(D2764,'Automation (QBO)'!A:B,2,FALSE)),"Suspense")))</f>
        <v>GST/HST Payable</v>
      </c>
      <c r="I2764" s="17">
        <f t="shared" si="178"/>
        <v>-1.1299999999999999</v>
      </c>
      <c r="J2764" s="12" t="str">
        <f t="shared" si="179"/>
        <v>GST/HST Payable</v>
      </c>
    </row>
    <row r="2765" spans="1:10" ht="18" hidden="1" customHeight="1">
      <c r="A2765" s="13" t="s">
        <v>870</v>
      </c>
      <c r="B2765" s="12" t="s">
        <v>78</v>
      </c>
      <c r="D2765" s="12" t="s">
        <v>215</v>
      </c>
      <c r="E2765" s="12">
        <v>10000</v>
      </c>
      <c r="F2765" s="14" t="str">
        <f t="shared" si="176"/>
        <v>2025-06-09Expense13005 Prepaid Expenses10000</v>
      </c>
      <c r="G2765" s="15">
        <f t="shared" si="177"/>
        <v>45817</v>
      </c>
      <c r="H2765" s="16" t="str">
        <f>IF((IFERROR((VLOOKUP(D2765,'Automation (QBO)'!A:B,2,FALSE)),"0"))=0,"Suspense",(IFERROR((VLOOKUP(D2765,'Automation (QBO)'!A:B,2,FALSE)),"Suspense")))</f>
        <v>Prepaid expense</v>
      </c>
      <c r="I2765" s="17">
        <f t="shared" si="178"/>
        <v>10000</v>
      </c>
      <c r="J2765" s="12" t="str">
        <f t="shared" si="179"/>
        <v>Prepaid expense</v>
      </c>
    </row>
    <row r="2766" spans="1:10" ht="18" hidden="1" customHeight="1">
      <c r="A2766" s="13" t="s">
        <v>870</v>
      </c>
      <c r="B2766" s="12" t="s">
        <v>78</v>
      </c>
      <c r="C2766" s="12" t="s">
        <v>871</v>
      </c>
      <c r="D2766" s="12" t="s">
        <v>660</v>
      </c>
      <c r="E2766" s="12">
        <v>161.68</v>
      </c>
      <c r="F2766" s="14" t="str">
        <f t="shared" si="176"/>
        <v>2025-06-09ExpenseAW Fireguard51335 Project Expense - Materials161.68</v>
      </c>
      <c r="G2766" s="15">
        <f t="shared" si="177"/>
        <v>45817</v>
      </c>
      <c r="H2766" s="16" t="str">
        <f>IF((IFERROR((VLOOKUP(D2766,'Automation (QBO)'!A:B,2,FALSE)),"0"))=0,"Suspense",(IFERROR((VLOOKUP(D2766,'Automation (QBO)'!A:B,2,FALSE)),"Suspense")))</f>
        <v>Project Expense - Materials</v>
      </c>
      <c r="I2766" s="17">
        <f t="shared" si="178"/>
        <v>161.68</v>
      </c>
      <c r="J2766" s="12" t="str">
        <f t="shared" si="179"/>
        <v>Project Expense - Materials</v>
      </c>
    </row>
    <row r="2767" spans="1:10" ht="18" hidden="1" customHeight="1">
      <c r="A2767" s="13" t="s">
        <v>870</v>
      </c>
      <c r="B2767" s="12" t="s">
        <v>78</v>
      </c>
      <c r="C2767" s="12" t="s">
        <v>871</v>
      </c>
      <c r="D2767" s="12" t="s">
        <v>199</v>
      </c>
      <c r="E2767" s="12">
        <v>0</v>
      </c>
      <c r="F2767" s="14" t="str">
        <f t="shared" si="176"/>
        <v>2025-06-09ExpenseAW Fireguard21020 GST/HST Payable0</v>
      </c>
      <c r="G2767" s="15">
        <f t="shared" si="177"/>
        <v>45817</v>
      </c>
      <c r="H2767" s="16" t="str">
        <f>IF((IFERROR((VLOOKUP(D2767,'Automation (QBO)'!A:B,2,FALSE)),"0"))=0,"Suspense",(IFERROR((VLOOKUP(D2767,'Automation (QBO)'!A:B,2,FALSE)),"Suspense")))</f>
        <v>GST/HST Payable</v>
      </c>
      <c r="I2767" s="17">
        <f t="shared" si="178"/>
        <v>0</v>
      </c>
      <c r="J2767" s="12" t="str">
        <f t="shared" si="179"/>
        <v>GST/HST Payable</v>
      </c>
    </row>
    <row r="2768" spans="1:10" ht="18" hidden="1" customHeight="1">
      <c r="A2768" s="13" t="s">
        <v>870</v>
      </c>
      <c r="B2768" s="12" t="s">
        <v>78</v>
      </c>
      <c r="C2768" s="12" t="s">
        <v>871</v>
      </c>
      <c r="D2768" s="12" t="s">
        <v>505</v>
      </c>
      <c r="E2768" s="12">
        <v>161.68</v>
      </c>
      <c r="F2768" s="14" t="str">
        <f t="shared" si="176"/>
        <v>2025-06-09ExpenseAW Fireguard21010 Credit Card (CIBC Visa)161.68</v>
      </c>
      <c r="G2768" s="15">
        <f t="shared" si="177"/>
        <v>45817</v>
      </c>
      <c r="H2768" s="16" t="str">
        <f>IF((IFERROR((VLOOKUP(D2768,'Automation (QBO)'!A:B,2,FALSE)),"0"))=0,"Suspense",(IFERROR((VLOOKUP(D2768,'Automation (QBO)'!A:B,2,FALSE)),"Suspense")))</f>
        <v>Credit Card (CIBC Visa)</v>
      </c>
      <c r="I2768" s="17">
        <f t="shared" si="178"/>
        <v>161.68</v>
      </c>
      <c r="J2768" s="12" t="str">
        <f t="shared" si="179"/>
        <v>Credit Card (CIBC Visa)</v>
      </c>
    </row>
    <row r="2769" spans="1:10" ht="18" hidden="1" customHeight="1">
      <c r="A2769" s="13" t="s">
        <v>870</v>
      </c>
      <c r="B2769" s="12" t="s">
        <v>124</v>
      </c>
      <c r="C2769" s="12" t="s">
        <v>921</v>
      </c>
      <c r="D2769" s="12" t="s">
        <v>201</v>
      </c>
      <c r="E2769" s="12">
        <v>30681</v>
      </c>
      <c r="F2769" s="14" t="str">
        <f t="shared" si="176"/>
        <v>2025-06-09DepositCRA - Saltire GST Instalment11005 Chequing (CIBC)30681</v>
      </c>
      <c r="G2769" s="15">
        <f t="shared" si="177"/>
        <v>45817</v>
      </c>
      <c r="H2769" s="16" t="str">
        <f>IF((IFERROR((VLOOKUP(D2769,'Automation (QBO)'!A:B,2,FALSE)),"0"))=0,"Suspense",(IFERROR((VLOOKUP(D2769,'Automation (QBO)'!A:B,2,FALSE)),"Suspense")))</f>
        <v>Chequing (CIBC)</v>
      </c>
      <c r="I2769" s="17">
        <f t="shared" si="178"/>
        <v>30681</v>
      </c>
      <c r="J2769" s="12" t="str">
        <f t="shared" si="179"/>
        <v>Chequing (CIBC)</v>
      </c>
    </row>
    <row r="2770" spans="1:10" ht="18" hidden="1" customHeight="1">
      <c r="A2770" s="13" t="s">
        <v>870</v>
      </c>
      <c r="B2770" s="12" t="s">
        <v>154</v>
      </c>
      <c r="D2770" s="12" t="s">
        <v>201</v>
      </c>
      <c r="E2770" s="12">
        <v>-10000</v>
      </c>
      <c r="F2770" s="14" t="str">
        <f t="shared" si="176"/>
        <v>2025-06-09Transfer11005 Chequing (CIBC)-10000</v>
      </c>
      <c r="G2770" s="15">
        <f t="shared" si="177"/>
        <v>45817</v>
      </c>
      <c r="H2770" s="16" t="str">
        <f>IF((IFERROR((VLOOKUP(D2770,'Automation (QBO)'!A:B,2,FALSE)),"0"))=0,"Suspense",(IFERROR((VLOOKUP(D2770,'Automation (QBO)'!A:B,2,FALSE)),"Suspense")))</f>
        <v>Chequing (CIBC)</v>
      </c>
      <c r="I2770" s="17">
        <f t="shared" si="178"/>
        <v>-10000</v>
      </c>
      <c r="J2770" s="12" t="str">
        <f t="shared" si="179"/>
        <v>Chequing (CIBC)</v>
      </c>
    </row>
    <row r="2771" spans="1:10" ht="18" hidden="1" customHeight="1">
      <c r="A2771" s="13" t="s">
        <v>870</v>
      </c>
      <c r="B2771" s="12" t="s">
        <v>154</v>
      </c>
      <c r="D2771" s="12" t="s">
        <v>505</v>
      </c>
      <c r="E2771" s="12">
        <v>-10000</v>
      </c>
      <c r="F2771" s="14" t="str">
        <f t="shared" si="176"/>
        <v>2025-06-09Transfer21010 Credit Card (CIBC Visa)-10000</v>
      </c>
      <c r="G2771" s="15">
        <f t="shared" si="177"/>
        <v>45817</v>
      </c>
      <c r="H2771" s="16" t="str">
        <f>IF((IFERROR((VLOOKUP(D2771,'Automation (QBO)'!A:B,2,FALSE)),"0"))=0,"Suspense",(IFERROR((VLOOKUP(D2771,'Automation (QBO)'!A:B,2,FALSE)),"Suspense")))</f>
        <v>Credit Card (CIBC Visa)</v>
      </c>
      <c r="I2771" s="17">
        <f t="shared" si="178"/>
        <v>-10000</v>
      </c>
      <c r="J2771" s="12" t="str">
        <f t="shared" si="179"/>
        <v>Credit Card (CIBC Visa)</v>
      </c>
    </row>
    <row r="2772" spans="1:10" ht="18" hidden="1" customHeight="1">
      <c r="A2772" s="13" t="s">
        <v>870</v>
      </c>
      <c r="B2772" s="12" t="s">
        <v>78</v>
      </c>
      <c r="C2772" s="12" t="s">
        <v>97</v>
      </c>
      <c r="D2772" s="12" t="s">
        <v>505</v>
      </c>
      <c r="E2772" s="12">
        <v>28.83</v>
      </c>
      <c r="F2772" s="14" t="str">
        <f t="shared" si="176"/>
        <v>2025-06-09ExpenseBrowns Socialhouse Restaurant21010 Credit Card (CIBC Visa)28.83</v>
      </c>
      <c r="G2772" s="15">
        <f t="shared" si="177"/>
        <v>45817</v>
      </c>
      <c r="H2772" s="16" t="str">
        <f>IF((IFERROR((VLOOKUP(D2772,'Automation (QBO)'!A:B,2,FALSE)),"0"))=0,"Suspense",(IFERROR((VLOOKUP(D2772,'Automation (QBO)'!A:B,2,FALSE)),"Suspense")))</f>
        <v>Credit Card (CIBC Visa)</v>
      </c>
      <c r="I2772" s="17">
        <f t="shared" si="178"/>
        <v>28.83</v>
      </c>
      <c r="J2772" s="12" t="str">
        <f t="shared" si="179"/>
        <v>Credit Card (CIBC Visa)</v>
      </c>
    </row>
    <row r="2773" spans="1:10" ht="18" hidden="1" customHeight="1">
      <c r="A2773" s="13" t="s">
        <v>870</v>
      </c>
      <c r="B2773" s="12" t="s">
        <v>78</v>
      </c>
      <c r="D2773" s="12" t="s">
        <v>201</v>
      </c>
      <c r="E2773" s="12">
        <v>-10000</v>
      </c>
      <c r="F2773" s="14" t="str">
        <f t="shared" si="176"/>
        <v>2025-06-09Expense11005 Chequing (CIBC)-10000</v>
      </c>
      <c r="G2773" s="15">
        <f t="shared" si="177"/>
        <v>45817</v>
      </c>
      <c r="H2773" s="16" t="str">
        <f>IF((IFERROR((VLOOKUP(D2773,'Automation (QBO)'!A:B,2,FALSE)),"0"))=0,"Suspense",(IFERROR((VLOOKUP(D2773,'Automation (QBO)'!A:B,2,FALSE)),"Suspense")))</f>
        <v>Chequing (CIBC)</v>
      </c>
      <c r="I2773" s="17">
        <f t="shared" si="178"/>
        <v>-10000</v>
      </c>
      <c r="J2773" s="12" t="str">
        <f t="shared" si="179"/>
        <v>Chequing (CIBC)</v>
      </c>
    </row>
    <row r="2774" spans="1:10" ht="18" hidden="1" customHeight="1">
      <c r="A2774" s="13" t="s">
        <v>870</v>
      </c>
      <c r="B2774" s="12" t="s">
        <v>124</v>
      </c>
      <c r="C2774" s="12" t="s">
        <v>921</v>
      </c>
      <c r="D2774" s="12" t="s">
        <v>271</v>
      </c>
      <c r="E2774" s="12">
        <v>30681</v>
      </c>
      <c r="F2774" s="14" t="str">
        <f t="shared" si="176"/>
        <v>2025-06-09DepositCRA - Saltire GST Instalment21035 Corporate Tax Payable30681</v>
      </c>
      <c r="G2774" s="15">
        <f t="shared" si="177"/>
        <v>45817</v>
      </c>
      <c r="H2774" s="16" t="str">
        <f>IF((IFERROR((VLOOKUP(D2774,'Automation (QBO)'!A:B,2,FALSE)),"0"))=0,"Suspense",(IFERROR((VLOOKUP(D2774,'Automation (QBO)'!A:B,2,FALSE)),"Suspense")))</f>
        <v>Corporate Tax Payable</v>
      </c>
      <c r="I2774" s="17">
        <f t="shared" si="178"/>
        <v>30681</v>
      </c>
      <c r="J2774" s="12" t="str">
        <f t="shared" si="179"/>
        <v>Corporate Tax Payable</v>
      </c>
    </row>
    <row r="2775" spans="1:10" ht="18" hidden="1" customHeight="1">
      <c r="A2775" s="13" t="s">
        <v>872</v>
      </c>
      <c r="B2775" s="12" t="s">
        <v>78</v>
      </c>
      <c r="C2775" s="12" t="s">
        <v>97</v>
      </c>
      <c r="D2775" s="12" t="s">
        <v>203</v>
      </c>
      <c r="E2775" s="12">
        <v>32.950000000000003</v>
      </c>
      <c r="F2775" s="14" t="str">
        <f t="shared" si="176"/>
        <v>2025-06-10ExpenseBrowns Socialhouse Restaurant52190 Meals &amp; Entertainment32.95</v>
      </c>
      <c r="G2775" s="15">
        <f t="shared" si="177"/>
        <v>45818</v>
      </c>
      <c r="H2775" s="16" t="str">
        <f>IF((IFERROR((VLOOKUP(D2775,'Automation (QBO)'!A:B,2,FALSE)),"0"))=0,"Suspense",(IFERROR((VLOOKUP(D2775,'Automation (QBO)'!A:B,2,FALSE)),"Suspense")))</f>
        <v>Meals &amp; Entertainment</v>
      </c>
      <c r="I2775" s="17">
        <f t="shared" si="178"/>
        <v>32.950000000000003</v>
      </c>
      <c r="J2775" s="12" t="str">
        <f t="shared" si="179"/>
        <v>Meals &amp; Entertainment</v>
      </c>
    </row>
    <row r="2776" spans="1:10" ht="18" hidden="1" customHeight="1">
      <c r="A2776" s="13" t="s">
        <v>872</v>
      </c>
      <c r="B2776" s="12" t="s">
        <v>78</v>
      </c>
      <c r="C2776" s="12" t="s">
        <v>97</v>
      </c>
      <c r="D2776" s="12" t="s">
        <v>199</v>
      </c>
      <c r="E2776" s="12">
        <v>-1.34</v>
      </c>
      <c r="F2776" s="14" t="str">
        <f t="shared" si="176"/>
        <v>2025-06-10ExpenseBrowns Socialhouse Restaurant21020 GST/HST Payable-1.34</v>
      </c>
      <c r="G2776" s="15">
        <f t="shared" si="177"/>
        <v>45818</v>
      </c>
      <c r="H2776" s="16" t="str">
        <f>IF((IFERROR((VLOOKUP(D2776,'Automation (QBO)'!A:B,2,FALSE)),"0"))=0,"Suspense",(IFERROR((VLOOKUP(D2776,'Automation (QBO)'!A:B,2,FALSE)),"Suspense")))</f>
        <v>GST/HST Payable</v>
      </c>
      <c r="I2776" s="17">
        <f t="shared" si="178"/>
        <v>-1.34</v>
      </c>
      <c r="J2776" s="12" t="str">
        <f t="shared" si="179"/>
        <v>GST/HST Payable</v>
      </c>
    </row>
    <row r="2777" spans="1:10" ht="18" hidden="1" customHeight="1">
      <c r="A2777" s="13" t="s">
        <v>872</v>
      </c>
      <c r="B2777" s="12" t="s">
        <v>78</v>
      </c>
      <c r="C2777" s="12" t="s">
        <v>81</v>
      </c>
      <c r="D2777" s="12" t="s">
        <v>660</v>
      </c>
      <c r="E2777" s="12">
        <v>212.6</v>
      </c>
      <c r="F2777" s="14" t="str">
        <f t="shared" si="176"/>
        <v>2025-06-10ExpenseHome Depot51335 Project Expense - Materials212.6</v>
      </c>
      <c r="G2777" s="15">
        <f t="shared" si="177"/>
        <v>45818</v>
      </c>
      <c r="H2777" s="16" t="str">
        <f>IF((IFERROR((VLOOKUP(D2777,'Automation (QBO)'!A:B,2,FALSE)),"0"))=0,"Suspense",(IFERROR((VLOOKUP(D2777,'Automation (QBO)'!A:B,2,FALSE)),"Suspense")))</f>
        <v>Project Expense - Materials</v>
      </c>
      <c r="I2777" s="17">
        <f t="shared" si="178"/>
        <v>212.6</v>
      </c>
      <c r="J2777" s="12" t="str">
        <f t="shared" si="179"/>
        <v>Project Expense - Materials</v>
      </c>
    </row>
    <row r="2778" spans="1:10" ht="18" hidden="1" customHeight="1">
      <c r="A2778" s="13" t="s">
        <v>872</v>
      </c>
      <c r="B2778" s="12" t="s">
        <v>78</v>
      </c>
      <c r="C2778" s="12" t="s">
        <v>81</v>
      </c>
      <c r="D2778" s="12" t="s">
        <v>199</v>
      </c>
      <c r="E2778" s="12">
        <v>-9.94</v>
      </c>
      <c r="F2778" s="14" t="str">
        <f t="shared" si="176"/>
        <v>2025-06-10ExpenseHome Depot21020 GST/HST Payable-9.94</v>
      </c>
      <c r="G2778" s="15">
        <f t="shared" si="177"/>
        <v>45818</v>
      </c>
      <c r="H2778" s="16" t="str">
        <f>IF((IFERROR((VLOOKUP(D2778,'Automation (QBO)'!A:B,2,FALSE)),"0"))=0,"Suspense",(IFERROR((VLOOKUP(D2778,'Automation (QBO)'!A:B,2,FALSE)),"Suspense")))</f>
        <v>GST/HST Payable</v>
      </c>
      <c r="I2778" s="17">
        <f t="shared" si="178"/>
        <v>-9.94</v>
      </c>
      <c r="J2778" s="12" t="str">
        <f t="shared" si="179"/>
        <v>GST/HST Payable</v>
      </c>
    </row>
    <row r="2779" spans="1:10" ht="18" hidden="1" customHeight="1">
      <c r="A2779" s="13" t="s">
        <v>872</v>
      </c>
      <c r="B2779" s="12" t="s">
        <v>78</v>
      </c>
      <c r="C2779" s="12" t="s">
        <v>81</v>
      </c>
      <c r="D2779" s="12" t="s">
        <v>505</v>
      </c>
      <c r="E2779" s="12">
        <v>222.54</v>
      </c>
      <c r="F2779" s="14" t="str">
        <f t="shared" si="176"/>
        <v>2025-06-10ExpenseHome Depot21010 Credit Card (CIBC Visa)222.54</v>
      </c>
      <c r="G2779" s="15">
        <f t="shared" si="177"/>
        <v>45818</v>
      </c>
      <c r="H2779" s="16" t="str">
        <f>IF((IFERROR((VLOOKUP(D2779,'Automation (QBO)'!A:B,2,FALSE)),"0"))=0,"Suspense",(IFERROR((VLOOKUP(D2779,'Automation (QBO)'!A:B,2,FALSE)),"Suspense")))</f>
        <v>Credit Card (CIBC Visa)</v>
      </c>
      <c r="I2779" s="17">
        <f t="shared" si="178"/>
        <v>222.54</v>
      </c>
      <c r="J2779" s="12" t="str">
        <f t="shared" si="179"/>
        <v>Credit Card (CIBC Visa)</v>
      </c>
    </row>
    <row r="2780" spans="1:10" ht="18" hidden="1" customHeight="1">
      <c r="A2780" s="13" t="s">
        <v>872</v>
      </c>
      <c r="B2780" s="12" t="s">
        <v>78</v>
      </c>
      <c r="C2780" s="12" t="s">
        <v>865</v>
      </c>
      <c r="D2780" s="12" t="s">
        <v>660</v>
      </c>
      <c r="E2780" s="12">
        <v>322.32</v>
      </c>
      <c r="F2780" s="14" t="str">
        <f t="shared" si="176"/>
        <v>2025-06-10ExpensePermel51335 Project Expense - Materials322.32</v>
      </c>
      <c r="G2780" s="15">
        <f t="shared" si="177"/>
        <v>45818</v>
      </c>
      <c r="H2780" s="16" t="str">
        <f>IF((IFERROR((VLOOKUP(D2780,'Automation (QBO)'!A:B,2,FALSE)),"0"))=0,"Suspense",(IFERROR((VLOOKUP(D2780,'Automation (QBO)'!A:B,2,FALSE)),"Suspense")))</f>
        <v>Project Expense - Materials</v>
      </c>
      <c r="I2780" s="17">
        <f t="shared" si="178"/>
        <v>322.32</v>
      </c>
      <c r="J2780" s="12" t="str">
        <f t="shared" si="179"/>
        <v>Project Expense - Materials</v>
      </c>
    </row>
    <row r="2781" spans="1:10" ht="18" hidden="1" customHeight="1">
      <c r="A2781" s="13" t="s">
        <v>872</v>
      </c>
      <c r="B2781" s="12" t="s">
        <v>78</v>
      </c>
      <c r="C2781" s="12" t="s">
        <v>865</v>
      </c>
      <c r="D2781" s="12" t="s">
        <v>199</v>
      </c>
      <c r="E2781" s="12">
        <v>-15.06</v>
      </c>
      <c r="F2781" s="14" t="str">
        <f t="shared" si="176"/>
        <v>2025-06-10ExpensePermel21020 GST/HST Payable-15.06</v>
      </c>
      <c r="G2781" s="15">
        <f t="shared" si="177"/>
        <v>45818</v>
      </c>
      <c r="H2781" s="16" t="str">
        <f>IF((IFERROR((VLOOKUP(D2781,'Automation (QBO)'!A:B,2,FALSE)),"0"))=0,"Suspense",(IFERROR((VLOOKUP(D2781,'Automation (QBO)'!A:B,2,FALSE)),"Suspense")))</f>
        <v>GST/HST Payable</v>
      </c>
      <c r="I2781" s="17">
        <f t="shared" si="178"/>
        <v>-15.06</v>
      </c>
      <c r="J2781" s="12" t="str">
        <f t="shared" si="179"/>
        <v>GST/HST Payable</v>
      </c>
    </row>
    <row r="2782" spans="1:10" ht="18" hidden="1" customHeight="1">
      <c r="A2782" s="13" t="s">
        <v>872</v>
      </c>
      <c r="B2782" s="12" t="s">
        <v>78</v>
      </c>
      <c r="C2782" s="12" t="s">
        <v>873</v>
      </c>
      <c r="D2782" s="12" t="s">
        <v>200</v>
      </c>
      <c r="E2782" s="12">
        <v>501</v>
      </c>
      <c r="F2782" s="14" t="str">
        <f t="shared" si="176"/>
        <v>2025-06-10ExpenseStarbucks52151 Gifts &amp; Giveaways501</v>
      </c>
      <c r="G2782" s="15">
        <f t="shared" si="177"/>
        <v>45818</v>
      </c>
      <c r="H2782" s="16" t="str">
        <f>IF((IFERROR((VLOOKUP(D2782,'Automation (QBO)'!A:B,2,FALSE)),"0"))=0,"Suspense",(IFERROR((VLOOKUP(D2782,'Automation (QBO)'!A:B,2,FALSE)),"Suspense")))</f>
        <v>Gifts &amp; Giveaways</v>
      </c>
      <c r="I2782" s="17">
        <f t="shared" si="178"/>
        <v>501</v>
      </c>
      <c r="J2782" s="12" t="str">
        <f t="shared" si="179"/>
        <v>Gifts &amp; Giveaways</v>
      </c>
    </row>
    <row r="2783" spans="1:10" ht="18" hidden="1" customHeight="1">
      <c r="A2783" s="13" t="s">
        <v>872</v>
      </c>
      <c r="B2783" s="12" t="s">
        <v>78</v>
      </c>
      <c r="C2783" s="12" t="s">
        <v>874</v>
      </c>
      <c r="D2783" s="12" t="s">
        <v>199</v>
      </c>
      <c r="E2783" s="12">
        <v>-0.2</v>
      </c>
      <c r="F2783" s="14" t="str">
        <f t="shared" si="176"/>
        <v>2025-06-10ExpenseSweet Talk Donut Shop21020 GST/HST Payable-0.2</v>
      </c>
      <c r="G2783" s="15">
        <f t="shared" si="177"/>
        <v>45818</v>
      </c>
      <c r="H2783" s="16" t="str">
        <f>IF((IFERROR((VLOOKUP(D2783,'Automation (QBO)'!A:B,2,FALSE)),"0"))=0,"Suspense",(IFERROR((VLOOKUP(D2783,'Automation (QBO)'!A:B,2,FALSE)),"Suspense")))</f>
        <v>GST/HST Payable</v>
      </c>
      <c r="I2783" s="17">
        <f t="shared" si="178"/>
        <v>-0.2</v>
      </c>
      <c r="J2783" s="12" t="str">
        <f t="shared" si="179"/>
        <v>GST/HST Payable</v>
      </c>
    </row>
    <row r="2784" spans="1:10" ht="18" hidden="1" customHeight="1">
      <c r="A2784" s="13" t="s">
        <v>872</v>
      </c>
      <c r="B2784" s="12" t="s">
        <v>78</v>
      </c>
      <c r="C2784" s="12" t="s">
        <v>874</v>
      </c>
      <c r="D2784" s="12" t="s">
        <v>505</v>
      </c>
      <c r="E2784" s="12">
        <v>51.2</v>
      </c>
      <c r="F2784" s="14" t="str">
        <f t="shared" si="176"/>
        <v>2025-06-10ExpenseSweet Talk Donut Shop21010 Credit Card (CIBC Visa)51.2</v>
      </c>
      <c r="G2784" s="15">
        <f t="shared" si="177"/>
        <v>45818</v>
      </c>
      <c r="H2784" s="16" t="str">
        <f>IF((IFERROR((VLOOKUP(D2784,'Automation (QBO)'!A:B,2,FALSE)),"0"))=0,"Suspense",(IFERROR((VLOOKUP(D2784,'Automation (QBO)'!A:B,2,FALSE)),"Suspense")))</f>
        <v>Credit Card (CIBC Visa)</v>
      </c>
      <c r="I2784" s="17">
        <f t="shared" si="178"/>
        <v>51.2</v>
      </c>
      <c r="J2784" s="12" t="str">
        <f t="shared" si="179"/>
        <v>Credit Card (CIBC Visa)</v>
      </c>
    </row>
    <row r="2785" spans="1:10" ht="18" hidden="1" customHeight="1">
      <c r="A2785" s="13" t="s">
        <v>872</v>
      </c>
      <c r="B2785" s="12" t="s">
        <v>78</v>
      </c>
      <c r="C2785" s="12" t="s">
        <v>97</v>
      </c>
      <c r="D2785" s="12" t="s">
        <v>203</v>
      </c>
      <c r="E2785" s="12">
        <v>30.41</v>
      </c>
      <c r="F2785" s="14" t="str">
        <f t="shared" si="176"/>
        <v>2025-06-10ExpenseBrowns Socialhouse Restaurant52190 Meals &amp; Entertainment30.41</v>
      </c>
      <c r="G2785" s="15">
        <f t="shared" si="177"/>
        <v>45818</v>
      </c>
      <c r="H2785" s="16" t="str">
        <f>IF((IFERROR((VLOOKUP(D2785,'Automation (QBO)'!A:B,2,FALSE)),"0"))=0,"Suspense",(IFERROR((VLOOKUP(D2785,'Automation (QBO)'!A:B,2,FALSE)),"Suspense")))</f>
        <v>Meals &amp; Entertainment</v>
      </c>
      <c r="I2785" s="17">
        <f t="shared" si="178"/>
        <v>30.41</v>
      </c>
      <c r="J2785" s="12" t="str">
        <f t="shared" si="179"/>
        <v>Meals &amp; Entertainment</v>
      </c>
    </row>
    <row r="2786" spans="1:10" ht="18" hidden="1" customHeight="1">
      <c r="A2786" s="13" t="s">
        <v>872</v>
      </c>
      <c r="B2786" s="12" t="s">
        <v>78</v>
      </c>
      <c r="C2786" s="12" t="s">
        <v>97</v>
      </c>
      <c r="D2786" s="12" t="s">
        <v>199</v>
      </c>
      <c r="E2786" s="12">
        <v>-1.1299999999999999</v>
      </c>
      <c r="F2786" s="14" t="str">
        <f t="shared" si="176"/>
        <v>2025-06-10ExpenseBrowns Socialhouse Restaurant21020 GST/HST Payable-1.13</v>
      </c>
      <c r="G2786" s="15">
        <f t="shared" si="177"/>
        <v>45818</v>
      </c>
      <c r="H2786" s="16" t="str">
        <f>IF((IFERROR((VLOOKUP(D2786,'Automation (QBO)'!A:B,2,FALSE)),"0"))=0,"Suspense",(IFERROR((VLOOKUP(D2786,'Automation (QBO)'!A:B,2,FALSE)),"Suspense")))</f>
        <v>GST/HST Payable</v>
      </c>
      <c r="I2786" s="17">
        <f t="shared" si="178"/>
        <v>-1.1299999999999999</v>
      </c>
      <c r="J2786" s="12" t="str">
        <f t="shared" si="179"/>
        <v>GST/HST Payable</v>
      </c>
    </row>
    <row r="2787" spans="1:10" ht="18" hidden="1" customHeight="1">
      <c r="A2787" s="13" t="s">
        <v>872</v>
      </c>
      <c r="B2787" s="12" t="s">
        <v>78</v>
      </c>
      <c r="C2787" s="12" t="s">
        <v>81</v>
      </c>
      <c r="D2787" s="12" t="s">
        <v>505</v>
      </c>
      <c r="E2787" s="12">
        <v>1</v>
      </c>
      <c r="F2787" s="14" t="str">
        <f t="shared" si="176"/>
        <v>2025-06-10ExpenseHome Depot21010 Credit Card (CIBC Visa)1</v>
      </c>
      <c r="G2787" s="15">
        <f t="shared" si="177"/>
        <v>45818</v>
      </c>
      <c r="H2787" s="16" t="str">
        <f>IF((IFERROR((VLOOKUP(D2787,'Automation (QBO)'!A:B,2,FALSE)),"0"))=0,"Suspense",(IFERROR((VLOOKUP(D2787,'Automation (QBO)'!A:B,2,FALSE)),"Suspense")))</f>
        <v>Credit Card (CIBC Visa)</v>
      </c>
      <c r="I2787" s="17">
        <f t="shared" si="178"/>
        <v>1</v>
      </c>
      <c r="J2787" s="12" t="str">
        <f t="shared" si="179"/>
        <v>Credit Card (CIBC Visa)</v>
      </c>
    </row>
    <row r="2788" spans="1:10" ht="18" hidden="1" customHeight="1">
      <c r="A2788" s="13" t="s">
        <v>872</v>
      </c>
      <c r="B2788" s="12" t="s">
        <v>78</v>
      </c>
      <c r="C2788" s="12" t="s">
        <v>81</v>
      </c>
      <c r="D2788" s="12" t="s">
        <v>199</v>
      </c>
      <c r="E2788" s="12">
        <v>0</v>
      </c>
      <c r="F2788" s="14" t="str">
        <f t="shared" si="176"/>
        <v>2025-06-10ExpenseHome Depot21020 GST/HST Payable0</v>
      </c>
      <c r="G2788" s="15">
        <f t="shared" si="177"/>
        <v>45818</v>
      </c>
      <c r="H2788" s="16" t="str">
        <f>IF((IFERROR((VLOOKUP(D2788,'Automation (QBO)'!A:B,2,FALSE)),"0"))=0,"Suspense",(IFERROR((VLOOKUP(D2788,'Automation (QBO)'!A:B,2,FALSE)),"Suspense")))</f>
        <v>GST/HST Payable</v>
      </c>
      <c r="I2788" s="17">
        <f t="shared" si="178"/>
        <v>0</v>
      </c>
      <c r="J2788" s="12" t="str">
        <f t="shared" si="179"/>
        <v>GST/HST Payable</v>
      </c>
    </row>
    <row r="2789" spans="1:10" ht="18" hidden="1" customHeight="1">
      <c r="A2789" s="13" t="s">
        <v>872</v>
      </c>
      <c r="B2789" s="12" t="s">
        <v>78</v>
      </c>
      <c r="C2789" s="12" t="s">
        <v>81</v>
      </c>
      <c r="D2789" s="12" t="s">
        <v>660</v>
      </c>
      <c r="E2789" s="12">
        <v>1</v>
      </c>
      <c r="F2789" s="14" t="str">
        <f t="shared" si="176"/>
        <v>2025-06-10ExpenseHome Depot51335 Project Expense - Materials1</v>
      </c>
      <c r="G2789" s="15">
        <f t="shared" si="177"/>
        <v>45818</v>
      </c>
      <c r="H2789" s="16" t="str">
        <f>IF((IFERROR((VLOOKUP(D2789,'Automation (QBO)'!A:B,2,FALSE)),"0"))=0,"Suspense",(IFERROR((VLOOKUP(D2789,'Automation (QBO)'!A:B,2,FALSE)),"Suspense")))</f>
        <v>Project Expense - Materials</v>
      </c>
      <c r="I2789" s="17">
        <f t="shared" si="178"/>
        <v>1</v>
      </c>
      <c r="J2789" s="12" t="str">
        <f t="shared" si="179"/>
        <v>Project Expense - Materials</v>
      </c>
    </row>
    <row r="2790" spans="1:10" ht="18" hidden="1" customHeight="1">
      <c r="A2790" s="13" t="s">
        <v>872</v>
      </c>
      <c r="B2790" s="12" t="s">
        <v>78</v>
      </c>
      <c r="C2790" s="12" t="s">
        <v>81</v>
      </c>
      <c r="D2790" s="12" t="s">
        <v>660</v>
      </c>
      <c r="E2790" s="12">
        <v>111.24</v>
      </c>
      <c r="F2790" s="14" t="str">
        <f t="shared" si="176"/>
        <v>2025-06-10ExpenseHome Depot51335 Project Expense - Materials111.24</v>
      </c>
      <c r="G2790" s="15">
        <f t="shared" si="177"/>
        <v>45818</v>
      </c>
      <c r="H2790" s="16" t="str">
        <f>IF((IFERROR((VLOOKUP(D2790,'Automation (QBO)'!A:B,2,FALSE)),"0"))=0,"Suspense",(IFERROR((VLOOKUP(D2790,'Automation (QBO)'!A:B,2,FALSE)),"Suspense")))</f>
        <v>Project Expense - Materials</v>
      </c>
      <c r="I2790" s="17">
        <f t="shared" si="178"/>
        <v>111.24</v>
      </c>
      <c r="J2790" s="12" t="str">
        <f t="shared" si="179"/>
        <v>Project Expense - Materials</v>
      </c>
    </row>
    <row r="2791" spans="1:10" ht="18" hidden="1" customHeight="1">
      <c r="A2791" s="13" t="s">
        <v>872</v>
      </c>
      <c r="B2791" s="12" t="s">
        <v>78</v>
      </c>
      <c r="C2791" s="12" t="s">
        <v>81</v>
      </c>
      <c r="D2791" s="12" t="s">
        <v>199</v>
      </c>
      <c r="E2791" s="12">
        <v>-5.29</v>
      </c>
      <c r="F2791" s="14" t="str">
        <f t="shared" si="176"/>
        <v>2025-06-10ExpenseHome Depot21020 GST/HST Payable-5.29</v>
      </c>
      <c r="G2791" s="15">
        <f t="shared" si="177"/>
        <v>45818</v>
      </c>
      <c r="H2791" s="16" t="str">
        <f>IF((IFERROR((VLOOKUP(D2791,'Automation (QBO)'!A:B,2,FALSE)),"0"))=0,"Suspense",(IFERROR((VLOOKUP(D2791,'Automation (QBO)'!A:B,2,FALSE)),"Suspense")))</f>
        <v>GST/HST Payable</v>
      </c>
      <c r="I2791" s="17">
        <f t="shared" si="178"/>
        <v>-5.29</v>
      </c>
      <c r="J2791" s="12" t="str">
        <f t="shared" si="179"/>
        <v>GST/HST Payable</v>
      </c>
    </row>
    <row r="2792" spans="1:10" ht="18" hidden="1" customHeight="1">
      <c r="A2792" s="13" t="s">
        <v>872</v>
      </c>
      <c r="B2792" s="12" t="s">
        <v>78</v>
      </c>
      <c r="C2792" s="12" t="s">
        <v>81</v>
      </c>
      <c r="D2792" s="12" t="s">
        <v>505</v>
      </c>
      <c r="E2792" s="12">
        <v>116.53</v>
      </c>
      <c r="F2792" s="14" t="str">
        <f t="shared" si="176"/>
        <v>2025-06-10ExpenseHome Depot21010 Credit Card (CIBC Visa)116.53</v>
      </c>
      <c r="G2792" s="15">
        <f t="shared" si="177"/>
        <v>45818</v>
      </c>
      <c r="H2792" s="16" t="str">
        <f>IF((IFERROR((VLOOKUP(D2792,'Automation (QBO)'!A:B,2,FALSE)),"0"))=0,"Suspense",(IFERROR((VLOOKUP(D2792,'Automation (QBO)'!A:B,2,FALSE)),"Suspense")))</f>
        <v>Credit Card (CIBC Visa)</v>
      </c>
      <c r="I2792" s="17">
        <f t="shared" si="178"/>
        <v>116.53</v>
      </c>
      <c r="J2792" s="12" t="str">
        <f t="shared" si="179"/>
        <v>Credit Card (CIBC Visa)</v>
      </c>
    </row>
    <row r="2793" spans="1:10" ht="18" hidden="1" customHeight="1">
      <c r="A2793" s="13" t="s">
        <v>872</v>
      </c>
      <c r="B2793" s="12" t="s">
        <v>78</v>
      </c>
      <c r="C2793" s="12" t="s">
        <v>97</v>
      </c>
      <c r="D2793" s="12" t="s">
        <v>505</v>
      </c>
      <c r="E2793" s="12">
        <v>34.29</v>
      </c>
      <c r="F2793" s="14" t="str">
        <f t="shared" si="176"/>
        <v>2025-06-10ExpenseBrowns Socialhouse Restaurant21010 Credit Card (CIBC Visa)34.29</v>
      </c>
      <c r="G2793" s="15">
        <f t="shared" si="177"/>
        <v>45818</v>
      </c>
      <c r="H2793" s="16" t="str">
        <f>IF((IFERROR((VLOOKUP(D2793,'Automation (QBO)'!A:B,2,FALSE)),"0"))=0,"Suspense",(IFERROR((VLOOKUP(D2793,'Automation (QBO)'!A:B,2,FALSE)),"Suspense")))</f>
        <v>Credit Card (CIBC Visa)</v>
      </c>
      <c r="I2793" s="17">
        <f t="shared" si="178"/>
        <v>34.29</v>
      </c>
      <c r="J2793" s="12" t="str">
        <f t="shared" si="179"/>
        <v>Credit Card (CIBC Visa)</v>
      </c>
    </row>
    <row r="2794" spans="1:10" ht="18" hidden="1" customHeight="1">
      <c r="A2794" s="13" t="s">
        <v>872</v>
      </c>
      <c r="B2794" s="12" t="s">
        <v>78</v>
      </c>
      <c r="C2794" s="12" t="s">
        <v>873</v>
      </c>
      <c r="D2794" s="12" t="s">
        <v>505</v>
      </c>
      <c r="E2794" s="12">
        <v>501</v>
      </c>
      <c r="F2794" s="14" t="str">
        <f t="shared" si="176"/>
        <v>2025-06-10ExpenseStarbucks21010 Credit Card (CIBC Visa)501</v>
      </c>
      <c r="G2794" s="15">
        <f t="shared" si="177"/>
        <v>45818</v>
      </c>
      <c r="H2794" s="16" t="str">
        <f>IF((IFERROR((VLOOKUP(D2794,'Automation (QBO)'!A:B,2,FALSE)),"0"))=0,"Suspense",(IFERROR((VLOOKUP(D2794,'Automation (QBO)'!A:B,2,FALSE)),"Suspense")))</f>
        <v>Credit Card (CIBC Visa)</v>
      </c>
      <c r="I2794" s="17">
        <f t="shared" si="178"/>
        <v>501</v>
      </c>
      <c r="J2794" s="12" t="str">
        <f t="shared" si="179"/>
        <v>Credit Card (CIBC Visa)</v>
      </c>
    </row>
    <row r="2795" spans="1:10" ht="18" hidden="1" customHeight="1">
      <c r="A2795" s="13" t="s">
        <v>872</v>
      </c>
      <c r="B2795" s="12" t="s">
        <v>78</v>
      </c>
      <c r="C2795" s="12" t="s">
        <v>865</v>
      </c>
      <c r="D2795" s="12" t="s">
        <v>505</v>
      </c>
      <c r="E2795" s="12">
        <v>337.38</v>
      </c>
      <c r="F2795" s="14" t="str">
        <f t="shared" si="176"/>
        <v>2025-06-10ExpensePermel21010 Credit Card (CIBC Visa)337.38</v>
      </c>
      <c r="G2795" s="15">
        <f t="shared" si="177"/>
        <v>45818</v>
      </c>
      <c r="H2795" s="16" t="str">
        <f>IF((IFERROR((VLOOKUP(D2795,'Automation (QBO)'!A:B,2,FALSE)),"0"))=0,"Suspense",(IFERROR((VLOOKUP(D2795,'Automation (QBO)'!A:B,2,FALSE)),"Suspense")))</f>
        <v>Credit Card (CIBC Visa)</v>
      </c>
      <c r="I2795" s="17">
        <f t="shared" si="178"/>
        <v>337.38</v>
      </c>
      <c r="J2795" s="12" t="str">
        <f t="shared" si="179"/>
        <v>Credit Card (CIBC Visa)</v>
      </c>
    </row>
    <row r="2796" spans="1:10" ht="18" hidden="1" customHeight="1">
      <c r="A2796" s="13" t="s">
        <v>872</v>
      </c>
      <c r="B2796" s="12" t="s">
        <v>78</v>
      </c>
      <c r="C2796" s="12" t="s">
        <v>874</v>
      </c>
      <c r="D2796" s="12" t="s">
        <v>200</v>
      </c>
      <c r="E2796" s="12">
        <v>51</v>
      </c>
      <c r="F2796" s="14" t="str">
        <f t="shared" si="176"/>
        <v>2025-06-10ExpenseSweet Talk Donut Shop52151 Gifts &amp; Giveaways51</v>
      </c>
      <c r="G2796" s="15">
        <f t="shared" si="177"/>
        <v>45818</v>
      </c>
      <c r="H2796" s="16" t="str">
        <f>IF((IFERROR((VLOOKUP(D2796,'Automation (QBO)'!A:B,2,FALSE)),"0"))=0,"Suspense",(IFERROR((VLOOKUP(D2796,'Automation (QBO)'!A:B,2,FALSE)),"Suspense")))</f>
        <v>Gifts &amp; Giveaways</v>
      </c>
      <c r="I2796" s="17">
        <f t="shared" si="178"/>
        <v>51</v>
      </c>
      <c r="J2796" s="12" t="str">
        <f t="shared" si="179"/>
        <v>Gifts &amp; Giveaways</v>
      </c>
    </row>
    <row r="2797" spans="1:10" ht="18" hidden="1" customHeight="1">
      <c r="A2797" s="13" t="s">
        <v>872</v>
      </c>
      <c r="B2797" s="12" t="s">
        <v>78</v>
      </c>
      <c r="C2797" s="12" t="s">
        <v>97</v>
      </c>
      <c r="D2797" s="12" t="s">
        <v>505</v>
      </c>
      <c r="E2797" s="12">
        <v>31.54</v>
      </c>
      <c r="F2797" s="14" t="str">
        <f t="shared" si="176"/>
        <v>2025-06-10ExpenseBrowns Socialhouse Restaurant21010 Credit Card (CIBC Visa)31.54</v>
      </c>
      <c r="G2797" s="15">
        <f t="shared" si="177"/>
        <v>45818</v>
      </c>
      <c r="H2797" s="16" t="str">
        <f>IF((IFERROR((VLOOKUP(D2797,'Automation (QBO)'!A:B,2,FALSE)),"0"))=0,"Suspense",(IFERROR((VLOOKUP(D2797,'Automation (QBO)'!A:B,2,FALSE)),"Suspense")))</f>
        <v>Credit Card (CIBC Visa)</v>
      </c>
      <c r="I2797" s="17">
        <f t="shared" si="178"/>
        <v>31.54</v>
      </c>
      <c r="J2797" s="12" t="str">
        <f t="shared" si="179"/>
        <v>Credit Card (CIBC Visa)</v>
      </c>
    </row>
    <row r="2798" spans="1:10" ht="18" hidden="1" customHeight="1">
      <c r="A2798" s="13" t="s">
        <v>872</v>
      </c>
      <c r="B2798" s="12" t="s">
        <v>78</v>
      </c>
      <c r="C2798" s="12" t="s">
        <v>81</v>
      </c>
      <c r="D2798" s="12" t="s">
        <v>660</v>
      </c>
      <c r="E2798" s="12">
        <v>78.83</v>
      </c>
      <c r="F2798" s="14" t="str">
        <f t="shared" si="176"/>
        <v>2025-06-10ExpenseHome Depot51335 Project Expense - Materials78.83</v>
      </c>
      <c r="G2798" s="15">
        <f t="shared" si="177"/>
        <v>45818</v>
      </c>
      <c r="H2798" s="16" t="str">
        <f>IF((IFERROR((VLOOKUP(D2798,'Automation (QBO)'!A:B,2,FALSE)),"0"))=0,"Suspense",(IFERROR((VLOOKUP(D2798,'Automation (QBO)'!A:B,2,FALSE)),"Suspense")))</f>
        <v>Project Expense - Materials</v>
      </c>
      <c r="I2798" s="17">
        <f t="shared" si="178"/>
        <v>78.83</v>
      </c>
      <c r="J2798" s="12" t="str">
        <f t="shared" si="179"/>
        <v>Project Expense - Materials</v>
      </c>
    </row>
    <row r="2799" spans="1:10" ht="18" hidden="1" customHeight="1">
      <c r="A2799" s="13" t="s">
        <v>872</v>
      </c>
      <c r="B2799" s="12" t="s">
        <v>78</v>
      </c>
      <c r="C2799" s="12" t="s">
        <v>81</v>
      </c>
      <c r="D2799" s="12" t="s">
        <v>199</v>
      </c>
      <c r="E2799" s="12">
        <v>-3.94</v>
      </c>
      <c r="F2799" s="14" t="str">
        <f t="shared" si="176"/>
        <v>2025-06-10ExpenseHome Depot21020 GST/HST Payable-3.94</v>
      </c>
      <c r="G2799" s="15">
        <f t="shared" si="177"/>
        <v>45818</v>
      </c>
      <c r="H2799" s="16" t="str">
        <f>IF((IFERROR((VLOOKUP(D2799,'Automation (QBO)'!A:B,2,FALSE)),"0"))=0,"Suspense",(IFERROR((VLOOKUP(D2799,'Automation (QBO)'!A:B,2,FALSE)),"Suspense")))</f>
        <v>GST/HST Payable</v>
      </c>
      <c r="I2799" s="17">
        <f t="shared" si="178"/>
        <v>-3.94</v>
      </c>
      <c r="J2799" s="12" t="str">
        <f t="shared" si="179"/>
        <v>GST/HST Payable</v>
      </c>
    </row>
    <row r="2800" spans="1:10" ht="18" hidden="1" customHeight="1">
      <c r="A2800" s="13" t="s">
        <v>872</v>
      </c>
      <c r="B2800" s="12" t="s">
        <v>78</v>
      </c>
      <c r="C2800" s="12" t="s">
        <v>81</v>
      </c>
      <c r="D2800" s="12" t="s">
        <v>505</v>
      </c>
      <c r="E2800" s="12">
        <v>82.77</v>
      </c>
      <c r="F2800" s="14" t="str">
        <f t="shared" si="176"/>
        <v>2025-06-10ExpenseHome Depot21010 Credit Card (CIBC Visa)82.77</v>
      </c>
      <c r="G2800" s="15">
        <f t="shared" si="177"/>
        <v>45818</v>
      </c>
      <c r="H2800" s="16" t="str">
        <f>IF((IFERROR((VLOOKUP(D2800,'Automation (QBO)'!A:B,2,FALSE)),"0"))=0,"Suspense",(IFERROR((VLOOKUP(D2800,'Automation (QBO)'!A:B,2,FALSE)),"Suspense")))</f>
        <v>Credit Card (CIBC Visa)</v>
      </c>
      <c r="I2800" s="17">
        <f t="shared" si="178"/>
        <v>82.77</v>
      </c>
      <c r="J2800" s="12" t="str">
        <f t="shared" si="179"/>
        <v>Credit Card (CIBC Visa)</v>
      </c>
    </row>
    <row r="2801" spans="1:10" ht="18" hidden="1" customHeight="1">
      <c r="A2801" s="13" t="s">
        <v>872</v>
      </c>
      <c r="B2801" s="12" t="s">
        <v>105</v>
      </c>
      <c r="D2801" s="12" t="s">
        <v>199</v>
      </c>
      <c r="E2801" s="12">
        <v>1150</v>
      </c>
      <c r="F2801" s="14" t="str">
        <f t="shared" si="176"/>
        <v>2025-06-10Journal Entry21020 GST/HST Payable1150</v>
      </c>
      <c r="G2801" s="15">
        <f t="shared" si="177"/>
        <v>45818</v>
      </c>
      <c r="H2801" s="16" t="str">
        <f>IF((IFERROR((VLOOKUP(D2801,'Automation (QBO)'!A:B,2,FALSE)),"0"))=0,"Suspense",(IFERROR((VLOOKUP(D2801,'Automation (QBO)'!A:B,2,FALSE)),"Suspense")))</f>
        <v>GST/HST Payable</v>
      </c>
      <c r="I2801" s="17">
        <f t="shared" si="178"/>
        <v>1150</v>
      </c>
      <c r="J2801" s="12" t="str">
        <f t="shared" si="179"/>
        <v>GST/HST Payable</v>
      </c>
    </row>
    <row r="2802" spans="1:10" ht="18" hidden="1" customHeight="1">
      <c r="A2802" s="13" t="s">
        <v>872</v>
      </c>
      <c r="B2802" s="12" t="s">
        <v>105</v>
      </c>
      <c r="D2802" s="12" t="s">
        <v>893</v>
      </c>
      <c r="E2802" s="12">
        <v>35261.370000000003</v>
      </c>
      <c r="F2802" s="14" t="str">
        <f t="shared" si="176"/>
        <v>2025-06-10Journal Entry17041 Truck - Ford F150 2015 (AA)35261.37</v>
      </c>
      <c r="G2802" s="15">
        <f t="shared" si="177"/>
        <v>45818</v>
      </c>
      <c r="H2802" s="16" t="str">
        <f>IF((IFERROR((VLOOKUP(D2802,'Automation (QBO)'!A:B,2,FALSE)),"0"))=0,"Suspense",(IFERROR((VLOOKUP(D2802,'Automation (QBO)'!A:B,2,FALSE)),"Suspense")))</f>
        <v>Suspense</v>
      </c>
      <c r="I2802" s="17">
        <f t="shared" si="178"/>
        <v>35261.370000000003</v>
      </c>
      <c r="J2802" s="12" t="str">
        <f t="shared" si="179"/>
        <v>Suspense</v>
      </c>
    </row>
    <row r="2803" spans="1:10" ht="18" hidden="1" customHeight="1">
      <c r="A2803" s="13" t="s">
        <v>872</v>
      </c>
      <c r="B2803" s="12" t="s">
        <v>105</v>
      </c>
      <c r="D2803" s="12" t="s">
        <v>894</v>
      </c>
      <c r="E2803" s="12">
        <v>-39911</v>
      </c>
      <c r="F2803" s="14" t="str">
        <f t="shared" si="176"/>
        <v>2025-06-10Journal Entry17040 Truck - Ford F150 2015-39911</v>
      </c>
      <c r="G2803" s="15">
        <f t="shared" si="177"/>
        <v>45818</v>
      </c>
      <c r="H2803" s="16" t="str">
        <f>IF((IFERROR((VLOOKUP(D2803,'Automation (QBO)'!A:B,2,FALSE)),"0"))=0,"Suspense",(IFERROR((VLOOKUP(D2803,'Automation (QBO)'!A:B,2,FALSE)),"Suspense")))</f>
        <v>Suspense</v>
      </c>
      <c r="I2803" s="17">
        <f t="shared" si="178"/>
        <v>-39911</v>
      </c>
      <c r="J2803" s="12" t="str">
        <f t="shared" si="179"/>
        <v>Suspense</v>
      </c>
    </row>
    <row r="2804" spans="1:10" ht="18" hidden="1" customHeight="1">
      <c r="A2804" s="13" t="s">
        <v>872</v>
      </c>
      <c r="B2804" s="12" t="s">
        <v>105</v>
      </c>
      <c r="D2804" s="12" t="s">
        <v>892</v>
      </c>
      <c r="E2804" s="12">
        <v>18350.37</v>
      </c>
      <c r="F2804" s="14" t="str">
        <f t="shared" si="176"/>
        <v>2025-06-10Journal Entry49030 Gain/Loss on Sale of Capital Assets18350.37</v>
      </c>
      <c r="G2804" s="15">
        <f t="shared" si="177"/>
        <v>45818</v>
      </c>
      <c r="H2804" s="16" t="str">
        <f>IF((IFERROR((VLOOKUP(D2804,'Automation (QBO)'!A:B,2,FALSE)),"0"))=0,"Suspense",(IFERROR((VLOOKUP(D2804,'Automation (QBO)'!A:B,2,FALSE)),"Suspense")))</f>
        <v>Suspense</v>
      </c>
      <c r="I2804" s="17">
        <f t="shared" si="178"/>
        <v>18350.37</v>
      </c>
      <c r="J2804" s="12" t="str">
        <f t="shared" si="179"/>
        <v>Suspense</v>
      </c>
    </row>
    <row r="2805" spans="1:10" ht="18" hidden="1" customHeight="1">
      <c r="A2805" s="13" t="s">
        <v>872</v>
      </c>
      <c r="B2805" s="12" t="s">
        <v>105</v>
      </c>
      <c r="D2805" s="12" t="s">
        <v>201</v>
      </c>
      <c r="E2805" s="12">
        <v>24150</v>
      </c>
      <c r="F2805" s="14" t="str">
        <f t="shared" si="176"/>
        <v>2025-06-10Journal Entry11005 Chequing (CIBC)24150</v>
      </c>
      <c r="G2805" s="15">
        <f t="shared" si="177"/>
        <v>45818</v>
      </c>
      <c r="H2805" s="16" t="str">
        <f>IF((IFERROR((VLOOKUP(D2805,'Automation (QBO)'!A:B,2,FALSE)),"0"))=0,"Suspense",(IFERROR((VLOOKUP(D2805,'Automation (QBO)'!A:B,2,FALSE)),"Suspense")))</f>
        <v>Chequing (CIBC)</v>
      </c>
      <c r="I2805" s="17">
        <f t="shared" si="178"/>
        <v>24150</v>
      </c>
      <c r="J2805" s="12" t="str">
        <f t="shared" si="179"/>
        <v>Chequing (CIBC)</v>
      </c>
    </row>
    <row r="2806" spans="1:10" ht="18" hidden="1" customHeight="1">
      <c r="A2806" s="13" t="s">
        <v>875</v>
      </c>
      <c r="B2806" s="12" t="s">
        <v>78</v>
      </c>
      <c r="C2806" s="12" t="s">
        <v>711</v>
      </c>
      <c r="D2806" s="12" t="s">
        <v>654</v>
      </c>
      <c r="E2806" s="12">
        <v>2650.5</v>
      </c>
      <c r="F2806" s="14" t="str">
        <f t="shared" si="176"/>
        <v>2025-06-11ExpenseJosh Sathiananthan LTD.51320 Project Expense - Subcontractors2650.5</v>
      </c>
      <c r="G2806" s="15">
        <f t="shared" si="177"/>
        <v>45819</v>
      </c>
      <c r="H2806" s="16" t="str">
        <f>IF((IFERROR((VLOOKUP(D2806,'Automation (QBO)'!A:B,2,FALSE)),"0"))=0,"Suspense",(IFERROR((VLOOKUP(D2806,'Automation (QBO)'!A:B,2,FALSE)),"Suspense")))</f>
        <v>Project Expense - Subcontractors</v>
      </c>
      <c r="I2806" s="17">
        <f t="shared" si="178"/>
        <v>2650.5</v>
      </c>
      <c r="J2806" s="12" t="str">
        <f t="shared" si="179"/>
        <v>Project Expense - Subcontractors</v>
      </c>
    </row>
    <row r="2807" spans="1:10" ht="18" hidden="1" customHeight="1">
      <c r="A2807" s="13" t="s">
        <v>875</v>
      </c>
      <c r="B2807" s="12" t="s">
        <v>78</v>
      </c>
      <c r="C2807" s="12" t="s">
        <v>711</v>
      </c>
      <c r="D2807" s="12" t="s">
        <v>199</v>
      </c>
      <c r="E2807" s="12">
        <v>0</v>
      </c>
      <c r="F2807" s="14" t="str">
        <f t="shared" si="176"/>
        <v>2025-06-11ExpenseJosh Sathiananthan LTD.21020 GST/HST Payable0</v>
      </c>
      <c r="G2807" s="15">
        <f t="shared" si="177"/>
        <v>45819</v>
      </c>
      <c r="H2807" s="16" t="str">
        <f>IF((IFERROR((VLOOKUP(D2807,'Automation (QBO)'!A:B,2,FALSE)),"0"))=0,"Suspense",(IFERROR((VLOOKUP(D2807,'Automation (QBO)'!A:B,2,FALSE)),"Suspense")))</f>
        <v>GST/HST Payable</v>
      </c>
      <c r="I2807" s="17">
        <f t="shared" si="178"/>
        <v>0</v>
      </c>
      <c r="J2807" s="12" t="str">
        <f t="shared" si="179"/>
        <v>GST/HST Payable</v>
      </c>
    </row>
    <row r="2808" spans="1:10" ht="18" hidden="1" customHeight="1">
      <c r="A2808" s="13" t="s">
        <v>875</v>
      </c>
      <c r="B2808" s="12" t="s">
        <v>78</v>
      </c>
      <c r="C2808" s="12" t="s">
        <v>112</v>
      </c>
      <c r="D2808" s="12" t="s">
        <v>654</v>
      </c>
      <c r="E2808" s="12">
        <v>1567.89</v>
      </c>
      <c r="F2808" s="14" t="str">
        <f t="shared" si="176"/>
        <v>2025-06-11ExpenseBKS Mechanical51320 Project Expense - Subcontractors1567.89</v>
      </c>
      <c r="G2808" s="15">
        <f t="shared" si="177"/>
        <v>45819</v>
      </c>
      <c r="H2808" s="16" t="str">
        <f>IF((IFERROR((VLOOKUP(D2808,'Automation (QBO)'!A:B,2,FALSE)),"0"))=0,"Suspense",(IFERROR((VLOOKUP(D2808,'Automation (QBO)'!A:B,2,FALSE)),"Suspense")))</f>
        <v>Project Expense - Subcontractors</v>
      </c>
      <c r="I2808" s="17">
        <f t="shared" si="178"/>
        <v>1567.89</v>
      </c>
      <c r="J2808" s="12" t="str">
        <f t="shared" si="179"/>
        <v>Project Expense - Subcontractors</v>
      </c>
    </row>
    <row r="2809" spans="1:10" ht="18" hidden="1" customHeight="1">
      <c r="A2809" s="13" t="s">
        <v>875</v>
      </c>
      <c r="B2809" s="12" t="s">
        <v>78</v>
      </c>
      <c r="C2809" s="12" t="s">
        <v>112</v>
      </c>
      <c r="D2809" s="12" t="s">
        <v>199</v>
      </c>
      <c r="E2809" s="12">
        <v>-78.39</v>
      </c>
      <c r="F2809" s="14" t="str">
        <f t="shared" si="176"/>
        <v>2025-06-11ExpenseBKS Mechanical21020 GST/HST Payable-78.39</v>
      </c>
      <c r="G2809" s="15">
        <f t="shared" si="177"/>
        <v>45819</v>
      </c>
      <c r="H2809" s="16" t="str">
        <f>IF((IFERROR((VLOOKUP(D2809,'Automation (QBO)'!A:B,2,FALSE)),"0"))=0,"Suspense",(IFERROR((VLOOKUP(D2809,'Automation (QBO)'!A:B,2,FALSE)),"Suspense")))</f>
        <v>GST/HST Payable</v>
      </c>
      <c r="I2809" s="17">
        <f t="shared" si="178"/>
        <v>-78.39</v>
      </c>
      <c r="J2809" s="12" t="str">
        <f t="shared" si="179"/>
        <v>GST/HST Payable</v>
      </c>
    </row>
    <row r="2810" spans="1:10" ht="18" hidden="1" customHeight="1">
      <c r="A2810" s="13" t="s">
        <v>875</v>
      </c>
      <c r="B2810" s="12" t="s">
        <v>78</v>
      </c>
      <c r="C2810" s="12" t="s">
        <v>103</v>
      </c>
      <c r="D2810" s="12" t="s">
        <v>660</v>
      </c>
      <c r="E2810" s="12">
        <v>156.99</v>
      </c>
      <c r="F2810" s="14" t="str">
        <f t="shared" si="176"/>
        <v>2025-06-11ExpenseRona51335 Project Expense - Materials156.99</v>
      </c>
      <c r="G2810" s="15">
        <f t="shared" si="177"/>
        <v>45819</v>
      </c>
      <c r="H2810" s="16" t="str">
        <f>IF((IFERROR((VLOOKUP(D2810,'Automation (QBO)'!A:B,2,FALSE)),"0"))=0,"Suspense",(IFERROR((VLOOKUP(D2810,'Automation (QBO)'!A:B,2,FALSE)),"Suspense")))</f>
        <v>Project Expense - Materials</v>
      </c>
      <c r="I2810" s="17">
        <f t="shared" si="178"/>
        <v>156.99</v>
      </c>
      <c r="J2810" s="12" t="str">
        <f t="shared" si="179"/>
        <v>Project Expense - Materials</v>
      </c>
    </row>
    <row r="2811" spans="1:10" ht="18" hidden="1" customHeight="1">
      <c r="A2811" s="13" t="s">
        <v>875</v>
      </c>
      <c r="B2811" s="12" t="s">
        <v>78</v>
      </c>
      <c r="C2811" s="12" t="s">
        <v>103</v>
      </c>
      <c r="D2811" s="12" t="s">
        <v>199</v>
      </c>
      <c r="E2811" s="12">
        <v>-7.34</v>
      </c>
      <c r="F2811" s="14" t="str">
        <f t="shared" si="176"/>
        <v>2025-06-11ExpenseRona21020 GST/HST Payable-7.34</v>
      </c>
      <c r="G2811" s="15">
        <f t="shared" si="177"/>
        <v>45819</v>
      </c>
      <c r="H2811" s="16" t="str">
        <f>IF((IFERROR((VLOOKUP(D2811,'Automation (QBO)'!A:B,2,FALSE)),"0"))=0,"Suspense",(IFERROR((VLOOKUP(D2811,'Automation (QBO)'!A:B,2,FALSE)),"Suspense")))</f>
        <v>GST/HST Payable</v>
      </c>
      <c r="I2811" s="17">
        <f t="shared" si="178"/>
        <v>-7.34</v>
      </c>
      <c r="J2811" s="12" t="str">
        <f t="shared" si="179"/>
        <v>GST/HST Payable</v>
      </c>
    </row>
    <row r="2812" spans="1:10" ht="18" hidden="1" customHeight="1">
      <c r="A2812" s="13" t="s">
        <v>875</v>
      </c>
      <c r="B2812" s="12" t="s">
        <v>78</v>
      </c>
      <c r="C2812" s="12" t="s">
        <v>803</v>
      </c>
      <c r="D2812" s="12" t="s">
        <v>660</v>
      </c>
      <c r="E2812" s="12">
        <v>6099.47</v>
      </c>
      <c r="F2812" s="14" t="str">
        <f t="shared" si="176"/>
        <v>2025-06-11ExpensePeregrine Millwork51335 Project Expense - Materials6099.47</v>
      </c>
      <c r="G2812" s="15">
        <f t="shared" si="177"/>
        <v>45819</v>
      </c>
      <c r="H2812" s="16" t="str">
        <f>IF((IFERROR((VLOOKUP(D2812,'Automation (QBO)'!A:B,2,FALSE)),"0"))=0,"Suspense",(IFERROR((VLOOKUP(D2812,'Automation (QBO)'!A:B,2,FALSE)),"Suspense")))</f>
        <v>Project Expense - Materials</v>
      </c>
      <c r="I2812" s="17">
        <f t="shared" si="178"/>
        <v>6099.47</v>
      </c>
      <c r="J2812" s="12" t="str">
        <f t="shared" si="179"/>
        <v>Project Expense - Materials</v>
      </c>
    </row>
    <row r="2813" spans="1:10" ht="18" hidden="1" customHeight="1">
      <c r="A2813" s="13" t="s">
        <v>875</v>
      </c>
      <c r="B2813" s="12" t="s">
        <v>78</v>
      </c>
      <c r="C2813" s="12" t="s">
        <v>803</v>
      </c>
      <c r="D2813" s="12" t="s">
        <v>199</v>
      </c>
      <c r="E2813" s="12">
        <v>-279.18</v>
      </c>
      <c r="F2813" s="14" t="str">
        <f t="shared" si="176"/>
        <v>2025-06-11ExpensePeregrine Millwork21020 GST/HST Payable-279.18</v>
      </c>
      <c r="G2813" s="15">
        <f t="shared" si="177"/>
        <v>45819</v>
      </c>
      <c r="H2813" s="16" t="str">
        <f>IF((IFERROR((VLOOKUP(D2813,'Automation (QBO)'!A:B,2,FALSE)),"0"))=0,"Suspense",(IFERROR((VLOOKUP(D2813,'Automation (QBO)'!A:B,2,FALSE)),"Suspense")))</f>
        <v>GST/HST Payable</v>
      </c>
      <c r="I2813" s="17">
        <f t="shared" si="178"/>
        <v>-279.18</v>
      </c>
      <c r="J2813" s="12" t="str">
        <f t="shared" si="179"/>
        <v>GST/HST Payable</v>
      </c>
    </row>
    <row r="2814" spans="1:10" ht="18" hidden="1" customHeight="1">
      <c r="A2814" s="13" t="s">
        <v>875</v>
      </c>
      <c r="B2814" s="12" t="s">
        <v>78</v>
      </c>
      <c r="C2814" s="12" t="s">
        <v>103</v>
      </c>
      <c r="D2814" s="12" t="s">
        <v>505</v>
      </c>
      <c r="E2814" s="12">
        <v>164.33</v>
      </c>
      <c r="F2814" s="14" t="str">
        <f t="shared" si="176"/>
        <v>2025-06-11ExpenseRona21010 Credit Card (CIBC Visa)164.33</v>
      </c>
      <c r="G2814" s="15">
        <f t="shared" si="177"/>
        <v>45819</v>
      </c>
      <c r="H2814" s="16" t="str">
        <f>IF((IFERROR((VLOOKUP(D2814,'Automation (QBO)'!A:B,2,FALSE)),"0"))=0,"Suspense",(IFERROR((VLOOKUP(D2814,'Automation (QBO)'!A:B,2,FALSE)),"Suspense")))</f>
        <v>Credit Card (CIBC Visa)</v>
      </c>
      <c r="I2814" s="17">
        <f t="shared" si="178"/>
        <v>164.33</v>
      </c>
      <c r="J2814" s="12" t="str">
        <f t="shared" si="179"/>
        <v>Credit Card (CIBC Visa)</v>
      </c>
    </row>
    <row r="2815" spans="1:10" ht="18" hidden="1" customHeight="1">
      <c r="A2815" s="13" t="s">
        <v>875</v>
      </c>
      <c r="B2815" s="12" t="s">
        <v>78</v>
      </c>
      <c r="C2815" s="12" t="s">
        <v>803</v>
      </c>
      <c r="D2815" s="12" t="s">
        <v>505</v>
      </c>
      <c r="E2815" s="12">
        <v>6378.65</v>
      </c>
      <c r="F2815" s="14" t="str">
        <f t="shared" si="176"/>
        <v>2025-06-11ExpensePeregrine Millwork21010 Credit Card (CIBC Visa)6378.65</v>
      </c>
      <c r="G2815" s="15">
        <f t="shared" si="177"/>
        <v>45819</v>
      </c>
      <c r="H2815" s="16" t="str">
        <f>IF((IFERROR((VLOOKUP(D2815,'Automation (QBO)'!A:B,2,FALSE)),"0"))=0,"Suspense",(IFERROR((VLOOKUP(D2815,'Automation (QBO)'!A:B,2,FALSE)),"Suspense")))</f>
        <v>Credit Card (CIBC Visa)</v>
      </c>
      <c r="I2815" s="17">
        <f t="shared" si="178"/>
        <v>6378.65</v>
      </c>
      <c r="J2815" s="12" t="str">
        <f t="shared" si="179"/>
        <v>Credit Card (CIBC Visa)</v>
      </c>
    </row>
    <row r="2816" spans="1:10" ht="18" hidden="1" customHeight="1">
      <c r="A2816" s="13" t="s">
        <v>875</v>
      </c>
      <c r="B2816" s="12" t="s">
        <v>78</v>
      </c>
      <c r="C2816" s="12" t="s">
        <v>112</v>
      </c>
      <c r="D2816" s="12" t="s">
        <v>201</v>
      </c>
      <c r="E2816" s="12">
        <v>-1646.28</v>
      </c>
      <c r="F2816" s="14" t="str">
        <f t="shared" si="176"/>
        <v>2025-06-11ExpenseBKS Mechanical11005 Chequing (CIBC)-1646.28</v>
      </c>
      <c r="G2816" s="15">
        <f t="shared" si="177"/>
        <v>45819</v>
      </c>
      <c r="H2816" s="16" t="str">
        <f>IF((IFERROR((VLOOKUP(D2816,'Automation (QBO)'!A:B,2,FALSE)),"0"))=0,"Suspense",(IFERROR((VLOOKUP(D2816,'Automation (QBO)'!A:B,2,FALSE)),"Suspense")))</f>
        <v>Chequing (CIBC)</v>
      </c>
      <c r="I2816" s="17">
        <f t="shared" si="178"/>
        <v>-1646.28</v>
      </c>
      <c r="J2816" s="12" t="str">
        <f t="shared" si="179"/>
        <v>Chequing (CIBC)</v>
      </c>
    </row>
    <row r="2817" spans="1:10" ht="18" hidden="1" customHeight="1">
      <c r="A2817" s="13" t="s">
        <v>875</v>
      </c>
      <c r="B2817" s="12" t="s">
        <v>78</v>
      </c>
      <c r="C2817" s="12" t="s">
        <v>711</v>
      </c>
      <c r="D2817" s="12" t="s">
        <v>201</v>
      </c>
      <c r="E2817" s="12">
        <v>-2650.5</v>
      </c>
      <c r="F2817" s="14" t="str">
        <f t="shared" si="176"/>
        <v>2025-06-11ExpenseJosh Sathiananthan LTD.11005 Chequing (CIBC)-2650.5</v>
      </c>
      <c r="G2817" s="15">
        <f t="shared" si="177"/>
        <v>45819</v>
      </c>
      <c r="H2817" s="16" t="str">
        <f>IF((IFERROR((VLOOKUP(D2817,'Automation (QBO)'!A:B,2,FALSE)),"0"))=0,"Suspense",(IFERROR((VLOOKUP(D2817,'Automation (QBO)'!A:B,2,FALSE)),"Suspense")))</f>
        <v>Chequing (CIBC)</v>
      </c>
      <c r="I2817" s="17">
        <f t="shared" si="178"/>
        <v>-2650.5</v>
      </c>
      <c r="J2817" s="12" t="str">
        <f t="shared" si="179"/>
        <v>Chequing (CIBC)</v>
      </c>
    </row>
    <row r="2818" spans="1:10" ht="18" hidden="1" customHeight="1">
      <c r="A2818" s="13" t="s">
        <v>875</v>
      </c>
      <c r="B2818" s="12" t="s">
        <v>78</v>
      </c>
      <c r="D2818" s="12" t="s">
        <v>201</v>
      </c>
      <c r="E2818" s="12">
        <v>-3444.62</v>
      </c>
      <c r="F2818" s="14" t="str">
        <f t="shared" si="176"/>
        <v>2025-06-11Expense11005 Chequing (CIBC)-3444.62</v>
      </c>
      <c r="G2818" s="15">
        <f t="shared" si="177"/>
        <v>45819</v>
      </c>
      <c r="H2818" s="16" t="str">
        <f>IF((IFERROR((VLOOKUP(D2818,'Automation (QBO)'!A:B,2,FALSE)),"0"))=0,"Suspense",(IFERROR((VLOOKUP(D2818,'Automation (QBO)'!A:B,2,FALSE)),"Suspense")))</f>
        <v>Chequing (CIBC)</v>
      </c>
      <c r="I2818" s="17">
        <f t="shared" si="178"/>
        <v>-3444.62</v>
      </c>
      <c r="J2818" s="12" t="str">
        <f t="shared" si="179"/>
        <v>Chequing (CIBC)</v>
      </c>
    </row>
    <row r="2819" spans="1:10" ht="18" hidden="1" customHeight="1">
      <c r="A2819" s="13" t="s">
        <v>875</v>
      </c>
      <c r="B2819" s="12" t="s">
        <v>78</v>
      </c>
      <c r="D2819" s="12" t="s">
        <v>215</v>
      </c>
      <c r="E2819" s="12">
        <v>3444.62</v>
      </c>
      <c r="F2819" s="14" t="str">
        <f t="shared" ref="F2819:F2882" si="180">A2819&amp;B2819&amp;C2819&amp;D2819&amp;E2819</f>
        <v>2025-06-11Expense13005 Prepaid Expenses3444.62</v>
      </c>
      <c r="G2819" s="15">
        <f t="shared" ref="G2819:G2882" si="181">IFERROR((DATEVALUE(A2819)),A2819)</f>
        <v>45819</v>
      </c>
      <c r="H2819" s="16" t="str">
        <f>IF((IFERROR((VLOOKUP(D2819,'Automation (QBO)'!A:B,2,FALSE)),"0"))=0,"Suspense",(IFERROR((VLOOKUP(D2819,'Automation (QBO)'!A:B,2,FALSE)),"Suspense")))</f>
        <v>Prepaid expense</v>
      </c>
      <c r="I2819" s="17">
        <f t="shared" ref="I2819:I2882" si="182">E2819</f>
        <v>3444.62</v>
      </c>
      <c r="J2819" s="12" t="str">
        <f t="shared" ref="J2819:J2882" si="183">H2819</f>
        <v>Prepaid expense</v>
      </c>
    </row>
    <row r="2820" spans="1:10" ht="18" hidden="1" customHeight="1">
      <c r="A2820" s="13" t="s">
        <v>876</v>
      </c>
      <c r="B2820" s="12" t="s">
        <v>78</v>
      </c>
      <c r="C2820" s="12" t="s">
        <v>103</v>
      </c>
      <c r="D2820" s="12" t="s">
        <v>660</v>
      </c>
      <c r="E2820" s="12">
        <v>65.150000000000006</v>
      </c>
      <c r="F2820" s="14" t="str">
        <f t="shared" si="180"/>
        <v>2025-06-12ExpenseRona51335 Project Expense - Materials65.15</v>
      </c>
      <c r="G2820" s="15">
        <f t="shared" si="181"/>
        <v>45820</v>
      </c>
      <c r="H2820" s="16" t="str">
        <f>IF((IFERROR((VLOOKUP(D2820,'Automation (QBO)'!A:B,2,FALSE)),"0"))=0,"Suspense",(IFERROR((VLOOKUP(D2820,'Automation (QBO)'!A:B,2,FALSE)),"Suspense")))</f>
        <v>Project Expense - Materials</v>
      </c>
      <c r="I2820" s="17">
        <f t="shared" si="182"/>
        <v>65.150000000000006</v>
      </c>
      <c r="J2820" s="12" t="str">
        <f t="shared" si="183"/>
        <v>Project Expense - Materials</v>
      </c>
    </row>
    <row r="2821" spans="1:10" ht="18" hidden="1" customHeight="1">
      <c r="A2821" s="13" t="s">
        <v>876</v>
      </c>
      <c r="B2821" s="12" t="s">
        <v>78</v>
      </c>
      <c r="C2821" s="12" t="s">
        <v>103</v>
      </c>
      <c r="D2821" s="12" t="s">
        <v>199</v>
      </c>
      <c r="E2821" s="12">
        <v>-3.04</v>
      </c>
      <c r="F2821" s="14" t="str">
        <f t="shared" si="180"/>
        <v>2025-06-12ExpenseRona21020 GST/HST Payable-3.04</v>
      </c>
      <c r="G2821" s="15">
        <f t="shared" si="181"/>
        <v>45820</v>
      </c>
      <c r="H2821" s="16" t="str">
        <f>IF((IFERROR((VLOOKUP(D2821,'Automation (QBO)'!A:B,2,FALSE)),"0"))=0,"Suspense",(IFERROR((VLOOKUP(D2821,'Automation (QBO)'!A:B,2,FALSE)),"Suspense")))</f>
        <v>GST/HST Payable</v>
      </c>
      <c r="I2821" s="17">
        <f t="shared" si="182"/>
        <v>-3.04</v>
      </c>
      <c r="J2821" s="12" t="str">
        <f t="shared" si="183"/>
        <v>GST/HST Payable</v>
      </c>
    </row>
    <row r="2822" spans="1:10" ht="18" hidden="1" customHeight="1">
      <c r="A2822" s="13" t="s">
        <v>876</v>
      </c>
      <c r="B2822" s="12" t="s">
        <v>154</v>
      </c>
      <c r="D2822" s="12" t="s">
        <v>505</v>
      </c>
      <c r="E2822" s="12">
        <v>-10000</v>
      </c>
      <c r="F2822" s="14" t="str">
        <f t="shared" si="180"/>
        <v>2025-06-12Transfer21010 Credit Card (CIBC Visa)-10000</v>
      </c>
      <c r="G2822" s="15">
        <f t="shared" si="181"/>
        <v>45820</v>
      </c>
      <c r="H2822" s="16" t="str">
        <f>IF((IFERROR((VLOOKUP(D2822,'Automation (QBO)'!A:B,2,FALSE)),"0"))=0,"Suspense",(IFERROR((VLOOKUP(D2822,'Automation (QBO)'!A:B,2,FALSE)),"Suspense")))</f>
        <v>Credit Card (CIBC Visa)</v>
      </c>
      <c r="I2822" s="17">
        <f t="shared" si="182"/>
        <v>-10000</v>
      </c>
      <c r="J2822" s="12" t="str">
        <f t="shared" si="183"/>
        <v>Credit Card (CIBC Visa)</v>
      </c>
    </row>
    <row r="2823" spans="1:10" ht="18" hidden="1" customHeight="1">
      <c r="A2823" s="13" t="s">
        <v>876</v>
      </c>
      <c r="B2823" s="12" t="s">
        <v>78</v>
      </c>
      <c r="D2823" s="12" t="s">
        <v>656</v>
      </c>
      <c r="E2823" s="12">
        <v>3000</v>
      </c>
      <c r="F2823" s="14" t="str">
        <f t="shared" si="180"/>
        <v>2025-06-12Expense13007 Due to/from Saltire Rentals3000</v>
      </c>
      <c r="G2823" s="15">
        <f t="shared" si="181"/>
        <v>45820</v>
      </c>
      <c r="H2823" s="16" t="str">
        <f>IF((IFERROR((VLOOKUP(D2823,'Automation (QBO)'!A:B,2,FALSE)),"0"))=0,"Suspense",(IFERROR((VLOOKUP(D2823,'Automation (QBO)'!A:B,2,FALSE)),"Suspense")))</f>
        <v>Due to/from Saltire Rentals</v>
      </c>
      <c r="I2823" s="17">
        <f t="shared" si="182"/>
        <v>3000</v>
      </c>
      <c r="J2823" s="12" t="str">
        <f t="shared" si="183"/>
        <v>Due to/from Saltire Rentals</v>
      </c>
    </row>
    <row r="2824" spans="1:10" ht="18" hidden="1" customHeight="1">
      <c r="A2824" s="13" t="s">
        <v>876</v>
      </c>
      <c r="B2824" s="12" t="s">
        <v>78</v>
      </c>
      <c r="D2824" s="12" t="s">
        <v>199</v>
      </c>
      <c r="E2824" s="12">
        <v>0</v>
      </c>
      <c r="F2824" s="14" t="str">
        <f t="shared" si="180"/>
        <v>2025-06-12Expense21020 GST/HST Payable0</v>
      </c>
      <c r="G2824" s="15">
        <f t="shared" si="181"/>
        <v>45820</v>
      </c>
      <c r="H2824" s="16" t="str">
        <f>IF((IFERROR((VLOOKUP(D2824,'Automation (QBO)'!A:B,2,FALSE)),"0"))=0,"Suspense",(IFERROR((VLOOKUP(D2824,'Automation (QBO)'!A:B,2,FALSE)),"Suspense")))</f>
        <v>GST/HST Payable</v>
      </c>
      <c r="I2824" s="17">
        <f t="shared" si="182"/>
        <v>0</v>
      </c>
      <c r="J2824" s="12" t="str">
        <f t="shared" si="183"/>
        <v>GST/HST Payable</v>
      </c>
    </row>
    <row r="2825" spans="1:10" ht="18" hidden="1" customHeight="1">
      <c r="A2825" s="13" t="s">
        <v>876</v>
      </c>
      <c r="B2825" s="12" t="s">
        <v>78</v>
      </c>
      <c r="C2825" s="12" t="s">
        <v>117</v>
      </c>
      <c r="D2825" s="12" t="s">
        <v>383</v>
      </c>
      <c r="E2825" s="12">
        <v>40.700000000000003</v>
      </c>
      <c r="F2825" s="14" t="str">
        <f t="shared" si="180"/>
        <v>2025-06-12ExpenseWebflow52165 Subscriptions (Annual)40.7</v>
      </c>
      <c r="G2825" s="15">
        <f t="shared" si="181"/>
        <v>45820</v>
      </c>
      <c r="H2825" s="16" t="str">
        <f>IF((IFERROR((VLOOKUP(D2825,'Automation (QBO)'!A:B,2,FALSE)),"0"))=0,"Suspense",(IFERROR((VLOOKUP(D2825,'Automation (QBO)'!A:B,2,FALSE)),"Suspense")))</f>
        <v>Subscriptions (Annual)</v>
      </c>
      <c r="I2825" s="17">
        <f t="shared" si="182"/>
        <v>40.700000000000003</v>
      </c>
      <c r="J2825" s="12" t="str">
        <f t="shared" si="183"/>
        <v>Subscriptions (Annual)</v>
      </c>
    </row>
    <row r="2826" spans="1:10" ht="18" hidden="1" customHeight="1">
      <c r="A2826" s="13" t="s">
        <v>876</v>
      </c>
      <c r="B2826" s="12" t="s">
        <v>78</v>
      </c>
      <c r="C2826" s="12" t="s">
        <v>117</v>
      </c>
      <c r="D2826" s="12" t="s">
        <v>199</v>
      </c>
      <c r="E2826" s="12">
        <v>0</v>
      </c>
      <c r="F2826" s="14" t="str">
        <f t="shared" si="180"/>
        <v>2025-06-12ExpenseWebflow21020 GST/HST Payable0</v>
      </c>
      <c r="G2826" s="15">
        <f t="shared" si="181"/>
        <v>45820</v>
      </c>
      <c r="H2826" s="16" t="str">
        <f>IF((IFERROR((VLOOKUP(D2826,'Automation (QBO)'!A:B,2,FALSE)),"0"))=0,"Suspense",(IFERROR((VLOOKUP(D2826,'Automation (QBO)'!A:B,2,FALSE)),"Suspense")))</f>
        <v>GST/HST Payable</v>
      </c>
      <c r="I2826" s="17">
        <f t="shared" si="182"/>
        <v>0</v>
      </c>
      <c r="J2826" s="12" t="str">
        <f t="shared" si="183"/>
        <v>GST/HST Payable</v>
      </c>
    </row>
    <row r="2827" spans="1:10" ht="18" hidden="1" customHeight="1">
      <c r="A2827" s="13" t="s">
        <v>876</v>
      </c>
      <c r="B2827" s="12" t="s">
        <v>78</v>
      </c>
      <c r="C2827" s="12" t="s">
        <v>97</v>
      </c>
      <c r="D2827" s="12" t="s">
        <v>203</v>
      </c>
      <c r="E2827" s="12">
        <v>30.61</v>
      </c>
      <c r="F2827" s="14" t="str">
        <f t="shared" si="180"/>
        <v>2025-06-12ExpenseBrowns Socialhouse Restaurant52190 Meals &amp; Entertainment30.61</v>
      </c>
      <c r="G2827" s="15">
        <f t="shared" si="181"/>
        <v>45820</v>
      </c>
      <c r="H2827" s="16" t="str">
        <f>IF((IFERROR((VLOOKUP(D2827,'Automation (QBO)'!A:B,2,FALSE)),"0"))=0,"Suspense",(IFERROR((VLOOKUP(D2827,'Automation (QBO)'!A:B,2,FALSE)),"Suspense")))</f>
        <v>Meals &amp; Entertainment</v>
      </c>
      <c r="I2827" s="17">
        <f t="shared" si="182"/>
        <v>30.61</v>
      </c>
      <c r="J2827" s="12" t="str">
        <f t="shared" si="183"/>
        <v>Meals &amp; Entertainment</v>
      </c>
    </row>
    <row r="2828" spans="1:10" ht="18" hidden="1" customHeight="1">
      <c r="A2828" s="13" t="s">
        <v>876</v>
      </c>
      <c r="B2828" s="12" t="s">
        <v>78</v>
      </c>
      <c r="C2828" s="12" t="s">
        <v>97</v>
      </c>
      <c r="D2828" s="12" t="s">
        <v>199</v>
      </c>
      <c r="E2828" s="12">
        <v>-1.23</v>
      </c>
      <c r="F2828" s="14" t="str">
        <f t="shared" si="180"/>
        <v>2025-06-12ExpenseBrowns Socialhouse Restaurant21020 GST/HST Payable-1.23</v>
      </c>
      <c r="G2828" s="15">
        <f t="shared" si="181"/>
        <v>45820</v>
      </c>
      <c r="H2828" s="16" t="str">
        <f>IF((IFERROR((VLOOKUP(D2828,'Automation (QBO)'!A:B,2,FALSE)),"0"))=0,"Suspense",(IFERROR((VLOOKUP(D2828,'Automation (QBO)'!A:B,2,FALSE)),"Suspense")))</f>
        <v>GST/HST Payable</v>
      </c>
      <c r="I2828" s="17">
        <f t="shared" si="182"/>
        <v>-1.23</v>
      </c>
      <c r="J2828" s="12" t="str">
        <f t="shared" si="183"/>
        <v>GST/HST Payable</v>
      </c>
    </row>
    <row r="2829" spans="1:10" ht="18" hidden="1" customHeight="1">
      <c r="A2829" s="13" t="s">
        <v>876</v>
      </c>
      <c r="B2829" s="12" t="s">
        <v>78</v>
      </c>
      <c r="C2829" s="12" t="s">
        <v>868</v>
      </c>
      <c r="D2829" s="12" t="s">
        <v>654</v>
      </c>
      <c r="E2829" s="12">
        <v>8222.65</v>
      </c>
      <c r="F2829" s="14" t="str">
        <f t="shared" si="180"/>
        <v>2025-06-12ExpenseWC Jungle51320 Project Expense - Subcontractors8222.65</v>
      </c>
      <c r="G2829" s="15">
        <f t="shared" si="181"/>
        <v>45820</v>
      </c>
      <c r="H2829" s="16" t="str">
        <f>IF((IFERROR((VLOOKUP(D2829,'Automation (QBO)'!A:B,2,FALSE)),"0"))=0,"Suspense",(IFERROR((VLOOKUP(D2829,'Automation (QBO)'!A:B,2,FALSE)),"Suspense")))</f>
        <v>Project Expense - Subcontractors</v>
      </c>
      <c r="I2829" s="17">
        <f t="shared" si="182"/>
        <v>8222.65</v>
      </c>
      <c r="J2829" s="12" t="str">
        <f t="shared" si="183"/>
        <v>Project Expense - Subcontractors</v>
      </c>
    </row>
    <row r="2830" spans="1:10" ht="18" hidden="1" customHeight="1">
      <c r="A2830" s="13" t="s">
        <v>876</v>
      </c>
      <c r="B2830" s="12" t="s">
        <v>78</v>
      </c>
      <c r="C2830" s="12" t="s">
        <v>868</v>
      </c>
      <c r="D2830" s="12" t="s">
        <v>199</v>
      </c>
      <c r="E2830" s="12">
        <v>-354.31</v>
      </c>
      <c r="F2830" s="14" t="str">
        <f t="shared" si="180"/>
        <v>2025-06-12ExpenseWC Jungle21020 GST/HST Payable-354.31</v>
      </c>
      <c r="G2830" s="15">
        <f t="shared" si="181"/>
        <v>45820</v>
      </c>
      <c r="H2830" s="16" t="str">
        <f>IF((IFERROR((VLOOKUP(D2830,'Automation (QBO)'!A:B,2,FALSE)),"0"))=0,"Suspense",(IFERROR((VLOOKUP(D2830,'Automation (QBO)'!A:B,2,FALSE)),"Suspense")))</f>
        <v>GST/HST Payable</v>
      </c>
      <c r="I2830" s="17">
        <f t="shared" si="182"/>
        <v>-354.31</v>
      </c>
      <c r="J2830" s="12" t="str">
        <f t="shared" si="183"/>
        <v>GST/HST Payable</v>
      </c>
    </row>
    <row r="2831" spans="1:10" ht="18" hidden="1" customHeight="1">
      <c r="A2831" s="13" t="s">
        <v>876</v>
      </c>
      <c r="B2831" s="12" t="s">
        <v>154</v>
      </c>
      <c r="D2831" s="12" t="s">
        <v>201</v>
      </c>
      <c r="E2831" s="12">
        <v>-10000</v>
      </c>
      <c r="F2831" s="14" t="str">
        <f t="shared" si="180"/>
        <v>2025-06-12Transfer11005 Chequing (CIBC)-10000</v>
      </c>
      <c r="G2831" s="15">
        <f t="shared" si="181"/>
        <v>45820</v>
      </c>
      <c r="H2831" s="16" t="str">
        <f>IF((IFERROR((VLOOKUP(D2831,'Automation (QBO)'!A:B,2,FALSE)),"0"))=0,"Suspense",(IFERROR((VLOOKUP(D2831,'Automation (QBO)'!A:B,2,FALSE)),"Suspense")))</f>
        <v>Chequing (CIBC)</v>
      </c>
      <c r="I2831" s="17">
        <f t="shared" si="182"/>
        <v>-10000</v>
      </c>
      <c r="J2831" s="12" t="str">
        <f t="shared" si="183"/>
        <v>Chequing (CIBC)</v>
      </c>
    </row>
    <row r="2832" spans="1:10" ht="18" hidden="1" customHeight="1">
      <c r="A2832" s="13" t="s">
        <v>876</v>
      </c>
      <c r="B2832" s="12" t="s">
        <v>78</v>
      </c>
      <c r="D2832" s="12" t="s">
        <v>201</v>
      </c>
      <c r="E2832" s="12">
        <v>-3000</v>
      </c>
      <c r="F2832" s="14" t="str">
        <f t="shared" si="180"/>
        <v>2025-06-12Expense11005 Chequing (CIBC)-3000</v>
      </c>
      <c r="G2832" s="15">
        <f t="shared" si="181"/>
        <v>45820</v>
      </c>
      <c r="H2832" s="16" t="str">
        <f>IF((IFERROR((VLOOKUP(D2832,'Automation (QBO)'!A:B,2,FALSE)),"0"))=0,"Suspense",(IFERROR((VLOOKUP(D2832,'Automation (QBO)'!A:B,2,FALSE)),"Suspense")))</f>
        <v>Chequing (CIBC)</v>
      </c>
      <c r="I2832" s="17">
        <f t="shared" si="182"/>
        <v>-3000</v>
      </c>
      <c r="J2832" s="12" t="str">
        <f t="shared" si="183"/>
        <v>Chequing (CIBC)</v>
      </c>
    </row>
    <row r="2833" spans="1:10" ht="18" hidden="1" customHeight="1">
      <c r="A2833" s="13" t="s">
        <v>876</v>
      </c>
      <c r="B2833" s="12" t="s">
        <v>78</v>
      </c>
      <c r="C2833" s="12" t="s">
        <v>868</v>
      </c>
      <c r="D2833" s="12" t="s">
        <v>505</v>
      </c>
      <c r="E2833" s="12">
        <v>8576.9599999999991</v>
      </c>
      <c r="F2833" s="14" t="str">
        <f t="shared" si="180"/>
        <v>2025-06-12ExpenseWC Jungle21010 Credit Card (CIBC Visa)8576.96</v>
      </c>
      <c r="G2833" s="15">
        <f t="shared" si="181"/>
        <v>45820</v>
      </c>
      <c r="H2833" s="16" t="str">
        <f>IF((IFERROR((VLOOKUP(D2833,'Automation (QBO)'!A:B,2,FALSE)),"0"))=0,"Suspense",(IFERROR((VLOOKUP(D2833,'Automation (QBO)'!A:B,2,FALSE)),"Suspense")))</f>
        <v>Credit Card (CIBC Visa)</v>
      </c>
      <c r="I2833" s="17">
        <f t="shared" si="182"/>
        <v>8576.9599999999991</v>
      </c>
      <c r="J2833" s="12" t="str">
        <f t="shared" si="183"/>
        <v>Credit Card (CIBC Visa)</v>
      </c>
    </row>
    <row r="2834" spans="1:10" ht="18" hidden="1" customHeight="1">
      <c r="A2834" s="13" t="s">
        <v>876</v>
      </c>
      <c r="B2834" s="12" t="s">
        <v>78</v>
      </c>
      <c r="C2834" s="12" t="s">
        <v>103</v>
      </c>
      <c r="D2834" s="12" t="s">
        <v>505</v>
      </c>
      <c r="E2834" s="12">
        <v>68.19</v>
      </c>
      <c r="F2834" s="14" t="str">
        <f t="shared" si="180"/>
        <v>2025-06-12ExpenseRona21010 Credit Card (CIBC Visa)68.19</v>
      </c>
      <c r="G2834" s="15">
        <f t="shared" si="181"/>
        <v>45820</v>
      </c>
      <c r="H2834" s="16" t="str">
        <f>IF((IFERROR((VLOOKUP(D2834,'Automation (QBO)'!A:B,2,FALSE)),"0"))=0,"Suspense",(IFERROR((VLOOKUP(D2834,'Automation (QBO)'!A:B,2,FALSE)),"Suspense")))</f>
        <v>Credit Card (CIBC Visa)</v>
      </c>
      <c r="I2834" s="17">
        <f t="shared" si="182"/>
        <v>68.19</v>
      </c>
      <c r="J2834" s="12" t="str">
        <f t="shared" si="183"/>
        <v>Credit Card (CIBC Visa)</v>
      </c>
    </row>
    <row r="2835" spans="1:10" ht="18" hidden="1" customHeight="1">
      <c r="A2835" s="13" t="s">
        <v>876</v>
      </c>
      <c r="B2835" s="12" t="s">
        <v>78</v>
      </c>
      <c r="C2835" s="12" t="s">
        <v>97</v>
      </c>
      <c r="D2835" s="12" t="s">
        <v>505</v>
      </c>
      <c r="E2835" s="12">
        <v>31.84</v>
      </c>
      <c r="F2835" s="14" t="str">
        <f t="shared" si="180"/>
        <v>2025-06-12ExpenseBrowns Socialhouse Restaurant21010 Credit Card (CIBC Visa)31.84</v>
      </c>
      <c r="G2835" s="15">
        <f t="shared" si="181"/>
        <v>45820</v>
      </c>
      <c r="H2835" s="16" t="str">
        <f>IF((IFERROR((VLOOKUP(D2835,'Automation (QBO)'!A:B,2,FALSE)),"0"))=0,"Suspense",(IFERROR((VLOOKUP(D2835,'Automation (QBO)'!A:B,2,FALSE)),"Suspense")))</f>
        <v>Credit Card (CIBC Visa)</v>
      </c>
      <c r="I2835" s="17">
        <f t="shared" si="182"/>
        <v>31.84</v>
      </c>
      <c r="J2835" s="12" t="str">
        <f t="shared" si="183"/>
        <v>Credit Card (CIBC Visa)</v>
      </c>
    </row>
    <row r="2836" spans="1:10" ht="18" hidden="1" customHeight="1">
      <c r="A2836" s="13" t="s">
        <v>876</v>
      </c>
      <c r="B2836" s="12" t="s">
        <v>78</v>
      </c>
      <c r="C2836" s="12" t="s">
        <v>117</v>
      </c>
      <c r="D2836" s="12" t="s">
        <v>505</v>
      </c>
      <c r="E2836" s="12">
        <v>40.700000000000003</v>
      </c>
      <c r="F2836" s="14" t="str">
        <f t="shared" si="180"/>
        <v>2025-06-12ExpenseWebflow21010 Credit Card (CIBC Visa)40.7</v>
      </c>
      <c r="G2836" s="15">
        <f t="shared" si="181"/>
        <v>45820</v>
      </c>
      <c r="H2836" s="16" t="str">
        <f>IF((IFERROR((VLOOKUP(D2836,'Automation (QBO)'!A:B,2,FALSE)),"0"))=0,"Suspense",(IFERROR((VLOOKUP(D2836,'Automation (QBO)'!A:B,2,FALSE)),"Suspense")))</f>
        <v>Credit Card (CIBC Visa)</v>
      </c>
      <c r="I2836" s="17">
        <f t="shared" si="182"/>
        <v>40.700000000000003</v>
      </c>
      <c r="J2836" s="12" t="str">
        <f t="shared" si="183"/>
        <v>Credit Card (CIBC Visa)</v>
      </c>
    </row>
    <row r="2837" spans="1:10" ht="18" hidden="1" customHeight="1">
      <c r="A2837" s="13" t="s">
        <v>877</v>
      </c>
      <c r="B2837" s="12" t="s">
        <v>78</v>
      </c>
      <c r="C2837" s="12" t="s">
        <v>101</v>
      </c>
      <c r="D2837" s="12" t="s">
        <v>660</v>
      </c>
      <c r="E2837" s="12">
        <v>179.19</v>
      </c>
      <c r="F2837" s="14" t="str">
        <f t="shared" si="180"/>
        <v>2025-06-13ExpenseAmazon51335 Project Expense - Materials179.19</v>
      </c>
      <c r="G2837" s="15">
        <f t="shared" si="181"/>
        <v>45821</v>
      </c>
      <c r="H2837" s="16" t="str">
        <f>IF((IFERROR((VLOOKUP(D2837,'Automation (QBO)'!A:B,2,FALSE)),"0"))=0,"Suspense",(IFERROR((VLOOKUP(D2837,'Automation (QBO)'!A:B,2,FALSE)),"Suspense")))</f>
        <v>Project Expense - Materials</v>
      </c>
      <c r="I2837" s="17">
        <f t="shared" si="182"/>
        <v>179.19</v>
      </c>
      <c r="J2837" s="12" t="str">
        <f t="shared" si="183"/>
        <v>Project Expense - Materials</v>
      </c>
    </row>
    <row r="2838" spans="1:10" ht="18" hidden="1" customHeight="1">
      <c r="A2838" s="13" t="s">
        <v>877</v>
      </c>
      <c r="B2838" s="12" t="s">
        <v>78</v>
      </c>
      <c r="C2838" s="12" t="s">
        <v>101</v>
      </c>
      <c r="D2838" s="12" t="s">
        <v>199</v>
      </c>
      <c r="E2838" s="12">
        <v>0</v>
      </c>
      <c r="F2838" s="14" t="str">
        <f t="shared" si="180"/>
        <v>2025-06-13ExpenseAmazon21020 GST/HST Payable0</v>
      </c>
      <c r="G2838" s="15">
        <f t="shared" si="181"/>
        <v>45821</v>
      </c>
      <c r="H2838" s="16" t="str">
        <f>IF((IFERROR((VLOOKUP(D2838,'Automation (QBO)'!A:B,2,FALSE)),"0"))=0,"Suspense",(IFERROR((VLOOKUP(D2838,'Automation (QBO)'!A:B,2,FALSE)),"Suspense")))</f>
        <v>GST/HST Payable</v>
      </c>
      <c r="I2838" s="17">
        <f t="shared" si="182"/>
        <v>0</v>
      </c>
      <c r="J2838" s="12" t="str">
        <f t="shared" si="183"/>
        <v>GST/HST Payable</v>
      </c>
    </row>
    <row r="2839" spans="1:10" ht="18" hidden="1" customHeight="1">
      <c r="A2839" s="13" t="s">
        <v>877</v>
      </c>
      <c r="B2839" s="12" t="s">
        <v>78</v>
      </c>
      <c r="C2839" s="12" t="s">
        <v>101</v>
      </c>
      <c r="D2839" s="12" t="s">
        <v>660</v>
      </c>
      <c r="E2839" s="12">
        <v>179.19</v>
      </c>
      <c r="F2839" s="14" t="str">
        <f t="shared" si="180"/>
        <v>2025-06-13ExpenseAmazon51335 Project Expense - Materials179.19</v>
      </c>
      <c r="G2839" s="15">
        <f t="shared" si="181"/>
        <v>45821</v>
      </c>
      <c r="H2839" s="16" t="str">
        <f>IF((IFERROR((VLOOKUP(D2839,'Automation (QBO)'!A:B,2,FALSE)),"0"))=0,"Suspense",(IFERROR((VLOOKUP(D2839,'Automation (QBO)'!A:B,2,FALSE)),"Suspense")))</f>
        <v>Project Expense - Materials</v>
      </c>
      <c r="I2839" s="17">
        <f t="shared" si="182"/>
        <v>179.19</v>
      </c>
      <c r="J2839" s="12" t="str">
        <f t="shared" si="183"/>
        <v>Project Expense - Materials</v>
      </c>
    </row>
    <row r="2840" spans="1:10" ht="18" hidden="1" customHeight="1">
      <c r="A2840" s="13" t="s">
        <v>877</v>
      </c>
      <c r="B2840" s="12" t="s">
        <v>78</v>
      </c>
      <c r="C2840" s="12" t="s">
        <v>101</v>
      </c>
      <c r="D2840" s="12" t="s">
        <v>199</v>
      </c>
      <c r="E2840" s="12">
        <v>0</v>
      </c>
      <c r="F2840" s="14" t="str">
        <f t="shared" si="180"/>
        <v>2025-06-13ExpenseAmazon21020 GST/HST Payable0</v>
      </c>
      <c r="G2840" s="15">
        <f t="shared" si="181"/>
        <v>45821</v>
      </c>
      <c r="H2840" s="16" t="str">
        <f>IF((IFERROR((VLOOKUP(D2840,'Automation (QBO)'!A:B,2,FALSE)),"0"))=0,"Suspense",(IFERROR((VLOOKUP(D2840,'Automation (QBO)'!A:B,2,FALSE)),"Suspense")))</f>
        <v>GST/HST Payable</v>
      </c>
      <c r="I2840" s="17">
        <f t="shared" si="182"/>
        <v>0</v>
      </c>
      <c r="J2840" s="12" t="str">
        <f t="shared" si="183"/>
        <v>GST/HST Payable</v>
      </c>
    </row>
    <row r="2841" spans="1:10" ht="18" hidden="1" customHeight="1">
      <c r="A2841" s="13" t="s">
        <v>877</v>
      </c>
      <c r="B2841" s="12" t="s">
        <v>78</v>
      </c>
      <c r="C2841" s="12" t="s">
        <v>103</v>
      </c>
      <c r="D2841" s="12" t="s">
        <v>660</v>
      </c>
      <c r="E2841" s="12">
        <v>266.66000000000003</v>
      </c>
      <c r="F2841" s="14" t="str">
        <f t="shared" si="180"/>
        <v>2025-06-13ExpenseRona51335 Project Expense - Materials266.66</v>
      </c>
      <c r="G2841" s="15">
        <f t="shared" si="181"/>
        <v>45821</v>
      </c>
      <c r="H2841" s="16" t="str">
        <f>IF((IFERROR((VLOOKUP(D2841,'Automation (QBO)'!A:B,2,FALSE)),"0"))=0,"Suspense",(IFERROR((VLOOKUP(D2841,'Automation (QBO)'!A:B,2,FALSE)),"Suspense")))</f>
        <v>Project Expense - Materials</v>
      </c>
      <c r="I2841" s="17">
        <f t="shared" si="182"/>
        <v>266.66000000000003</v>
      </c>
      <c r="J2841" s="12" t="str">
        <f t="shared" si="183"/>
        <v>Project Expense - Materials</v>
      </c>
    </row>
    <row r="2842" spans="1:10" ht="18" hidden="1" customHeight="1">
      <c r="A2842" s="13" t="s">
        <v>877</v>
      </c>
      <c r="B2842" s="12" t="s">
        <v>78</v>
      </c>
      <c r="C2842" s="12" t="s">
        <v>103</v>
      </c>
      <c r="D2842" s="12" t="s">
        <v>199</v>
      </c>
      <c r="E2842" s="12">
        <v>-12.78</v>
      </c>
      <c r="F2842" s="14" t="str">
        <f t="shared" si="180"/>
        <v>2025-06-13ExpenseRona21020 GST/HST Payable-12.78</v>
      </c>
      <c r="G2842" s="15">
        <f t="shared" si="181"/>
        <v>45821</v>
      </c>
      <c r="H2842" s="16" t="str">
        <f>IF((IFERROR((VLOOKUP(D2842,'Automation (QBO)'!A:B,2,FALSE)),"0"))=0,"Suspense",(IFERROR((VLOOKUP(D2842,'Automation (QBO)'!A:B,2,FALSE)),"Suspense")))</f>
        <v>GST/HST Payable</v>
      </c>
      <c r="I2842" s="17">
        <f t="shared" si="182"/>
        <v>-12.78</v>
      </c>
      <c r="J2842" s="12" t="str">
        <f t="shared" si="183"/>
        <v>GST/HST Payable</v>
      </c>
    </row>
    <row r="2843" spans="1:10" ht="18" hidden="1" customHeight="1">
      <c r="A2843" s="13" t="s">
        <v>877</v>
      </c>
      <c r="B2843" s="12" t="s">
        <v>78</v>
      </c>
      <c r="C2843" s="12" t="s">
        <v>97</v>
      </c>
      <c r="D2843" s="12" t="s">
        <v>203</v>
      </c>
      <c r="E2843" s="12">
        <v>28.81</v>
      </c>
      <c r="F2843" s="14" t="str">
        <f t="shared" si="180"/>
        <v>2025-06-13ExpenseBrowns Socialhouse Restaurant52190 Meals &amp; Entertainment28.81</v>
      </c>
      <c r="G2843" s="15">
        <f t="shared" si="181"/>
        <v>45821</v>
      </c>
      <c r="H2843" s="16" t="str">
        <f>IF((IFERROR((VLOOKUP(D2843,'Automation (QBO)'!A:B,2,FALSE)),"0"))=0,"Suspense",(IFERROR((VLOOKUP(D2843,'Automation (QBO)'!A:B,2,FALSE)),"Suspense")))</f>
        <v>Meals &amp; Entertainment</v>
      </c>
      <c r="I2843" s="17">
        <f t="shared" si="182"/>
        <v>28.81</v>
      </c>
      <c r="J2843" s="12" t="str">
        <f t="shared" si="183"/>
        <v>Meals &amp; Entertainment</v>
      </c>
    </row>
    <row r="2844" spans="1:10" ht="18" hidden="1" customHeight="1">
      <c r="A2844" s="13" t="s">
        <v>877</v>
      </c>
      <c r="B2844" s="12" t="s">
        <v>78</v>
      </c>
      <c r="C2844" s="12" t="s">
        <v>97</v>
      </c>
      <c r="D2844" s="12" t="s">
        <v>199</v>
      </c>
      <c r="E2844" s="12">
        <v>-1.17</v>
      </c>
      <c r="F2844" s="14" t="str">
        <f t="shared" si="180"/>
        <v>2025-06-13ExpenseBrowns Socialhouse Restaurant21020 GST/HST Payable-1.17</v>
      </c>
      <c r="G2844" s="15">
        <f t="shared" si="181"/>
        <v>45821</v>
      </c>
      <c r="H2844" s="16" t="str">
        <f>IF((IFERROR((VLOOKUP(D2844,'Automation (QBO)'!A:B,2,FALSE)),"0"))=0,"Suspense",(IFERROR((VLOOKUP(D2844,'Automation (QBO)'!A:B,2,FALSE)),"Suspense")))</f>
        <v>GST/HST Payable</v>
      </c>
      <c r="I2844" s="17">
        <f t="shared" si="182"/>
        <v>-1.17</v>
      </c>
      <c r="J2844" s="12" t="str">
        <f t="shared" si="183"/>
        <v>GST/HST Payable</v>
      </c>
    </row>
    <row r="2845" spans="1:10" ht="18" hidden="1" customHeight="1">
      <c r="A2845" s="13" t="s">
        <v>877</v>
      </c>
      <c r="B2845" s="12" t="s">
        <v>78</v>
      </c>
      <c r="C2845" s="12" t="s">
        <v>80</v>
      </c>
      <c r="D2845" s="12" t="s">
        <v>383</v>
      </c>
      <c r="E2845" s="12">
        <v>26.66</v>
      </c>
      <c r="F2845" s="14" t="str">
        <f t="shared" si="180"/>
        <v>2025-06-13ExpenseApple52165 Subscriptions (Annual)26.66</v>
      </c>
      <c r="G2845" s="15">
        <f t="shared" si="181"/>
        <v>45821</v>
      </c>
      <c r="H2845" s="16" t="str">
        <f>IF((IFERROR((VLOOKUP(D2845,'Automation (QBO)'!A:B,2,FALSE)),"0"))=0,"Suspense",(IFERROR((VLOOKUP(D2845,'Automation (QBO)'!A:B,2,FALSE)),"Suspense")))</f>
        <v>Subscriptions (Annual)</v>
      </c>
      <c r="I2845" s="17">
        <f t="shared" si="182"/>
        <v>26.66</v>
      </c>
      <c r="J2845" s="12" t="str">
        <f t="shared" si="183"/>
        <v>Subscriptions (Annual)</v>
      </c>
    </row>
    <row r="2846" spans="1:10" ht="18" hidden="1" customHeight="1">
      <c r="A2846" s="13" t="s">
        <v>877</v>
      </c>
      <c r="B2846" s="12" t="s">
        <v>78</v>
      </c>
      <c r="C2846" s="12" t="s">
        <v>80</v>
      </c>
      <c r="D2846" s="12" t="s">
        <v>199</v>
      </c>
      <c r="E2846" s="12">
        <v>-1.33</v>
      </c>
      <c r="F2846" s="14" t="str">
        <f t="shared" si="180"/>
        <v>2025-06-13ExpenseApple21020 GST/HST Payable-1.33</v>
      </c>
      <c r="G2846" s="15">
        <f t="shared" si="181"/>
        <v>45821</v>
      </c>
      <c r="H2846" s="16" t="str">
        <f>IF((IFERROR((VLOOKUP(D2846,'Automation (QBO)'!A:B,2,FALSE)),"0"))=0,"Suspense",(IFERROR((VLOOKUP(D2846,'Automation (QBO)'!A:B,2,FALSE)),"Suspense")))</f>
        <v>GST/HST Payable</v>
      </c>
      <c r="I2846" s="17">
        <f t="shared" si="182"/>
        <v>-1.33</v>
      </c>
      <c r="J2846" s="12" t="str">
        <f t="shared" si="183"/>
        <v>GST/HST Payable</v>
      </c>
    </row>
    <row r="2847" spans="1:10" ht="18" hidden="1" customHeight="1">
      <c r="A2847" s="13" t="s">
        <v>877</v>
      </c>
      <c r="B2847" s="12" t="s">
        <v>78</v>
      </c>
      <c r="C2847" s="12" t="s">
        <v>80</v>
      </c>
      <c r="D2847" s="12" t="s">
        <v>505</v>
      </c>
      <c r="E2847" s="12">
        <v>27.99</v>
      </c>
      <c r="F2847" s="14" t="str">
        <f t="shared" si="180"/>
        <v>2025-06-13ExpenseApple21010 Credit Card (CIBC Visa)27.99</v>
      </c>
      <c r="G2847" s="15">
        <f t="shared" si="181"/>
        <v>45821</v>
      </c>
      <c r="H2847" s="16" t="str">
        <f>IF((IFERROR((VLOOKUP(D2847,'Automation (QBO)'!A:B,2,FALSE)),"0"))=0,"Suspense",(IFERROR((VLOOKUP(D2847,'Automation (QBO)'!A:B,2,FALSE)),"Suspense")))</f>
        <v>Credit Card (CIBC Visa)</v>
      </c>
      <c r="I2847" s="17">
        <f t="shared" si="182"/>
        <v>27.99</v>
      </c>
      <c r="J2847" s="12" t="str">
        <f t="shared" si="183"/>
        <v>Credit Card (CIBC Visa)</v>
      </c>
    </row>
    <row r="2848" spans="1:10" ht="18" hidden="1" customHeight="1">
      <c r="A2848" s="13" t="s">
        <v>877</v>
      </c>
      <c r="B2848" s="12" t="s">
        <v>78</v>
      </c>
      <c r="C2848" s="12" t="s">
        <v>101</v>
      </c>
      <c r="D2848" s="12" t="s">
        <v>505</v>
      </c>
      <c r="E2848" s="12">
        <v>179.19</v>
      </c>
      <c r="F2848" s="14" t="str">
        <f t="shared" si="180"/>
        <v>2025-06-13ExpenseAmazon21010 Credit Card (CIBC Visa)179.19</v>
      </c>
      <c r="G2848" s="15">
        <f t="shared" si="181"/>
        <v>45821</v>
      </c>
      <c r="H2848" s="16" t="str">
        <f>IF((IFERROR((VLOOKUP(D2848,'Automation (QBO)'!A:B,2,FALSE)),"0"))=0,"Suspense",(IFERROR((VLOOKUP(D2848,'Automation (QBO)'!A:B,2,FALSE)),"Suspense")))</f>
        <v>Credit Card (CIBC Visa)</v>
      </c>
      <c r="I2848" s="17">
        <f t="shared" si="182"/>
        <v>179.19</v>
      </c>
      <c r="J2848" s="12" t="str">
        <f t="shared" si="183"/>
        <v>Credit Card (CIBC Visa)</v>
      </c>
    </row>
    <row r="2849" spans="1:10" ht="18" hidden="1" customHeight="1">
      <c r="A2849" s="13" t="s">
        <v>877</v>
      </c>
      <c r="B2849" s="12" t="s">
        <v>78</v>
      </c>
      <c r="C2849" s="12" t="s">
        <v>101</v>
      </c>
      <c r="D2849" s="12" t="s">
        <v>505</v>
      </c>
      <c r="E2849" s="12">
        <v>179.19</v>
      </c>
      <c r="F2849" s="14" t="str">
        <f t="shared" si="180"/>
        <v>2025-06-13ExpenseAmazon21010 Credit Card (CIBC Visa)179.19</v>
      </c>
      <c r="G2849" s="15">
        <f t="shared" si="181"/>
        <v>45821</v>
      </c>
      <c r="H2849" s="16" t="str">
        <f>IF((IFERROR((VLOOKUP(D2849,'Automation (QBO)'!A:B,2,FALSE)),"0"))=0,"Suspense",(IFERROR((VLOOKUP(D2849,'Automation (QBO)'!A:B,2,FALSE)),"Suspense")))</f>
        <v>Credit Card (CIBC Visa)</v>
      </c>
      <c r="I2849" s="17">
        <f t="shared" si="182"/>
        <v>179.19</v>
      </c>
      <c r="J2849" s="12" t="str">
        <f t="shared" si="183"/>
        <v>Credit Card (CIBC Visa)</v>
      </c>
    </row>
    <row r="2850" spans="1:10" ht="18" hidden="1" customHeight="1">
      <c r="A2850" s="13" t="s">
        <v>877</v>
      </c>
      <c r="B2850" s="12" t="s">
        <v>78</v>
      </c>
      <c r="C2850" s="12" t="s">
        <v>101</v>
      </c>
      <c r="D2850" s="12" t="s">
        <v>505</v>
      </c>
      <c r="E2850" s="12">
        <v>179.19</v>
      </c>
      <c r="F2850" s="14" t="str">
        <f t="shared" si="180"/>
        <v>2025-06-13ExpenseAmazon21010 Credit Card (CIBC Visa)179.19</v>
      </c>
      <c r="G2850" s="15">
        <f t="shared" si="181"/>
        <v>45821</v>
      </c>
      <c r="H2850" s="16" t="str">
        <f>IF((IFERROR((VLOOKUP(D2850,'Automation (QBO)'!A:B,2,FALSE)),"0"))=0,"Suspense",(IFERROR((VLOOKUP(D2850,'Automation (QBO)'!A:B,2,FALSE)),"Suspense")))</f>
        <v>Credit Card (CIBC Visa)</v>
      </c>
      <c r="I2850" s="17">
        <f t="shared" si="182"/>
        <v>179.19</v>
      </c>
      <c r="J2850" s="12" t="str">
        <f t="shared" si="183"/>
        <v>Credit Card (CIBC Visa)</v>
      </c>
    </row>
    <row r="2851" spans="1:10" ht="18" hidden="1" customHeight="1">
      <c r="A2851" s="13" t="s">
        <v>877</v>
      </c>
      <c r="B2851" s="12" t="s">
        <v>78</v>
      </c>
      <c r="C2851" s="12" t="s">
        <v>103</v>
      </c>
      <c r="D2851" s="12" t="s">
        <v>505</v>
      </c>
      <c r="E2851" s="12">
        <v>279.44</v>
      </c>
      <c r="F2851" s="14" t="str">
        <f t="shared" si="180"/>
        <v>2025-06-13ExpenseRona21010 Credit Card (CIBC Visa)279.44</v>
      </c>
      <c r="G2851" s="15">
        <f t="shared" si="181"/>
        <v>45821</v>
      </c>
      <c r="H2851" s="16" t="str">
        <f>IF((IFERROR((VLOOKUP(D2851,'Automation (QBO)'!A:B,2,FALSE)),"0"))=0,"Suspense",(IFERROR((VLOOKUP(D2851,'Automation (QBO)'!A:B,2,FALSE)),"Suspense")))</f>
        <v>Credit Card (CIBC Visa)</v>
      </c>
      <c r="I2851" s="17">
        <f t="shared" si="182"/>
        <v>279.44</v>
      </c>
      <c r="J2851" s="12" t="str">
        <f t="shared" si="183"/>
        <v>Credit Card (CIBC Visa)</v>
      </c>
    </row>
    <row r="2852" spans="1:10" ht="18" hidden="1" customHeight="1">
      <c r="A2852" s="13" t="s">
        <v>877</v>
      </c>
      <c r="B2852" s="12" t="s">
        <v>78</v>
      </c>
      <c r="C2852" s="12" t="s">
        <v>97</v>
      </c>
      <c r="D2852" s="12" t="s">
        <v>505</v>
      </c>
      <c r="E2852" s="12">
        <v>29.98</v>
      </c>
      <c r="F2852" s="14" t="str">
        <f t="shared" si="180"/>
        <v>2025-06-13ExpenseBrowns Socialhouse Restaurant21010 Credit Card (CIBC Visa)29.98</v>
      </c>
      <c r="G2852" s="15">
        <f t="shared" si="181"/>
        <v>45821</v>
      </c>
      <c r="H2852" s="16" t="str">
        <f>IF((IFERROR((VLOOKUP(D2852,'Automation (QBO)'!A:B,2,FALSE)),"0"))=0,"Suspense",(IFERROR((VLOOKUP(D2852,'Automation (QBO)'!A:B,2,FALSE)),"Suspense")))</f>
        <v>Credit Card (CIBC Visa)</v>
      </c>
      <c r="I2852" s="17">
        <f t="shared" si="182"/>
        <v>29.98</v>
      </c>
      <c r="J2852" s="12" t="str">
        <f t="shared" si="183"/>
        <v>Credit Card (CIBC Visa)</v>
      </c>
    </row>
    <row r="2853" spans="1:10" ht="18" hidden="1" customHeight="1">
      <c r="A2853" s="13" t="s">
        <v>877</v>
      </c>
      <c r="B2853" s="12" t="s">
        <v>78</v>
      </c>
      <c r="C2853" s="12" t="s">
        <v>101</v>
      </c>
      <c r="D2853" s="12" t="s">
        <v>505</v>
      </c>
      <c r="E2853" s="12">
        <v>179.19</v>
      </c>
      <c r="F2853" s="14" t="str">
        <f t="shared" si="180"/>
        <v>2025-06-13ExpenseAmazon21010 Credit Card (CIBC Visa)179.19</v>
      </c>
      <c r="G2853" s="15">
        <f t="shared" si="181"/>
        <v>45821</v>
      </c>
      <c r="H2853" s="16" t="str">
        <f>IF((IFERROR((VLOOKUP(D2853,'Automation (QBO)'!A:B,2,FALSE)),"0"))=0,"Suspense",(IFERROR((VLOOKUP(D2853,'Automation (QBO)'!A:B,2,FALSE)),"Suspense")))</f>
        <v>Credit Card (CIBC Visa)</v>
      </c>
      <c r="I2853" s="17">
        <f t="shared" si="182"/>
        <v>179.19</v>
      </c>
      <c r="J2853" s="12" t="str">
        <f t="shared" si="183"/>
        <v>Credit Card (CIBC Visa)</v>
      </c>
    </row>
    <row r="2854" spans="1:10" ht="18" hidden="1" customHeight="1">
      <c r="A2854" s="13" t="s">
        <v>877</v>
      </c>
      <c r="B2854" s="12" t="s">
        <v>78</v>
      </c>
      <c r="C2854" s="12" t="s">
        <v>101</v>
      </c>
      <c r="D2854" s="12" t="s">
        <v>660</v>
      </c>
      <c r="E2854" s="12">
        <v>171.19</v>
      </c>
      <c r="F2854" s="14" t="str">
        <f t="shared" si="180"/>
        <v>2025-06-13ExpenseAmazon51335 Project Expense - Materials171.19</v>
      </c>
      <c r="G2854" s="15">
        <f t="shared" si="181"/>
        <v>45821</v>
      </c>
      <c r="H2854" s="16" t="str">
        <f>IF((IFERROR((VLOOKUP(D2854,'Automation (QBO)'!A:B,2,FALSE)),"0"))=0,"Suspense",(IFERROR((VLOOKUP(D2854,'Automation (QBO)'!A:B,2,FALSE)),"Suspense")))</f>
        <v>Project Expense - Materials</v>
      </c>
      <c r="I2854" s="17">
        <f t="shared" si="182"/>
        <v>171.19</v>
      </c>
      <c r="J2854" s="12" t="str">
        <f t="shared" si="183"/>
        <v>Project Expense - Materials</v>
      </c>
    </row>
    <row r="2855" spans="1:10" ht="18" hidden="1" customHeight="1">
      <c r="A2855" s="13" t="s">
        <v>877</v>
      </c>
      <c r="B2855" s="12" t="s">
        <v>78</v>
      </c>
      <c r="C2855" s="12" t="s">
        <v>101</v>
      </c>
      <c r="D2855" s="12" t="s">
        <v>199</v>
      </c>
      <c r="E2855" s="12">
        <v>-8</v>
      </c>
      <c r="F2855" s="14" t="str">
        <f t="shared" si="180"/>
        <v>2025-06-13ExpenseAmazon21020 GST/HST Payable-8</v>
      </c>
      <c r="G2855" s="15">
        <f t="shared" si="181"/>
        <v>45821</v>
      </c>
      <c r="H2855" s="16" t="str">
        <f>IF((IFERROR((VLOOKUP(D2855,'Automation (QBO)'!A:B,2,FALSE)),"0"))=0,"Suspense",(IFERROR((VLOOKUP(D2855,'Automation (QBO)'!A:B,2,FALSE)),"Suspense")))</f>
        <v>GST/HST Payable</v>
      </c>
      <c r="I2855" s="17">
        <f t="shared" si="182"/>
        <v>-8</v>
      </c>
      <c r="J2855" s="12" t="str">
        <f t="shared" si="183"/>
        <v>GST/HST Payable</v>
      </c>
    </row>
    <row r="2856" spans="1:10" ht="18" hidden="1" customHeight="1">
      <c r="A2856" s="13" t="s">
        <v>877</v>
      </c>
      <c r="B2856" s="12" t="s">
        <v>78</v>
      </c>
      <c r="C2856" s="12" t="s">
        <v>101</v>
      </c>
      <c r="D2856" s="12" t="s">
        <v>660</v>
      </c>
      <c r="E2856" s="12">
        <v>171.19</v>
      </c>
      <c r="F2856" s="14" t="str">
        <f t="shared" si="180"/>
        <v>2025-06-13ExpenseAmazon51335 Project Expense - Materials171.19</v>
      </c>
      <c r="G2856" s="15">
        <f t="shared" si="181"/>
        <v>45821</v>
      </c>
      <c r="H2856" s="16" t="str">
        <f>IF((IFERROR((VLOOKUP(D2856,'Automation (QBO)'!A:B,2,FALSE)),"0"))=0,"Suspense",(IFERROR((VLOOKUP(D2856,'Automation (QBO)'!A:B,2,FALSE)),"Suspense")))</f>
        <v>Project Expense - Materials</v>
      </c>
      <c r="I2856" s="17">
        <f t="shared" si="182"/>
        <v>171.19</v>
      </c>
      <c r="J2856" s="12" t="str">
        <f t="shared" si="183"/>
        <v>Project Expense - Materials</v>
      </c>
    </row>
    <row r="2857" spans="1:10" ht="18" hidden="1" customHeight="1">
      <c r="A2857" s="13" t="s">
        <v>877</v>
      </c>
      <c r="B2857" s="12" t="s">
        <v>78</v>
      </c>
      <c r="C2857" s="12" t="s">
        <v>101</v>
      </c>
      <c r="D2857" s="12" t="s">
        <v>199</v>
      </c>
      <c r="E2857" s="12">
        <v>-8</v>
      </c>
      <c r="F2857" s="14" t="str">
        <f t="shared" si="180"/>
        <v>2025-06-13ExpenseAmazon21020 GST/HST Payable-8</v>
      </c>
      <c r="G2857" s="15">
        <f t="shared" si="181"/>
        <v>45821</v>
      </c>
      <c r="H2857" s="16" t="str">
        <f>IF((IFERROR((VLOOKUP(D2857,'Automation (QBO)'!A:B,2,FALSE)),"0"))=0,"Suspense",(IFERROR((VLOOKUP(D2857,'Automation (QBO)'!A:B,2,FALSE)),"Suspense")))</f>
        <v>GST/HST Payable</v>
      </c>
      <c r="I2857" s="17">
        <f t="shared" si="182"/>
        <v>-8</v>
      </c>
      <c r="J2857" s="12" t="str">
        <f t="shared" si="183"/>
        <v>GST/HST Payable</v>
      </c>
    </row>
    <row r="2858" spans="1:10" ht="18" hidden="1" customHeight="1">
      <c r="A2858" s="13" t="s">
        <v>878</v>
      </c>
      <c r="B2858" s="12" t="s">
        <v>78</v>
      </c>
      <c r="C2858" s="12" t="s">
        <v>895</v>
      </c>
      <c r="D2858" s="12" t="s">
        <v>203</v>
      </c>
      <c r="E2858" s="12">
        <v>154.65</v>
      </c>
      <c r="F2858" s="14" t="str">
        <f t="shared" si="180"/>
        <v>2025-06-14ExpensePayPall52190 Meals &amp; Entertainment154.65</v>
      </c>
      <c r="G2858" s="15">
        <f t="shared" si="181"/>
        <v>45822</v>
      </c>
      <c r="H2858" s="16" t="str">
        <f>IF((IFERROR((VLOOKUP(D2858,'Automation (QBO)'!A:B,2,FALSE)),"0"))=0,"Suspense",(IFERROR((VLOOKUP(D2858,'Automation (QBO)'!A:B,2,FALSE)),"Suspense")))</f>
        <v>Meals &amp; Entertainment</v>
      </c>
      <c r="I2858" s="17">
        <f t="shared" si="182"/>
        <v>154.65</v>
      </c>
      <c r="J2858" s="12" t="str">
        <f t="shared" si="183"/>
        <v>Meals &amp; Entertainment</v>
      </c>
    </row>
    <row r="2859" spans="1:10" ht="18" hidden="1" customHeight="1">
      <c r="A2859" s="13" t="s">
        <v>878</v>
      </c>
      <c r="B2859" s="12" t="s">
        <v>78</v>
      </c>
      <c r="C2859" s="12" t="s">
        <v>895</v>
      </c>
      <c r="D2859" s="12" t="s">
        <v>199</v>
      </c>
      <c r="E2859" s="12">
        <v>0</v>
      </c>
      <c r="F2859" s="14" t="str">
        <f t="shared" si="180"/>
        <v>2025-06-14ExpensePayPall21020 GST/HST Payable0</v>
      </c>
      <c r="G2859" s="15">
        <f t="shared" si="181"/>
        <v>45822</v>
      </c>
      <c r="H2859" s="16" t="str">
        <f>IF((IFERROR((VLOOKUP(D2859,'Automation (QBO)'!A:B,2,FALSE)),"0"))=0,"Suspense",(IFERROR((VLOOKUP(D2859,'Automation (QBO)'!A:B,2,FALSE)),"Suspense")))</f>
        <v>GST/HST Payable</v>
      </c>
      <c r="I2859" s="17">
        <f t="shared" si="182"/>
        <v>0</v>
      </c>
      <c r="J2859" s="12" t="str">
        <f t="shared" si="183"/>
        <v>GST/HST Payable</v>
      </c>
    </row>
    <row r="2860" spans="1:10" ht="18" hidden="1" customHeight="1">
      <c r="A2860" s="13" t="s">
        <v>878</v>
      </c>
      <c r="B2860" s="12" t="s">
        <v>78</v>
      </c>
      <c r="C2860" s="12" t="s">
        <v>879</v>
      </c>
      <c r="D2860" s="12" t="s">
        <v>199</v>
      </c>
      <c r="E2860" s="12">
        <v>0</v>
      </c>
      <c r="F2860" s="14" t="str">
        <f t="shared" si="180"/>
        <v>2025-06-14ExpenseCBP Sumas21020 GST/HST Payable0</v>
      </c>
      <c r="G2860" s="15">
        <f t="shared" si="181"/>
        <v>45822</v>
      </c>
      <c r="H2860" s="16" t="str">
        <f>IF((IFERROR((VLOOKUP(D2860,'Automation (QBO)'!A:B,2,FALSE)),"0"))=0,"Suspense",(IFERROR((VLOOKUP(D2860,'Automation (QBO)'!A:B,2,FALSE)),"Suspense")))</f>
        <v>GST/HST Payable</v>
      </c>
      <c r="I2860" s="17">
        <f t="shared" si="182"/>
        <v>0</v>
      </c>
      <c r="J2860" s="12" t="str">
        <f t="shared" si="183"/>
        <v>GST/HST Payable</v>
      </c>
    </row>
    <row r="2861" spans="1:10" ht="18" hidden="1" customHeight="1">
      <c r="A2861" s="13" t="s">
        <v>878</v>
      </c>
      <c r="B2861" s="12" t="s">
        <v>78</v>
      </c>
      <c r="C2861" s="12" t="s">
        <v>879</v>
      </c>
      <c r="D2861" s="12" t="s">
        <v>660</v>
      </c>
      <c r="E2861" s="12">
        <v>27.43</v>
      </c>
      <c r="F2861" s="14" t="str">
        <f t="shared" si="180"/>
        <v>2025-06-14ExpenseCBP Sumas51335 Project Expense - Materials27.43</v>
      </c>
      <c r="G2861" s="15">
        <f t="shared" si="181"/>
        <v>45822</v>
      </c>
      <c r="H2861" s="16" t="str">
        <f>IF((IFERROR((VLOOKUP(D2861,'Automation (QBO)'!A:B,2,FALSE)),"0"))=0,"Suspense",(IFERROR((VLOOKUP(D2861,'Automation (QBO)'!A:B,2,FALSE)),"Suspense")))</f>
        <v>Project Expense - Materials</v>
      </c>
      <c r="I2861" s="17">
        <f t="shared" si="182"/>
        <v>27.43</v>
      </c>
      <c r="J2861" s="12" t="str">
        <f t="shared" si="183"/>
        <v>Project Expense - Materials</v>
      </c>
    </row>
    <row r="2862" spans="1:10" ht="18" hidden="1" customHeight="1">
      <c r="A2862" s="13" t="s">
        <v>878</v>
      </c>
      <c r="B2862" s="12" t="s">
        <v>78</v>
      </c>
      <c r="C2862" s="12" t="s">
        <v>100</v>
      </c>
      <c r="D2862" s="12" t="s">
        <v>383</v>
      </c>
      <c r="E2862" s="12">
        <v>11.52</v>
      </c>
      <c r="F2862" s="14" t="str">
        <f t="shared" si="180"/>
        <v>2025-06-14ExpenseMicrosoft Canada Inc52165 Subscriptions (Annual)11.52</v>
      </c>
      <c r="G2862" s="15">
        <f t="shared" si="181"/>
        <v>45822</v>
      </c>
      <c r="H2862" s="16" t="str">
        <f>IF((IFERROR((VLOOKUP(D2862,'Automation (QBO)'!A:B,2,FALSE)),"0"))=0,"Suspense",(IFERROR((VLOOKUP(D2862,'Automation (QBO)'!A:B,2,FALSE)),"Suspense")))</f>
        <v>Subscriptions (Annual)</v>
      </c>
      <c r="I2862" s="17">
        <f t="shared" si="182"/>
        <v>11.52</v>
      </c>
      <c r="J2862" s="12" t="str">
        <f t="shared" si="183"/>
        <v>Subscriptions (Annual)</v>
      </c>
    </row>
    <row r="2863" spans="1:10" ht="18" hidden="1" customHeight="1">
      <c r="A2863" s="13" t="s">
        <v>878</v>
      </c>
      <c r="B2863" s="12" t="s">
        <v>78</v>
      </c>
      <c r="C2863" s="12" t="s">
        <v>100</v>
      </c>
      <c r="D2863" s="12" t="s">
        <v>199</v>
      </c>
      <c r="E2863" s="12">
        <v>-0.57999999999999996</v>
      </c>
      <c r="F2863" s="14" t="str">
        <f t="shared" si="180"/>
        <v>2025-06-14ExpenseMicrosoft Canada Inc21020 GST/HST Payable-0.58</v>
      </c>
      <c r="G2863" s="15">
        <f t="shared" si="181"/>
        <v>45822</v>
      </c>
      <c r="H2863" s="16" t="str">
        <f>IF((IFERROR((VLOOKUP(D2863,'Automation (QBO)'!A:B,2,FALSE)),"0"))=0,"Suspense",(IFERROR((VLOOKUP(D2863,'Automation (QBO)'!A:B,2,FALSE)),"Suspense")))</f>
        <v>GST/HST Payable</v>
      </c>
      <c r="I2863" s="17">
        <f t="shared" si="182"/>
        <v>-0.57999999999999996</v>
      </c>
      <c r="J2863" s="12" t="str">
        <f t="shared" si="183"/>
        <v>GST/HST Payable</v>
      </c>
    </row>
    <row r="2864" spans="1:10" ht="18" hidden="1" customHeight="1">
      <c r="A2864" s="13" t="s">
        <v>878</v>
      </c>
      <c r="B2864" s="12" t="s">
        <v>78</v>
      </c>
      <c r="C2864" s="12" t="s">
        <v>100</v>
      </c>
      <c r="D2864" s="12" t="s">
        <v>505</v>
      </c>
      <c r="E2864" s="12">
        <v>12.1</v>
      </c>
      <c r="F2864" s="14" t="str">
        <f t="shared" si="180"/>
        <v>2025-06-14ExpenseMicrosoft Canada Inc21010 Credit Card (CIBC Visa)12.1</v>
      </c>
      <c r="G2864" s="15">
        <f t="shared" si="181"/>
        <v>45822</v>
      </c>
      <c r="H2864" s="16" t="str">
        <f>IF((IFERROR((VLOOKUP(D2864,'Automation (QBO)'!A:B,2,FALSE)),"0"))=0,"Suspense",(IFERROR((VLOOKUP(D2864,'Automation (QBO)'!A:B,2,FALSE)),"Suspense")))</f>
        <v>Credit Card (CIBC Visa)</v>
      </c>
      <c r="I2864" s="17">
        <f t="shared" si="182"/>
        <v>12.1</v>
      </c>
      <c r="J2864" s="12" t="str">
        <f t="shared" si="183"/>
        <v>Credit Card (CIBC Visa)</v>
      </c>
    </row>
    <row r="2865" spans="1:10" ht="18" hidden="1" customHeight="1">
      <c r="A2865" s="13" t="s">
        <v>878</v>
      </c>
      <c r="B2865" s="12" t="s">
        <v>78</v>
      </c>
      <c r="C2865" s="12" t="s">
        <v>100</v>
      </c>
      <c r="D2865" s="12" t="s">
        <v>383</v>
      </c>
      <c r="E2865" s="12">
        <v>10.46</v>
      </c>
      <c r="F2865" s="14" t="str">
        <f t="shared" si="180"/>
        <v>2025-06-14ExpenseMicrosoft Canada Inc52165 Subscriptions (Annual)10.46</v>
      </c>
      <c r="G2865" s="15">
        <f t="shared" si="181"/>
        <v>45822</v>
      </c>
      <c r="H2865" s="16" t="str">
        <f>IF((IFERROR((VLOOKUP(D2865,'Automation (QBO)'!A:B,2,FALSE)),"0"))=0,"Suspense",(IFERROR((VLOOKUP(D2865,'Automation (QBO)'!A:B,2,FALSE)),"Suspense")))</f>
        <v>Subscriptions (Annual)</v>
      </c>
      <c r="I2865" s="17">
        <f t="shared" si="182"/>
        <v>10.46</v>
      </c>
      <c r="J2865" s="12" t="str">
        <f t="shared" si="183"/>
        <v>Subscriptions (Annual)</v>
      </c>
    </row>
    <row r="2866" spans="1:10" ht="18" hidden="1" customHeight="1">
      <c r="A2866" s="13" t="s">
        <v>878</v>
      </c>
      <c r="B2866" s="12" t="s">
        <v>78</v>
      </c>
      <c r="C2866" s="12" t="s">
        <v>100</v>
      </c>
      <c r="D2866" s="12" t="s">
        <v>199</v>
      </c>
      <c r="E2866" s="12">
        <v>-0.52</v>
      </c>
      <c r="F2866" s="14" t="str">
        <f t="shared" si="180"/>
        <v>2025-06-14ExpenseMicrosoft Canada Inc21020 GST/HST Payable-0.52</v>
      </c>
      <c r="G2866" s="15">
        <f t="shared" si="181"/>
        <v>45822</v>
      </c>
      <c r="H2866" s="16" t="str">
        <f>IF((IFERROR((VLOOKUP(D2866,'Automation (QBO)'!A:B,2,FALSE)),"0"))=0,"Suspense",(IFERROR((VLOOKUP(D2866,'Automation (QBO)'!A:B,2,FALSE)),"Suspense")))</f>
        <v>GST/HST Payable</v>
      </c>
      <c r="I2866" s="17">
        <f t="shared" si="182"/>
        <v>-0.52</v>
      </c>
      <c r="J2866" s="12" t="str">
        <f t="shared" si="183"/>
        <v>GST/HST Payable</v>
      </c>
    </row>
    <row r="2867" spans="1:10" ht="18" hidden="1" customHeight="1">
      <c r="A2867" s="13" t="s">
        <v>878</v>
      </c>
      <c r="B2867" s="12" t="s">
        <v>78</v>
      </c>
      <c r="C2867" s="12" t="s">
        <v>100</v>
      </c>
      <c r="D2867" s="12" t="s">
        <v>383</v>
      </c>
      <c r="E2867" s="12">
        <v>21.76</v>
      </c>
      <c r="F2867" s="14" t="str">
        <f t="shared" si="180"/>
        <v>2025-06-14ExpenseMicrosoft Canada Inc52165 Subscriptions (Annual)21.76</v>
      </c>
      <c r="G2867" s="15">
        <f t="shared" si="181"/>
        <v>45822</v>
      </c>
      <c r="H2867" s="16" t="str">
        <f>IF((IFERROR((VLOOKUP(D2867,'Automation (QBO)'!A:B,2,FALSE)),"0"))=0,"Suspense",(IFERROR((VLOOKUP(D2867,'Automation (QBO)'!A:B,2,FALSE)),"Suspense")))</f>
        <v>Subscriptions (Annual)</v>
      </c>
      <c r="I2867" s="17">
        <f t="shared" si="182"/>
        <v>21.76</v>
      </c>
      <c r="J2867" s="12" t="str">
        <f t="shared" si="183"/>
        <v>Subscriptions (Annual)</v>
      </c>
    </row>
    <row r="2868" spans="1:10" ht="18" hidden="1" customHeight="1">
      <c r="A2868" s="13" t="s">
        <v>878</v>
      </c>
      <c r="B2868" s="12" t="s">
        <v>78</v>
      </c>
      <c r="C2868" s="12" t="s">
        <v>100</v>
      </c>
      <c r="D2868" s="12" t="s">
        <v>199</v>
      </c>
      <c r="E2868" s="12">
        <v>-1.0900000000000001</v>
      </c>
      <c r="F2868" s="14" t="str">
        <f t="shared" si="180"/>
        <v>2025-06-14ExpenseMicrosoft Canada Inc21020 GST/HST Payable-1.09</v>
      </c>
      <c r="G2868" s="15">
        <f t="shared" si="181"/>
        <v>45822</v>
      </c>
      <c r="H2868" s="16" t="str">
        <f>IF((IFERROR((VLOOKUP(D2868,'Automation (QBO)'!A:B,2,FALSE)),"0"))=0,"Suspense",(IFERROR((VLOOKUP(D2868,'Automation (QBO)'!A:B,2,FALSE)),"Suspense")))</f>
        <v>GST/HST Payable</v>
      </c>
      <c r="I2868" s="17">
        <f t="shared" si="182"/>
        <v>-1.0900000000000001</v>
      </c>
      <c r="J2868" s="12" t="str">
        <f t="shared" si="183"/>
        <v>GST/HST Payable</v>
      </c>
    </row>
    <row r="2869" spans="1:10" ht="18" hidden="1" customHeight="1">
      <c r="A2869" s="13" t="s">
        <v>878</v>
      </c>
      <c r="B2869" s="12" t="s">
        <v>78</v>
      </c>
      <c r="C2869" s="12" t="s">
        <v>879</v>
      </c>
      <c r="D2869" s="12" t="s">
        <v>505</v>
      </c>
      <c r="E2869" s="12">
        <v>27.43</v>
      </c>
      <c r="F2869" s="14" t="str">
        <f t="shared" si="180"/>
        <v>2025-06-14ExpenseCBP Sumas21010 Credit Card (CIBC Visa)27.43</v>
      </c>
      <c r="G2869" s="15">
        <f t="shared" si="181"/>
        <v>45822</v>
      </c>
      <c r="H2869" s="16" t="str">
        <f>IF((IFERROR((VLOOKUP(D2869,'Automation (QBO)'!A:B,2,FALSE)),"0"))=0,"Suspense",(IFERROR((VLOOKUP(D2869,'Automation (QBO)'!A:B,2,FALSE)),"Suspense")))</f>
        <v>Credit Card (CIBC Visa)</v>
      </c>
      <c r="I2869" s="17">
        <f t="shared" si="182"/>
        <v>27.43</v>
      </c>
      <c r="J2869" s="12" t="str">
        <f t="shared" si="183"/>
        <v>Credit Card (CIBC Visa)</v>
      </c>
    </row>
    <row r="2870" spans="1:10" ht="18" hidden="1" customHeight="1">
      <c r="A2870" s="13" t="s">
        <v>878</v>
      </c>
      <c r="B2870" s="12" t="s">
        <v>78</v>
      </c>
      <c r="C2870" s="12" t="s">
        <v>895</v>
      </c>
      <c r="D2870" s="12" t="s">
        <v>505</v>
      </c>
      <c r="E2870" s="12">
        <v>154.65</v>
      </c>
      <c r="F2870" s="14" t="str">
        <f t="shared" si="180"/>
        <v>2025-06-14ExpensePayPall21010 Credit Card (CIBC Visa)154.65</v>
      </c>
      <c r="G2870" s="15">
        <f t="shared" si="181"/>
        <v>45822</v>
      </c>
      <c r="H2870" s="16" t="str">
        <f>IF((IFERROR((VLOOKUP(D2870,'Automation (QBO)'!A:B,2,FALSE)),"0"))=0,"Suspense",(IFERROR((VLOOKUP(D2870,'Automation (QBO)'!A:B,2,FALSE)),"Suspense")))</f>
        <v>Credit Card (CIBC Visa)</v>
      </c>
      <c r="I2870" s="17">
        <f t="shared" si="182"/>
        <v>154.65</v>
      </c>
      <c r="J2870" s="12" t="str">
        <f t="shared" si="183"/>
        <v>Credit Card (CIBC Visa)</v>
      </c>
    </row>
    <row r="2871" spans="1:10" ht="18" hidden="1" customHeight="1">
      <c r="A2871" s="13" t="s">
        <v>878</v>
      </c>
      <c r="B2871" s="12" t="s">
        <v>78</v>
      </c>
      <c r="C2871" s="12" t="s">
        <v>100</v>
      </c>
      <c r="D2871" s="12" t="s">
        <v>505</v>
      </c>
      <c r="E2871" s="12">
        <v>22.85</v>
      </c>
      <c r="F2871" s="14" t="str">
        <f t="shared" si="180"/>
        <v>2025-06-14ExpenseMicrosoft Canada Inc21010 Credit Card (CIBC Visa)22.85</v>
      </c>
      <c r="G2871" s="15">
        <f t="shared" si="181"/>
        <v>45822</v>
      </c>
      <c r="H2871" s="16" t="str">
        <f>IF((IFERROR((VLOOKUP(D2871,'Automation (QBO)'!A:B,2,FALSE)),"0"))=0,"Suspense",(IFERROR((VLOOKUP(D2871,'Automation (QBO)'!A:B,2,FALSE)),"Suspense")))</f>
        <v>Credit Card (CIBC Visa)</v>
      </c>
      <c r="I2871" s="17">
        <f t="shared" si="182"/>
        <v>22.85</v>
      </c>
      <c r="J2871" s="12" t="str">
        <f t="shared" si="183"/>
        <v>Credit Card (CIBC Visa)</v>
      </c>
    </row>
    <row r="2872" spans="1:10" ht="18" hidden="1" customHeight="1">
      <c r="A2872" s="13" t="s">
        <v>878</v>
      </c>
      <c r="B2872" s="12" t="s">
        <v>78</v>
      </c>
      <c r="C2872" s="12" t="s">
        <v>100</v>
      </c>
      <c r="D2872" s="12" t="s">
        <v>505</v>
      </c>
      <c r="E2872" s="12">
        <v>10.98</v>
      </c>
      <c r="F2872" s="14" t="str">
        <f t="shared" si="180"/>
        <v>2025-06-14ExpenseMicrosoft Canada Inc21010 Credit Card (CIBC Visa)10.98</v>
      </c>
      <c r="G2872" s="15">
        <f t="shared" si="181"/>
        <v>45822</v>
      </c>
      <c r="H2872" s="16" t="str">
        <f>IF((IFERROR((VLOOKUP(D2872,'Automation (QBO)'!A:B,2,FALSE)),"0"))=0,"Suspense",(IFERROR((VLOOKUP(D2872,'Automation (QBO)'!A:B,2,FALSE)),"Suspense")))</f>
        <v>Credit Card (CIBC Visa)</v>
      </c>
      <c r="I2872" s="17">
        <f t="shared" si="182"/>
        <v>10.98</v>
      </c>
      <c r="J2872" s="12" t="str">
        <f t="shared" si="183"/>
        <v>Credit Card (CIBC Visa)</v>
      </c>
    </row>
    <row r="2873" spans="1:10" ht="18" hidden="1" customHeight="1">
      <c r="A2873" s="13" t="s">
        <v>880</v>
      </c>
      <c r="B2873" s="12" t="s">
        <v>78</v>
      </c>
      <c r="C2873" s="12" t="s">
        <v>86</v>
      </c>
      <c r="D2873" s="12" t="s">
        <v>199</v>
      </c>
      <c r="E2873" s="12">
        <v>-4.7</v>
      </c>
      <c r="F2873" s="14" t="str">
        <f t="shared" si="180"/>
        <v>2025-06-15ExpenseEsso21020 GST/HST Payable-4.7</v>
      </c>
      <c r="G2873" s="15">
        <f t="shared" si="181"/>
        <v>45823</v>
      </c>
      <c r="H2873" s="16" t="str">
        <f>IF((IFERROR((VLOOKUP(D2873,'Automation (QBO)'!A:B,2,FALSE)),"0"))=0,"Suspense",(IFERROR((VLOOKUP(D2873,'Automation (QBO)'!A:B,2,FALSE)),"Suspense")))</f>
        <v>GST/HST Payable</v>
      </c>
      <c r="I2873" s="17">
        <f t="shared" si="182"/>
        <v>-4.7</v>
      </c>
      <c r="J2873" s="12" t="str">
        <f t="shared" si="183"/>
        <v>GST/HST Payable</v>
      </c>
    </row>
    <row r="2874" spans="1:10" ht="18" hidden="1" customHeight="1">
      <c r="A2874" s="13" t="s">
        <v>880</v>
      </c>
      <c r="B2874" s="12" t="s">
        <v>78</v>
      </c>
      <c r="C2874" s="12" t="s">
        <v>321</v>
      </c>
      <c r="D2874" s="12" t="s">
        <v>294</v>
      </c>
      <c r="E2874" s="12">
        <v>131.91</v>
      </c>
      <c r="F2874" s="14" t="str">
        <f t="shared" si="180"/>
        <v>2025-06-15ExpenseLordco52215 Repairs &amp; Maintenance131.91</v>
      </c>
      <c r="G2874" s="15">
        <f t="shared" si="181"/>
        <v>45823</v>
      </c>
      <c r="H2874" s="16" t="str">
        <f>IF((IFERROR((VLOOKUP(D2874,'Automation (QBO)'!A:B,2,FALSE)),"0"))=0,"Suspense",(IFERROR((VLOOKUP(D2874,'Automation (QBO)'!A:B,2,FALSE)),"Suspense")))</f>
        <v>Repairs &amp; Maintenance</v>
      </c>
      <c r="I2874" s="17">
        <f t="shared" si="182"/>
        <v>131.91</v>
      </c>
      <c r="J2874" s="12" t="str">
        <f t="shared" si="183"/>
        <v>Repairs &amp; Maintenance</v>
      </c>
    </row>
    <row r="2875" spans="1:10" ht="18" hidden="1" customHeight="1">
      <c r="A2875" s="13" t="s">
        <v>880</v>
      </c>
      <c r="B2875" s="12" t="s">
        <v>78</v>
      </c>
      <c r="C2875" s="12" t="s">
        <v>321</v>
      </c>
      <c r="D2875" s="12" t="s">
        <v>199</v>
      </c>
      <c r="E2875" s="12">
        <v>0</v>
      </c>
      <c r="F2875" s="14" t="str">
        <f t="shared" si="180"/>
        <v>2025-06-15ExpenseLordco21020 GST/HST Payable0</v>
      </c>
      <c r="G2875" s="15">
        <f t="shared" si="181"/>
        <v>45823</v>
      </c>
      <c r="H2875" s="16" t="str">
        <f>IF((IFERROR((VLOOKUP(D2875,'Automation (QBO)'!A:B,2,FALSE)),"0"))=0,"Suspense",(IFERROR((VLOOKUP(D2875,'Automation (QBO)'!A:B,2,FALSE)),"Suspense")))</f>
        <v>GST/HST Payable</v>
      </c>
      <c r="I2875" s="17">
        <f t="shared" si="182"/>
        <v>0</v>
      </c>
      <c r="J2875" s="12" t="str">
        <f t="shared" si="183"/>
        <v>GST/HST Payable</v>
      </c>
    </row>
    <row r="2876" spans="1:10" ht="18" hidden="1" customHeight="1">
      <c r="A2876" s="13" t="s">
        <v>880</v>
      </c>
      <c r="B2876" s="12" t="s">
        <v>78</v>
      </c>
      <c r="C2876" s="12" t="s">
        <v>86</v>
      </c>
      <c r="D2876" s="12" t="s">
        <v>204</v>
      </c>
      <c r="E2876" s="12">
        <v>93.97</v>
      </c>
      <c r="F2876" s="14" t="str">
        <f t="shared" si="180"/>
        <v>2025-06-15ExpenseEsso52225 Fuel93.97</v>
      </c>
      <c r="G2876" s="15">
        <f t="shared" si="181"/>
        <v>45823</v>
      </c>
      <c r="H2876" s="16" t="str">
        <f>IF((IFERROR((VLOOKUP(D2876,'Automation (QBO)'!A:B,2,FALSE)),"0"))=0,"Suspense",(IFERROR((VLOOKUP(D2876,'Automation (QBO)'!A:B,2,FALSE)),"Suspense")))</f>
        <v>Fuel</v>
      </c>
      <c r="I2876" s="17">
        <f t="shared" si="182"/>
        <v>93.97</v>
      </c>
      <c r="J2876" s="12" t="str">
        <f t="shared" si="183"/>
        <v>Fuel</v>
      </c>
    </row>
    <row r="2877" spans="1:10" ht="18" hidden="1" customHeight="1">
      <c r="A2877" s="13" t="s">
        <v>880</v>
      </c>
      <c r="B2877" s="12" t="s">
        <v>78</v>
      </c>
      <c r="C2877" s="12" t="s">
        <v>86</v>
      </c>
      <c r="D2877" s="12" t="s">
        <v>505</v>
      </c>
      <c r="E2877" s="12">
        <v>98.67</v>
      </c>
      <c r="F2877" s="14" t="str">
        <f t="shared" si="180"/>
        <v>2025-06-15ExpenseEsso21010 Credit Card (CIBC Visa)98.67</v>
      </c>
      <c r="G2877" s="15">
        <f t="shared" si="181"/>
        <v>45823</v>
      </c>
      <c r="H2877" s="16" t="str">
        <f>IF((IFERROR((VLOOKUP(D2877,'Automation (QBO)'!A:B,2,FALSE)),"0"))=0,"Suspense",(IFERROR((VLOOKUP(D2877,'Automation (QBO)'!A:B,2,FALSE)),"Suspense")))</f>
        <v>Credit Card (CIBC Visa)</v>
      </c>
      <c r="I2877" s="17">
        <f t="shared" si="182"/>
        <v>98.67</v>
      </c>
      <c r="J2877" s="12" t="str">
        <f t="shared" si="183"/>
        <v>Credit Card (CIBC Visa)</v>
      </c>
    </row>
    <row r="2878" spans="1:10" ht="18" hidden="1" customHeight="1">
      <c r="A2878" s="13" t="s">
        <v>880</v>
      </c>
      <c r="B2878" s="12" t="s">
        <v>78</v>
      </c>
      <c r="C2878" s="12" t="s">
        <v>321</v>
      </c>
      <c r="D2878" s="12" t="s">
        <v>505</v>
      </c>
      <c r="E2878" s="12">
        <v>131.91</v>
      </c>
      <c r="F2878" s="14" t="str">
        <f t="shared" si="180"/>
        <v>2025-06-15ExpenseLordco21010 Credit Card (CIBC Visa)131.91</v>
      </c>
      <c r="G2878" s="15">
        <f t="shared" si="181"/>
        <v>45823</v>
      </c>
      <c r="H2878" s="16" t="str">
        <f>IF((IFERROR((VLOOKUP(D2878,'Automation (QBO)'!A:B,2,FALSE)),"0"))=0,"Suspense",(IFERROR((VLOOKUP(D2878,'Automation (QBO)'!A:B,2,FALSE)),"Suspense")))</f>
        <v>Credit Card (CIBC Visa)</v>
      </c>
      <c r="I2878" s="17">
        <f t="shared" si="182"/>
        <v>131.91</v>
      </c>
      <c r="J2878" s="12" t="str">
        <f t="shared" si="183"/>
        <v>Credit Card (CIBC Visa)</v>
      </c>
    </row>
    <row r="2879" spans="1:10" ht="18" hidden="1" customHeight="1">
      <c r="A2879" s="13" t="s">
        <v>881</v>
      </c>
      <c r="B2879" s="12" t="s">
        <v>78</v>
      </c>
      <c r="C2879" s="12" t="s">
        <v>81</v>
      </c>
      <c r="D2879" s="12" t="s">
        <v>660</v>
      </c>
      <c r="E2879" s="12">
        <v>145.97999999999999</v>
      </c>
      <c r="F2879" s="14" t="str">
        <f t="shared" si="180"/>
        <v>2025-06-16ExpenseHome Depot51335 Project Expense - Materials145.98</v>
      </c>
      <c r="G2879" s="15">
        <f t="shared" si="181"/>
        <v>45824</v>
      </c>
      <c r="H2879" s="16" t="str">
        <f>IF((IFERROR((VLOOKUP(D2879,'Automation (QBO)'!A:B,2,FALSE)),"0"))=0,"Suspense",(IFERROR((VLOOKUP(D2879,'Automation (QBO)'!A:B,2,FALSE)),"Suspense")))</f>
        <v>Project Expense - Materials</v>
      </c>
      <c r="I2879" s="17">
        <f t="shared" si="182"/>
        <v>145.97999999999999</v>
      </c>
      <c r="J2879" s="12" t="str">
        <f t="shared" si="183"/>
        <v>Project Expense - Materials</v>
      </c>
    </row>
    <row r="2880" spans="1:10" ht="18" hidden="1" customHeight="1">
      <c r="A2880" s="13" t="s">
        <v>881</v>
      </c>
      <c r="B2880" s="12" t="s">
        <v>78</v>
      </c>
      <c r="C2880" s="12" t="s">
        <v>81</v>
      </c>
      <c r="D2880" s="12" t="s">
        <v>199</v>
      </c>
      <c r="E2880" s="12">
        <v>-6.82</v>
      </c>
      <c r="F2880" s="14" t="str">
        <f t="shared" si="180"/>
        <v>2025-06-16ExpenseHome Depot21020 GST/HST Payable-6.82</v>
      </c>
      <c r="G2880" s="15">
        <f t="shared" si="181"/>
        <v>45824</v>
      </c>
      <c r="H2880" s="16" t="str">
        <f>IF((IFERROR((VLOOKUP(D2880,'Automation (QBO)'!A:B,2,FALSE)),"0"))=0,"Suspense",(IFERROR((VLOOKUP(D2880,'Automation (QBO)'!A:B,2,FALSE)),"Suspense")))</f>
        <v>GST/HST Payable</v>
      </c>
      <c r="I2880" s="17">
        <f t="shared" si="182"/>
        <v>-6.82</v>
      </c>
      <c r="J2880" s="12" t="str">
        <f t="shared" si="183"/>
        <v>GST/HST Payable</v>
      </c>
    </row>
    <row r="2881" spans="1:10" ht="18" hidden="1" customHeight="1">
      <c r="A2881" s="13" t="s">
        <v>881</v>
      </c>
      <c r="B2881" s="12" t="s">
        <v>78</v>
      </c>
      <c r="C2881" s="12" t="s">
        <v>127</v>
      </c>
      <c r="D2881" s="12" t="s">
        <v>660</v>
      </c>
      <c r="E2881" s="12">
        <v>72.7</v>
      </c>
      <c r="F2881" s="14" t="str">
        <f t="shared" si="180"/>
        <v>2025-06-16ExpenseANDREW SHERET LIMITED51335 Project Expense - Materials72.7</v>
      </c>
      <c r="G2881" s="15">
        <f t="shared" si="181"/>
        <v>45824</v>
      </c>
      <c r="H2881" s="16" t="str">
        <f>IF((IFERROR((VLOOKUP(D2881,'Automation (QBO)'!A:B,2,FALSE)),"0"))=0,"Suspense",(IFERROR((VLOOKUP(D2881,'Automation (QBO)'!A:B,2,FALSE)),"Suspense")))</f>
        <v>Project Expense - Materials</v>
      </c>
      <c r="I2881" s="17">
        <f t="shared" si="182"/>
        <v>72.7</v>
      </c>
      <c r="J2881" s="12" t="str">
        <f t="shared" si="183"/>
        <v>Project Expense - Materials</v>
      </c>
    </row>
    <row r="2882" spans="1:10" ht="18" hidden="1" customHeight="1">
      <c r="A2882" s="13" t="s">
        <v>881</v>
      </c>
      <c r="B2882" s="12" t="s">
        <v>78</v>
      </c>
      <c r="C2882" s="12" t="s">
        <v>127</v>
      </c>
      <c r="D2882" s="12" t="s">
        <v>199</v>
      </c>
      <c r="E2882" s="12">
        <v>-3.4</v>
      </c>
      <c r="F2882" s="14" t="str">
        <f t="shared" si="180"/>
        <v>2025-06-16ExpenseANDREW SHERET LIMITED21020 GST/HST Payable-3.4</v>
      </c>
      <c r="G2882" s="15">
        <f t="shared" si="181"/>
        <v>45824</v>
      </c>
      <c r="H2882" s="16" t="str">
        <f>IF((IFERROR((VLOOKUP(D2882,'Automation (QBO)'!A:B,2,FALSE)),"0"))=0,"Suspense",(IFERROR((VLOOKUP(D2882,'Automation (QBO)'!A:B,2,FALSE)),"Suspense")))</f>
        <v>GST/HST Payable</v>
      </c>
      <c r="I2882" s="17">
        <f t="shared" si="182"/>
        <v>-3.4</v>
      </c>
      <c r="J2882" s="12" t="str">
        <f t="shared" si="183"/>
        <v>GST/HST Payable</v>
      </c>
    </row>
    <row r="2883" spans="1:10" ht="18" hidden="1" customHeight="1">
      <c r="A2883" s="13" t="s">
        <v>881</v>
      </c>
      <c r="B2883" s="12" t="s">
        <v>124</v>
      </c>
      <c r="D2883" s="12" t="s">
        <v>311</v>
      </c>
      <c r="E2883" s="12">
        <v>-2500</v>
      </c>
      <c r="F2883" s="14" t="str">
        <f t="shared" ref="F2883:F2946" si="184">A2883&amp;B2883&amp;C2883&amp;D2883&amp;E2883</f>
        <v>2025-06-16Deposit13500 Loan to Kelly Gordon-2500</v>
      </c>
      <c r="G2883" s="15">
        <f t="shared" ref="G2883:G2946" si="185">IFERROR((DATEVALUE(A2883)),A2883)</f>
        <v>45824</v>
      </c>
      <c r="H2883" s="16" t="str">
        <f>IF((IFERROR((VLOOKUP(D2883,'Automation (QBO)'!A:B,2,FALSE)),"0"))=0,"Suspense",(IFERROR((VLOOKUP(D2883,'Automation (QBO)'!A:B,2,FALSE)),"Suspense")))</f>
        <v>Due to/from Kelly Gordon</v>
      </c>
      <c r="I2883" s="17">
        <f t="shared" ref="I2883:I2946" si="186">E2883</f>
        <v>-2500</v>
      </c>
      <c r="J2883" s="12" t="str">
        <f t="shared" ref="J2883:J2946" si="187">H2883</f>
        <v>Due to/from Kelly Gordon</v>
      </c>
    </row>
    <row r="2884" spans="1:10" ht="18" hidden="1" customHeight="1">
      <c r="A2884" s="13" t="s">
        <v>881</v>
      </c>
      <c r="B2884" s="12" t="s">
        <v>124</v>
      </c>
      <c r="D2884" s="12" t="s">
        <v>199</v>
      </c>
      <c r="E2884" s="12">
        <v>0</v>
      </c>
      <c r="F2884" s="14" t="str">
        <f t="shared" si="184"/>
        <v>2025-06-16Deposit21020 GST/HST Payable0</v>
      </c>
      <c r="G2884" s="15">
        <f t="shared" si="185"/>
        <v>45824</v>
      </c>
      <c r="H2884" s="16" t="str">
        <f>IF((IFERROR((VLOOKUP(D2884,'Automation (QBO)'!A:B,2,FALSE)),"0"))=0,"Suspense",(IFERROR((VLOOKUP(D2884,'Automation (QBO)'!A:B,2,FALSE)),"Suspense")))</f>
        <v>GST/HST Payable</v>
      </c>
      <c r="I2884" s="17">
        <f t="shared" si="186"/>
        <v>0</v>
      </c>
      <c r="J2884" s="12" t="str">
        <f t="shared" si="187"/>
        <v>GST/HST Payable</v>
      </c>
    </row>
    <row r="2885" spans="1:10" ht="18" hidden="1" customHeight="1">
      <c r="A2885" s="13" t="s">
        <v>881</v>
      </c>
      <c r="B2885" s="12" t="s">
        <v>124</v>
      </c>
      <c r="D2885" s="12" t="s">
        <v>311</v>
      </c>
      <c r="E2885" s="12">
        <v>-200</v>
      </c>
      <c r="F2885" s="14" t="str">
        <f t="shared" si="184"/>
        <v>2025-06-16Deposit13500 Loan to Kelly Gordon-200</v>
      </c>
      <c r="G2885" s="15">
        <f t="shared" si="185"/>
        <v>45824</v>
      </c>
      <c r="H2885" s="16" t="str">
        <f>IF((IFERROR((VLOOKUP(D2885,'Automation (QBO)'!A:B,2,FALSE)),"0"))=0,"Suspense",(IFERROR((VLOOKUP(D2885,'Automation (QBO)'!A:B,2,FALSE)),"Suspense")))</f>
        <v>Due to/from Kelly Gordon</v>
      </c>
      <c r="I2885" s="17">
        <f t="shared" si="186"/>
        <v>-200</v>
      </c>
      <c r="J2885" s="12" t="str">
        <f t="shared" si="187"/>
        <v>Due to/from Kelly Gordon</v>
      </c>
    </row>
    <row r="2886" spans="1:10" ht="18" hidden="1" customHeight="1">
      <c r="A2886" s="13" t="s">
        <v>881</v>
      </c>
      <c r="B2886" s="12" t="s">
        <v>124</v>
      </c>
      <c r="D2886" s="12" t="s">
        <v>199</v>
      </c>
      <c r="E2886" s="12">
        <v>0</v>
      </c>
      <c r="F2886" s="14" t="str">
        <f t="shared" si="184"/>
        <v>2025-06-16Deposit21020 GST/HST Payable0</v>
      </c>
      <c r="G2886" s="15">
        <f t="shared" si="185"/>
        <v>45824</v>
      </c>
      <c r="H2886" s="16" t="str">
        <f>IF((IFERROR((VLOOKUP(D2886,'Automation (QBO)'!A:B,2,FALSE)),"0"))=0,"Suspense",(IFERROR((VLOOKUP(D2886,'Automation (QBO)'!A:B,2,FALSE)),"Suspense")))</f>
        <v>GST/HST Payable</v>
      </c>
      <c r="I2886" s="17">
        <f t="shared" si="186"/>
        <v>0</v>
      </c>
      <c r="J2886" s="12" t="str">
        <f t="shared" si="187"/>
        <v>GST/HST Payable</v>
      </c>
    </row>
    <row r="2887" spans="1:10" ht="18" hidden="1" customHeight="1">
      <c r="A2887" s="13" t="s">
        <v>881</v>
      </c>
      <c r="B2887" s="12" t="s">
        <v>78</v>
      </c>
      <c r="C2887" s="12" t="s">
        <v>896</v>
      </c>
      <c r="D2887" s="12" t="s">
        <v>315</v>
      </c>
      <c r="E2887" s="12">
        <v>2300</v>
      </c>
      <c r="F2887" s="14" t="str">
        <f t="shared" si="184"/>
        <v>2025-06-16ExpenseLawnMower LTD.17015 Tools &amp; Equipment2300</v>
      </c>
      <c r="G2887" s="15">
        <f t="shared" si="185"/>
        <v>45824</v>
      </c>
      <c r="H2887" s="16" t="str">
        <f>IF((IFERROR((VLOOKUP(D2887,'Automation (QBO)'!A:B,2,FALSE)),"0"))=0,"Suspense",(IFERROR((VLOOKUP(D2887,'Automation (QBO)'!A:B,2,FALSE)),"Suspense")))</f>
        <v>Tools &amp; Equipment</v>
      </c>
      <c r="I2887" s="17">
        <f t="shared" si="186"/>
        <v>2300</v>
      </c>
      <c r="J2887" s="12" t="str">
        <f t="shared" si="187"/>
        <v>Tools &amp; Equipment</v>
      </c>
    </row>
    <row r="2888" spans="1:10" ht="18" hidden="1" customHeight="1">
      <c r="A2888" s="13" t="s">
        <v>881</v>
      </c>
      <c r="B2888" s="12" t="s">
        <v>78</v>
      </c>
      <c r="C2888" s="12" t="s">
        <v>896</v>
      </c>
      <c r="D2888" s="12" t="s">
        <v>199</v>
      </c>
      <c r="E2888" s="12">
        <v>0</v>
      </c>
      <c r="F2888" s="14" t="str">
        <f t="shared" si="184"/>
        <v>2025-06-16ExpenseLawnMower LTD.21020 GST/HST Payable0</v>
      </c>
      <c r="G2888" s="15">
        <f t="shared" si="185"/>
        <v>45824</v>
      </c>
      <c r="H2888" s="16" t="str">
        <f>IF((IFERROR((VLOOKUP(D2888,'Automation (QBO)'!A:B,2,FALSE)),"0"))=0,"Suspense",(IFERROR((VLOOKUP(D2888,'Automation (QBO)'!A:B,2,FALSE)),"Suspense")))</f>
        <v>GST/HST Payable</v>
      </c>
      <c r="I2888" s="17">
        <f t="shared" si="186"/>
        <v>0</v>
      </c>
      <c r="J2888" s="12" t="str">
        <f t="shared" si="187"/>
        <v>GST/HST Payable</v>
      </c>
    </row>
    <row r="2889" spans="1:10" ht="18" hidden="1" customHeight="1">
      <c r="A2889" s="13" t="s">
        <v>881</v>
      </c>
      <c r="B2889" s="12" t="s">
        <v>78</v>
      </c>
      <c r="C2889" s="12" t="s">
        <v>897</v>
      </c>
      <c r="D2889" s="12" t="s">
        <v>199</v>
      </c>
      <c r="E2889" s="12">
        <v>-53.37</v>
      </c>
      <c r="F2889" s="14" t="str">
        <f t="shared" si="184"/>
        <v>2025-06-16ExpenseVancouver Heavy Duty21020 GST/HST Payable-53.37</v>
      </c>
      <c r="G2889" s="15">
        <f t="shared" si="185"/>
        <v>45824</v>
      </c>
      <c r="H2889" s="16" t="str">
        <f>IF((IFERROR((VLOOKUP(D2889,'Automation (QBO)'!A:B,2,FALSE)),"0"))=0,"Suspense",(IFERROR((VLOOKUP(D2889,'Automation (QBO)'!A:B,2,FALSE)),"Suspense")))</f>
        <v>GST/HST Payable</v>
      </c>
      <c r="I2889" s="17">
        <f t="shared" si="186"/>
        <v>-53.37</v>
      </c>
      <c r="J2889" s="12" t="str">
        <f t="shared" si="187"/>
        <v>GST/HST Payable</v>
      </c>
    </row>
    <row r="2890" spans="1:10" ht="18" hidden="1" customHeight="1">
      <c r="A2890" s="13" t="s">
        <v>881</v>
      </c>
      <c r="B2890" s="12" t="s">
        <v>84</v>
      </c>
      <c r="C2890" s="12" t="s">
        <v>753</v>
      </c>
      <c r="D2890" s="12" t="s">
        <v>218</v>
      </c>
      <c r="E2890" s="12">
        <v>100000</v>
      </c>
      <c r="F2890" s="14" t="str">
        <f t="shared" si="184"/>
        <v>2025-06-16InvoiceBrowns Newport Village:BSH NewPort Patio Project21045 Deposit Received100000</v>
      </c>
      <c r="G2890" s="15">
        <f t="shared" si="185"/>
        <v>45824</v>
      </c>
      <c r="H2890" s="16" t="str">
        <f>IF((IFERROR((VLOOKUP(D2890,'Automation (QBO)'!A:B,2,FALSE)),"0"))=0,"Suspense",(IFERROR((VLOOKUP(D2890,'Automation (QBO)'!A:B,2,FALSE)),"Suspense")))</f>
        <v>Liability - Depostis Received</v>
      </c>
      <c r="I2890" s="17">
        <f t="shared" si="186"/>
        <v>100000</v>
      </c>
      <c r="J2890" s="12" t="str">
        <f t="shared" si="187"/>
        <v>Liability - Depostis Received</v>
      </c>
    </row>
    <row r="2891" spans="1:10" ht="18" hidden="1" customHeight="1">
      <c r="A2891" s="13" t="s">
        <v>881</v>
      </c>
      <c r="B2891" s="12" t="s">
        <v>84</v>
      </c>
      <c r="C2891" s="12" t="s">
        <v>753</v>
      </c>
      <c r="D2891" s="12" t="s">
        <v>199</v>
      </c>
      <c r="E2891" s="12">
        <v>0</v>
      </c>
      <c r="F2891" s="14" t="str">
        <f t="shared" si="184"/>
        <v>2025-06-16InvoiceBrowns Newport Village:BSH NewPort Patio Project21020 GST/HST Payable0</v>
      </c>
      <c r="G2891" s="15">
        <f t="shared" si="185"/>
        <v>45824</v>
      </c>
      <c r="H2891" s="16" t="str">
        <f>IF((IFERROR((VLOOKUP(D2891,'Automation (QBO)'!A:B,2,FALSE)),"0"))=0,"Suspense",(IFERROR((VLOOKUP(D2891,'Automation (QBO)'!A:B,2,FALSE)),"Suspense")))</f>
        <v>GST/HST Payable</v>
      </c>
      <c r="I2891" s="17">
        <f t="shared" si="186"/>
        <v>0</v>
      </c>
      <c r="J2891" s="12" t="str">
        <f t="shared" si="187"/>
        <v>GST/HST Payable</v>
      </c>
    </row>
    <row r="2892" spans="1:10" ht="18" hidden="1" customHeight="1">
      <c r="A2892" s="13" t="s">
        <v>881</v>
      </c>
      <c r="B2892" s="12" t="s">
        <v>78</v>
      </c>
      <c r="C2892" s="12" t="s">
        <v>81</v>
      </c>
      <c r="D2892" s="12" t="s">
        <v>505</v>
      </c>
      <c r="E2892" s="12">
        <v>152.80000000000001</v>
      </c>
      <c r="F2892" s="14" t="str">
        <f t="shared" si="184"/>
        <v>2025-06-16ExpenseHome Depot21010 Credit Card (CIBC Visa)152.8</v>
      </c>
      <c r="G2892" s="15">
        <f t="shared" si="185"/>
        <v>45824</v>
      </c>
      <c r="H2892" s="16" t="str">
        <f>IF((IFERROR((VLOOKUP(D2892,'Automation (QBO)'!A:B,2,FALSE)),"0"))=0,"Suspense",(IFERROR((VLOOKUP(D2892,'Automation (QBO)'!A:B,2,FALSE)),"Suspense")))</f>
        <v>Credit Card (CIBC Visa)</v>
      </c>
      <c r="I2892" s="17">
        <f t="shared" si="186"/>
        <v>152.80000000000001</v>
      </c>
      <c r="J2892" s="12" t="str">
        <f t="shared" si="187"/>
        <v>Credit Card (CIBC Visa)</v>
      </c>
    </row>
    <row r="2893" spans="1:10" ht="18" hidden="1" customHeight="1">
      <c r="A2893" s="13" t="s">
        <v>881</v>
      </c>
      <c r="B2893" s="12" t="s">
        <v>78</v>
      </c>
      <c r="C2893" s="12" t="s">
        <v>127</v>
      </c>
      <c r="D2893" s="12" t="s">
        <v>505</v>
      </c>
      <c r="E2893" s="12">
        <v>76.099999999999994</v>
      </c>
      <c r="F2893" s="14" t="str">
        <f t="shared" si="184"/>
        <v>2025-06-16ExpenseANDREW SHERET LIMITED21010 Credit Card (CIBC Visa)76.1</v>
      </c>
      <c r="G2893" s="15">
        <f t="shared" si="185"/>
        <v>45824</v>
      </c>
      <c r="H2893" s="16" t="str">
        <f>IF((IFERROR((VLOOKUP(D2893,'Automation (QBO)'!A:B,2,FALSE)),"0"))=0,"Suspense",(IFERROR((VLOOKUP(D2893,'Automation (QBO)'!A:B,2,FALSE)),"Suspense")))</f>
        <v>Credit Card (CIBC Visa)</v>
      </c>
      <c r="I2893" s="17">
        <f t="shared" si="186"/>
        <v>76.099999999999994</v>
      </c>
      <c r="J2893" s="12" t="str">
        <f t="shared" si="187"/>
        <v>Credit Card (CIBC Visa)</v>
      </c>
    </row>
    <row r="2894" spans="1:10" ht="18" hidden="1" customHeight="1">
      <c r="A2894" s="13" t="s">
        <v>881</v>
      </c>
      <c r="B2894" s="12" t="s">
        <v>78</v>
      </c>
      <c r="C2894" s="12" t="s">
        <v>897</v>
      </c>
      <c r="D2894" s="12" t="s">
        <v>294</v>
      </c>
      <c r="E2894" s="12">
        <v>1072.4100000000001</v>
      </c>
      <c r="F2894" s="14" t="str">
        <f t="shared" si="184"/>
        <v>2025-06-16ExpenseVancouver Heavy Duty52215 Repairs &amp; Maintenance1072.41</v>
      </c>
      <c r="G2894" s="15">
        <f t="shared" si="185"/>
        <v>45824</v>
      </c>
      <c r="H2894" s="16" t="str">
        <f>IF((IFERROR((VLOOKUP(D2894,'Automation (QBO)'!A:B,2,FALSE)),"0"))=0,"Suspense",(IFERROR((VLOOKUP(D2894,'Automation (QBO)'!A:B,2,FALSE)),"Suspense")))</f>
        <v>Repairs &amp; Maintenance</v>
      </c>
      <c r="I2894" s="17">
        <f t="shared" si="186"/>
        <v>1072.4100000000001</v>
      </c>
      <c r="J2894" s="12" t="str">
        <f t="shared" si="187"/>
        <v>Repairs &amp; Maintenance</v>
      </c>
    </row>
    <row r="2895" spans="1:10" ht="18" hidden="1" customHeight="1">
      <c r="A2895" s="13" t="s">
        <v>881</v>
      </c>
      <c r="B2895" s="12" t="s">
        <v>84</v>
      </c>
      <c r="C2895" s="12" t="s">
        <v>753</v>
      </c>
      <c r="D2895" s="12" t="s">
        <v>665</v>
      </c>
      <c r="E2895" s="12">
        <v>100000</v>
      </c>
      <c r="F2895" s="14" t="str">
        <f t="shared" si="184"/>
        <v>2025-06-16InvoiceBrowns Newport Village:BSH NewPort Patio Project12000 [Accounts Receivable]100000</v>
      </c>
      <c r="G2895" s="15">
        <f t="shared" si="185"/>
        <v>45824</v>
      </c>
      <c r="H2895" s="16" t="str">
        <f>IF((IFERROR((VLOOKUP(D2895,'Automation (QBO)'!A:B,2,FALSE)),"0"))=0,"Suspense",(IFERROR((VLOOKUP(D2895,'Automation (QBO)'!A:B,2,FALSE)),"Suspense")))</f>
        <v>Accounts Recievable - Suspense</v>
      </c>
      <c r="I2895" s="17">
        <f t="shared" si="186"/>
        <v>100000</v>
      </c>
      <c r="J2895" s="12" t="str">
        <f t="shared" si="187"/>
        <v>Accounts Recievable - Suspense</v>
      </c>
    </row>
    <row r="2896" spans="1:10" ht="18" hidden="1" customHeight="1">
      <c r="A2896" s="13" t="s">
        <v>881</v>
      </c>
      <c r="B2896" s="12" t="s">
        <v>124</v>
      </c>
      <c r="D2896" s="12" t="s">
        <v>201</v>
      </c>
      <c r="E2896" s="12">
        <v>200</v>
      </c>
      <c r="F2896" s="14" t="str">
        <f t="shared" si="184"/>
        <v>2025-06-16Deposit11005 Chequing (CIBC)200</v>
      </c>
      <c r="G2896" s="15">
        <f t="shared" si="185"/>
        <v>45824</v>
      </c>
      <c r="H2896" s="16" t="str">
        <f>IF((IFERROR((VLOOKUP(D2896,'Automation (QBO)'!A:B,2,FALSE)),"0"))=0,"Suspense",(IFERROR((VLOOKUP(D2896,'Automation (QBO)'!A:B,2,FALSE)),"Suspense")))</f>
        <v>Chequing (CIBC)</v>
      </c>
      <c r="I2896" s="17">
        <f t="shared" si="186"/>
        <v>200</v>
      </c>
      <c r="J2896" s="12" t="str">
        <f t="shared" si="187"/>
        <v>Chequing (CIBC)</v>
      </c>
    </row>
    <row r="2897" spans="1:10" ht="18" hidden="1" customHeight="1">
      <c r="A2897" s="13" t="s">
        <v>881</v>
      </c>
      <c r="B2897" s="12" t="s">
        <v>124</v>
      </c>
      <c r="D2897" s="12" t="s">
        <v>201</v>
      </c>
      <c r="E2897" s="12">
        <v>2500</v>
      </c>
      <c r="F2897" s="14" t="str">
        <f t="shared" si="184"/>
        <v>2025-06-16Deposit11005 Chequing (CIBC)2500</v>
      </c>
      <c r="G2897" s="15">
        <f t="shared" si="185"/>
        <v>45824</v>
      </c>
      <c r="H2897" s="16" t="str">
        <f>IF((IFERROR((VLOOKUP(D2897,'Automation (QBO)'!A:B,2,FALSE)),"0"))=0,"Suspense",(IFERROR((VLOOKUP(D2897,'Automation (QBO)'!A:B,2,FALSE)),"Suspense")))</f>
        <v>Chequing (CIBC)</v>
      </c>
      <c r="I2897" s="17">
        <f t="shared" si="186"/>
        <v>2500</v>
      </c>
      <c r="J2897" s="12" t="str">
        <f t="shared" si="187"/>
        <v>Chequing (CIBC)</v>
      </c>
    </row>
    <row r="2898" spans="1:10" ht="18" hidden="1" customHeight="1">
      <c r="A2898" s="13" t="s">
        <v>881</v>
      </c>
      <c r="B2898" s="12" t="s">
        <v>78</v>
      </c>
      <c r="C2898" s="12" t="s">
        <v>896</v>
      </c>
      <c r="D2898" s="12" t="s">
        <v>201</v>
      </c>
      <c r="E2898" s="12">
        <v>-2300</v>
      </c>
      <c r="F2898" s="14" t="str">
        <f t="shared" si="184"/>
        <v>2025-06-16ExpenseLawnMower LTD.11005 Chequing (CIBC)-2300</v>
      </c>
      <c r="G2898" s="15">
        <f t="shared" si="185"/>
        <v>45824</v>
      </c>
      <c r="H2898" s="16" t="str">
        <f>IF((IFERROR((VLOOKUP(D2898,'Automation (QBO)'!A:B,2,FALSE)),"0"))=0,"Suspense",(IFERROR((VLOOKUP(D2898,'Automation (QBO)'!A:B,2,FALSE)),"Suspense")))</f>
        <v>Chequing (CIBC)</v>
      </c>
      <c r="I2898" s="17">
        <f t="shared" si="186"/>
        <v>-2300</v>
      </c>
      <c r="J2898" s="12" t="str">
        <f t="shared" si="187"/>
        <v>Chequing (CIBC)</v>
      </c>
    </row>
    <row r="2899" spans="1:10" ht="18" hidden="1" customHeight="1">
      <c r="A2899" s="13" t="s">
        <v>881</v>
      </c>
      <c r="B2899" s="12" t="s">
        <v>78</v>
      </c>
      <c r="C2899" s="12" t="s">
        <v>897</v>
      </c>
      <c r="D2899" s="12" t="s">
        <v>201</v>
      </c>
      <c r="E2899" s="12">
        <v>-1125.78</v>
      </c>
      <c r="F2899" s="14" t="str">
        <f t="shared" si="184"/>
        <v>2025-06-16ExpenseVancouver Heavy Duty11005 Chequing (CIBC)-1125.78</v>
      </c>
      <c r="G2899" s="15">
        <f t="shared" si="185"/>
        <v>45824</v>
      </c>
      <c r="H2899" s="16" t="str">
        <f>IF((IFERROR((VLOOKUP(D2899,'Automation (QBO)'!A:B,2,FALSE)),"0"))=0,"Suspense",(IFERROR((VLOOKUP(D2899,'Automation (QBO)'!A:B,2,FALSE)),"Suspense")))</f>
        <v>Chequing (CIBC)</v>
      </c>
      <c r="I2899" s="17">
        <f t="shared" si="186"/>
        <v>-1125.78</v>
      </c>
      <c r="J2899" s="12" t="str">
        <f t="shared" si="187"/>
        <v>Chequing (CIBC)</v>
      </c>
    </row>
    <row r="2900" spans="1:10" ht="18" hidden="1" customHeight="1">
      <c r="A2900" s="13" t="s">
        <v>882</v>
      </c>
      <c r="B2900" s="12" t="s">
        <v>78</v>
      </c>
      <c r="C2900" s="12" t="s">
        <v>93</v>
      </c>
      <c r="D2900" s="12" t="s">
        <v>383</v>
      </c>
      <c r="E2900" s="12">
        <v>23.73</v>
      </c>
      <c r="F2900" s="14" t="str">
        <f t="shared" si="184"/>
        <v>2025-06-17ExpenseFullHost52165 Subscriptions (Annual)23.73</v>
      </c>
      <c r="G2900" s="15">
        <f t="shared" si="185"/>
        <v>45825</v>
      </c>
      <c r="H2900" s="16" t="str">
        <f>IF((IFERROR((VLOOKUP(D2900,'Automation (QBO)'!A:B,2,FALSE)),"0"))=0,"Suspense",(IFERROR((VLOOKUP(D2900,'Automation (QBO)'!A:B,2,FALSE)),"Suspense")))</f>
        <v>Subscriptions (Annual)</v>
      </c>
      <c r="I2900" s="17">
        <f t="shared" si="186"/>
        <v>23.73</v>
      </c>
      <c r="J2900" s="12" t="str">
        <f t="shared" si="187"/>
        <v>Subscriptions (Annual)</v>
      </c>
    </row>
    <row r="2901" spans="1:10" ht="18" hidden="1" customHeight="1">
      <c r="A2901" s="13" t="s">
        <v>882</v>
      </c>
      <c r="B2901" s="12" t="s">
        <v>78</v>
      </c>
      <c r="C2901" s="12" t="s">
        <v>93</v>
      </c>
      <c r="D2901" s="12" t="s">
        <v>199</v>
      </c>
      <c r="E2901" s="12">
        <v>-1.19</v>
      </c>
      <c r="F2901" s="14" t="str">
        <f t="shared" si="184"/>
        <v>2025-06-17ExpenseFullHost21020 GST/HST Payable-1.19</v>
      </c>
      <c r="G2901" s="15">
        <f t="shared" si="185"/>
        <v>45825</v>
      </c>
      <c r="H2901" s="16" t="str">
        <f>IF((IFERROR((VLOOKUP(D2901,'Automation (QBO)'!A:B,2,FALSE)),"0"))=0,"Suspense",(IFERROR((VLOOKUP(D2901,'Automation (QBO)'!A:B,2,FALSE)),"Suspense")))</f>
        <v>GST/HST Payable</v>
      </c>
      <c r="I2901" s="17">
        <f t="shared" si="186"/>
        <v>-1.19</v>
      </c>
      <c r="J2901" s="12" t="str">
        <f t="shared" si="187"/>
        <v>GST/HST Payable</v>
      </c>
    </row>
    <row r="2902" spans="1:10" ht="18" hidden="1" customHeight="1">
      <c r="A2902" s="13" t="s">
        <v>882</v>
      </c>
      <c r="B2902" s="12" t="s">
        <v>78</v>
      </c>
      <c r="C2902" s="12" t="s">
        <v>86</v>
      </c>
      <c r="D2902" s="12" t="s">
        <v>199</v>
      </c>
      <c r="E2902" s="12">
        <v>-9.64</v>
      </c>
      <c r="F2902" s="14" t="str">
        <f t="shared" si="184"/>
        <v>2025-06-17ExpenseEsso21020 GST/HST Payable-9.64</v>
      </c>
      <c r="G2902" s="15">
        <f t="shared" si="185"/>
        <v>45825</v>
      </c>
      <c r="H2902" s="16" t="str">
        <f>IF((IFERROR((VLOOKUP(D2902,'Automation (QBO)'!A:B,2,FALSE)),"0"))=0,"Suspense",(IFERROR((VLOOKUP(D2902,'Automation (QBO)'!A:B,2,FALSE)),"Suspense")))</f>
        <v>GST/HST Payable</v>
      </c>
      <c r="I2902" s="17">
        <f t="shared" si="186"/>
        <v>-9.64</v>
      </c>
      <c r="J2902" s="12" t="str">
        <f t="shared" si="187"/>
        <v>GST/HST Payable</v>
      </c>
    </row>
    <row r="2903" spans="1:10" ht="18" hidden="1" customHeight="1">
      <c r="A2903" s="13" t="s">
        <v>882</v>
      </c>
      <c r="B2903" s="12" t="s">
        <v>78</v>
      </c>
      <c r="C2903" s="12" t="s">
        <v>103</v>
      </c>
      <c r="D2903" s="12" t="s">
        <v>660</v>
      </c>
      <c r="E2903" s="12">
        <v>101.32</v>
      </c>
      <c r="F2903" s="14" t="str">
        <f t="shared" si="184"/>
        <v>2025-06-17ExpenseRona51335 Project Expense - Materials101.32</v>
      </c>
      <c r="G2903" s="15">
        <f t="shared" si="185"/>
        <v>45825</v>
      </c>
      <c r="H2903" s="16" t="str">
        <f>IF((IFERROR((VLOOKUP(D2903,'Automation (QBO)'!A:B,2,FALSE)),"0"))=0,"Suspense",(IFERROR((VLOOKUP(D2903,'Automation (QBO)'!A:B,2,FALSE)),"Suspense")))</f>
        <v>Project Expense - Materials</v>
      </c>
      <c r="I2903" s="17">
        <f t="shared" si="186"/>
        <v>101.32</v>
      </c>
      <c r="J2903" s="12" t="str">
        <f t="shared" si="187"/>
        <v>Project Expense - Materials</v>
      </c>
    </row>
    <row r="2904" spans="1:10" ht="18" hidden="1" customHeight="1">
      <c r="A2904" s="13" t="s">
        <v>882</v>
      </c>
      <c r="B2904" s="12" t="s">
        <v>78</v>
      </c>
      <c r="C2904" s="12" t="s">
        <v>103</v>
      </c>
      <c r="D2904" s="12" t="s">
        <v>199</v>
      </c>
      <c r="E2904" s="12">
        <v>-4.7300000000000004</v>
      </c>
      <c r="F2904" s="14" t="str">
        <f t="shared" si="184"/>
        <v>2025-06-17ExpenseRona21020 GST/HST Payable-4.73</v>
      </c>
      <c r="G2904" s="15">
        <f t="shared" si="185"/>
        <v>45825</v>
      </c>
      <c r="H2904" s="16" t="str">
        <f>IF((IFERROR((VLOOKUP(D2904,'Automation (QBO)'!A:B,2,FALSE)),"0"))=0,"Suspense",(IFERROR((VLOOKUP(D2904,'Automation (QBO)'!A:B,2,FALSE)),"Suspense")))</f>
        <v>GST/HST Payable</v>
      </c>
      <c r="I2904" s="17">
        <f t="shared" si="186"/>
        <v>-4.7300000000000004</v>
      </c>
      <c r="J2904" s="12" t="str">
        <f t="shared" si="187"/>
        <v>GST/HST Payable</v>
      </c>
    </row>
    <row r="2905" spans="1:10" ht="18" hidden="1" customHeight="1">
      <c r="A2905" s="13" t="s">
        <v>882</v>
      </c>
      <c r="B2905" s="12" t="s">
        <v>78</v>
      </c>
      <c r="C2905" s="12" t="s">
        <v>883</v>
      </c>
      <c r="D2905" s="12" t="s">
        <v>654</v>
      </c>
      <c r="E2905" s="12">
        <v>500</v>
      </c>
      <c r="F2905" s="14" t="str">
        <f t="shared" si="184"/>
        <v>2025-06-17ExpenseMeto's Renovations51320 Project Expense - Subcontractors500</v>
      </c>
      <c r="G2905" s="15">
        <f t="shared" si="185"/>
        <v>45825</v>
      </c>
      <c r="H2905" s="16" t="str">
        <f>IF((IFERROR((VLOOKUP(D2905,'Automation (QBO)'!A:B,2,FALSE)),"0"))=0,"Suspense",(IFERROR((VLOOKUP(D2905,'Automation (QBO)'!A:B,2,FALSE)),"Suspense")))</f>
        <v>Project Expense - Subcontractors</v>
      </c>
      <c r="I2905" s="17">
        <f t="shared" si="186"/>
        <v>500</v>
      </c>
      <c r="J2905" s="12" t="str">
        <f t="shared" si="187"/>
        <v>Project Expense - Subcontractors</v>
      </c>
    </row>
    <row r="2906" spans="1:10" ht="18" hidden="1" customHeight="1">
      <c r="A2906" s="13" t="s">
        <v>882</v>
      </c>
      <c r="B2906" s="12" t="s">
        <v>78</v>
      </c>
      <c r="C2906" s="12" t="s">
        <v>883</v>
      </c>
      <c r="D2906" s="12" t="s">
        <v>199</v>
      </c>
      <c r="E2906" s="12">
        <v>-25</v>
      </c>
      <c r="F2906" s="14" t="str">
        <f t="shared" si="184"/>
        <v>2025-06-17ExpenseMeto's Renovations21020 GST/HST Payable-25</v>
      </c>
      <c r="G2906" s="15">
        <f t="shared" si="185"/>
        <v>45825</v>
      </c>
      <c r="H2906" s="16" t="str">
        <f>IF((IFERROR((VLOOKUP(D2906,'Automation (QBO)'!A:B,2,FALSE)),"0"))=0,"Suspense",(IFERROR((VLOOKUP(D2906,'Automation (QBO)'!A:B,2,FALSE)),"Suspense")))</f>
        <v>GST/HST Payable</v>
      </c>
      <c r="I2906" s="17">
        <f t="shared" si="186"/>
        <v>-25</v>
      </c>
      <c r="J2906" s="12" t="str">
        <f t="shared" si="187"/>
        <v>GST/HST Payable</v>
      </c>
    </row>
    <row r="2907" spans="1:10" ht="18" hidden="1" customHeight="1">
      <c r="A2907" s="13" t="s">
        <v>882</v>
      </c>
      <c r="B2907" s="12" t="s">
        <v>78</v>
      </c>
      <c r="C2907" s="12" t="s">
        <v>86</v>
      </c>
      <c r="D2907" s="12" t="s">
        <v>204</v>
      </c>
      <c r="E2907" s="12">
        <v>192.87</v>
      </c>
      <c r="F2907" s="14" t="str">
        <f t="shared" si="184"/>
        <v>2025-06-17ExpenseEsso52225 Fuel192.87</v>
      </c>
      <c r="G2907" s="15">
        <f t="shared" si="185"/>
        <v>45825</v>
      </c>
      <c r="H2907" s="16" t="str">
        <f>IF((IFERROR((VLOOKUP(D2907,'Automation (QBO)'!A:B,2,FALSE)),"0"))=0,"Suspense",(IFERROR((VLOOKUP(D2907,'Automation (QBO)'!A:B,2,FALSE)),"Suspense")))</f>
        <v>Fuel</v>
      </c>
      <c r="I2907" s="17">
        <f t="shared" si="186"/>
        <v>192.87</v>
      </c>
      <c r="J2907" s="12" t="str">
        <f t="shared" si="187"/>
        <v>Fuel</v>
      </c>
    </row>
    <row r="2908" spans="1:10" ht="18" hidden="1" customHeight="1">
      <c r="A2908" s="13" t="s">
        <v>882</v>
      </c>
      <c r="B2908" s="12" t="s">
        <v>78</v>
      </c>
      <c r="C2908" s="12" t="s">
        <v>86</v>
      </c>
      <c r="D2908" s="12" t="s">
        <v>505</v>
      </c>
      <c r="E2908" s="12">
        <v>202.51</v>
      </c>
      <c r="F2908" s="14" t="str">
        <f t="shared" si="184"/>
        <v>2025-06-17ExpenseEsso21010 Credit Card (CIBC Visa)202.51</v>
      </c>
      <c r="G2908" s="15">
        <f t="shared" si="185"/>
        <v>45825</v>
      </c>
      <c r="H2908" s="16" t="str">
        <f>IF((IFERROR((VLOOKUP(D2908,'Automation (QBO)'!A:B,2,FALSE)),"0"))=0,"Suspense",(IFERROR((VLOOKUP(D2908,'Automation (QBO)'!A:B,2,FALSE)),"Suspense")))</f>
        <v>Credit Card (CIBC Visa)</v>
      </c>
      <c r="I2908" s="17">
        <f t="shared" si="186"/>
        <v>202.51</v>
      </c>
      <c r="J2908" s="12" t="str">
        <f t="shared" si="187"/>
        <v>Credit Card (CIBC Visa)</v>
      </c>
    </row>
    <row r="2909" spans="1:10" ht="18" hidden="1" customHeight="1">
      <c r="A2909" s="13" t="s">
        <v>882</v>
      </c>
      <c r="B2909" s="12" t="s">
        <v>78</v>
      </c>
      <c r="C2909" s="12" t="s">
        <v>103</v>
      </c>
      <c r="D2909" s="12" t="s">
        <v>505</v>
      </c>
      <c r="E2909" s="12">
        <v>106.05</v>
      </c>
      <c r="F2909" s="14" t="str">
        <f t="shared" si="184"/>
        <v>2025-06-17ExpenseRona21010 Credit Card (CIBC Visa)106.05</v>
      </c>
      <c r="G2909" s="15">
        <f t="shared" si="185"/>
        <v>45825</v>
      </c>
      <c r="H2909" s="16" t="str">
        <f>IF((IFERROR((VLOOKUP(D2909,'Automation (QBO)'!A:B,2,FALSE)),"0"))=0,"Suspense",(IFERROR((VLOOKUP(D2909,'Automation (QBO)'!A:B,2,FALSE)),"Suspense")))</f>
        <v>Credit Card (CIBC Visa)</v>
      </c>
      <c r="I2909" s="17">
        <f t="shared" si="186"/>
        <v>106.05</v>
      </c>
      <c r="J2909" s="12" t="str">
        <f t="shared" si="187"/>
        <v>Credit Card (CIBC Visa)</v>
      </c>
    </row>
    <row r="2910" spans="1:10" ht="18" hidden="1" customHeight="1">
      <c r="A2910" s="13" t="s">
        <v>882</v>
      </c>
      <c r="B2910" s="12" t="s">
        <v>78</v>
      </c>
      <c r="C2910" s="12" t="s">
        <v>93</v>
      </c>
      <c r="D2910" s="12" t="s">
        <v>505</v>
      </c>
      <c r="E2910" s="12">
        <v>24.92</v>
      </c>
      <c r="F2910" s="14" t="str">
        <f t="shared" si="184"/>
        <v>2025-06-17ExpenseFullHost21010 Credit Card (CIBC Visa)24.92</v>
      </c>
      <c r="G2910" s="15">
        <f t="shared" si="185"/>
        <v>45825</v>
      </c>
      <c r="H2910" s="16" t="str">
        <f>IF((IFERROR((VLOOKUP(D2910,'Automation (QBO)'!A:B,2,FALSE)),"0"))=0,"Suspense",(IFERROR((VLOOKUP(D2910,'Automation (QBO)'!A:B,2,FALSE)),"Suspense")))</f>
        <v>Credit Card (CIBC Visa)</v>
      </c>
      <c r="I2910" s="17">
        <f t="shared" si="186"/>
        <v>24.92</v>
      </c>
      <c r="J2910" s="12" t="str">
        <f t="shared" si="187"/>
        <v>Credit Card (CIBC Visa)</v>
      </c>
    </row>
    <row r="2911" spans="1:10" ht="18" hidden="1" customHeight="1">
      <c r="A2911" s="13" t="s">
        <v>882</v>
      </c>
      <c r="B2911" s="12" t="s">
        <v>78</v>
      </c>
      <c r="C2911" s="12" t="s">
        <v>883</v>
      </c>
      <c r="D2911" s="12" t="s">
        <v>201</v>
      </c>
      <c r="E2911" s="12">
        <v>-525</v>
      </c>
      <c r="F2911" s="14" t="str">
        <f t="shared" si="184"/>
        <v>2025-06-17ExpenseMeto's Renovations11005 Chequing (CIBC)-525</v>
      </c>
      <c r="G2911" s="15">
        <f t="shared" si="185"/>
        <v>45825</v>
      </c>
      <c r="H2911" s="16" t="str">
        <f>IF((IFERROR((VLOOKUP(D2911,'Automation (QBO)'!A:B,2,FALSE)),"0"))=0,"Suspense",(IFERROR((VLOOKUP(D2911,'Automation (QBO)'!A:B,2,FALSE)),"Suspense")))</f>
        <v>Chequing (CIBC)</v>
      </c>
      <c r="I2911" s="17">
        <f t="shared" si="186"/>
        <v>-525</v>
      </c>
      <c r="J2911" s="12" t="str">
        <f t="shared" si="187"/>
        <v>Chequing (CIBC)</v>
      </c>
    </row>
    <row r="2912" spans="1:10" ht="18" hidden="1" customHeight="1">
      <c r="A2912" s="13" t="s">
        <v>884</v>
      </c>
      <c r="B2912" s="12" t="s">
        <v>78</v>
      </c>
      <c r="C2912" s="12" t="s">
        <v>92</v>
      </c>
      <c r="D2912" s="12" t="s">
        <v>199</v>
      </c>
      <c r="E2912" s="12">
        <v>0</v>
      </c>
      <c r="F2912" s="14" t="str">
        <f t="shared" si="184"/>
        <v>2025-06-18ExpenseBDC21020 GST/HST Payable0</v>
      </c>
      <c r="G2912" s="15">
        <f t="shared" si="185"/>
        <v>45826</v>
      </c>
      <c r="H2912" s="16" t="str">
        <f>IF((IFERROR((VLOOKUP(D2912,'Automation (QBO)'!A:B,2,FALSE)),"0"))=0,"Suspense",(IFERROR((VLOOKUP(D2912,'Automation (QBO)'!A:B,2,FALSE)),"Suspense")))</f>
        <v>GST/HST Payable</v>
      </c>
      <c r="I2912" s="17">
        <f t="shared" si="186"/>
        <v>0</v>
      </c>
      <c r="J2912" s="12" t="str">
        <f t="shared" si="187"/>
        <v>GST/HST Payable</v>
      </c>
    </row>
    <row r="2913" spans="1:10" ht="18" hidden="1" customHeight="1">
      <c r="A2913" s="13" t="s">
        <v>884</v>
      </c>
      <c r="B2913" s="12" t="s">
        <v>78</v>
      </c>
      <c r="C2913" s="12" t="s">
        <v>101</v>
      </c>
      <c r="D2913" s="12" t="s">
        <v>660</v>
      </c>
      <c r="E2913" s="12">
        <v>179.19</v>
      </c>
      <c r="F2913" s="14" t="str">
        <f t="shared" si="184"/>
        <v>2025-06-18ExpenseAmazon51335 Project Expense - Materials179.19</v>
      </c>
      <c r="G2913" s="15">
        <f t="shared" si="185"/>
        <v>45826</v>
      </c>
      <c r="H2913" s="16" t="str">
        <f>IF((IFERROR((VLOOKUP(D2913,'Automation (QBO)'!A:B,2,FALSE)),"0"))=0,"Suspense",(IFERROR((VLOOKUP(D2913,'Automation (QBO)'!A:B,2,FALSE)),"Suspense")))</f>
        <v>Project Expense - Materials</v>
      </c>
      <c r="I2913" s="17">
        <f t="shared" si="186"/>
        <v>179.19</v>
      </c>
      <c r="J2913" s="12" t="str">
        <f t="shared" si="187"/>
        <v>Project Expense - Materials</v>
      </c>
    </row>
    <row r="2914" spans="1:10" ht="18" hidden="1" customHeight="1">
      <c r="A2914" s="13" t="s">
        <v>884</v>
      </c>
      <c r="B2914" s="12" t="s">
        <v>78</v>
      </c>
      <c r="C2914" s="12" t="s">
        <v>101</v>
      </c>
      <c r="D2914" s="12" t="s">
        <v>199</v>
      </c>
      <c r="E2914" s="12">
        <v>0</v>
      </c>
      <c r="F2914" s="14" t="str">
        <f t="shared" si="184"/>
        <v>2025-06-18ExpenseAmazon21020 GST/HST Payable0</v>
      </c>
      <c r="G2914" s="15">
        <f t="shared" si="185"/>
        <v>45826</v>
      </c>
      <c r="H2914" s="16" t="str">
        <f>IF((IFERROR((VLOOKUP(D2914,'Automation (QBO)'!A:B,2,FALSE)),"0"))=0,"Suspense",(IFERROR((VLOOKUP(D2914,'Automation (QBO)'!A:B,2,FALSE)),"Suspense")))</f>
        <v>GST/HST Payable</v>
      </c>
      <c r="I2914" s="17">
        <f t="shared" si="186"/>
        <v>0</v>
      </c>
      <c r="J2914" s="12" t="str">
        <f t="shared" si="187"/>
        <v>GST/HST Payable</v>
      </c>
    </row>
    <row r="2915" spans="1:10" ht="18" hidden="1" customHeight="1">
      <c r="A2915" s="13" t="s">
        <v>884</v>
      </c>
      <c r="B2915" s="12" t="s">
        <v>84</v>
      </c>
      <c r="C2915" s="12" t="s">
        <v>885</v>
      </c>
      <c r="D2915" s="12" t="s">
        <v>760</v>
      </c>
      <c r="E2915" s="12">
        <v>286.14999999999998</v>
      </c>
      <c r="F2915" s="14" t="str">
        <f t="shared" si="184"/>
        <v>2025-06-18InvoiceRomers Port Moody42020 Margin - Subcontractor286.15</v>
      </c>
      <c r="G2915" s="15">
        <f t="shared" si="185"/>
        <v>45826</v>
      </c>
      <c r="H2915" s="16" t="str">
        <f>IF((IFERROR((VLOOKUP(D2915,'Automation (QBO)'!A:B,2,FALSE)),"0"))=0,"Suspense",(IFERROR((VLOOKUP(D2915,'Automation (QBO)'!A:B,2,FALSE)),"Suspense")))</f>
        <v>Margin - Subcontractor</v>
      </c>
      <c r="I2915" s="17">
        <f t="shared" si="186"/>
        <v>286.14999999999998</v>
      </c>
      <c r="J2915" s="12" t="str">
        <f t="shared" si="187"/>
        <v>Margin - Subcontractor</v>
      </c>
    </row>
    <row r="2916" spans="1:10" ht="18" hidden="1" customHeight="1">
      <c r="A2916" s="13" t="s">
        <v>884</v>
      </c>
      <c r="B2916" s="12" t="s">
        <v>84</v>
      </c>
      <c r="C2916" s="12" t="s">
        <v>753</v>
      </c>
      <c r="D2916" s="12" t="s">
        <v>666</v>
      </c>
      <c r="E2916" s="12">
        <v>34270.720000000001</v>
      </c>
      <c r="F2916" s="14" t="str">
        <f t="shared" si="184"/>
        <v>2025-06-18InvoiceBrowns Newport Village:BSH NewPort Patio Project41005 Labour - Project Managment34270.72</v>
      </c>
      <c r="G2916" s="15">
        <f t="shared" si="185"/>
        <v>45826</v>
      </c>
      <c r="H2916" s="16" t="str">
        <f>IF((IFERROR((VLOOKUP(D2916,'Automation (QBO)'!A:B,2,FALSE)),"0"))=0,"Suspense",(IFERROR((VLOOKUP(D2916,'Automation (QBO)'!A:B,2,FALSE)),"Suspense")))</f>
        <v>Labour - Project Managment</v>
      </c>
      <c r="I2916" s="17">
        <f t="shared" si="186"/>
        <v>34270.720000000001</v>
      </c>
      <c r="J2916" s="12" t="str">
        <f t="shared" si="187"/>
        <v>Labour - Project Managment</v>
      </c>
    </row>
    <row r="2917" spans="1:10" ht="18" hidden="1" customHeight="1">
      <c r="A2917" s="13" t="s">
        <v>884</v>
      </c>
      <c r="B2917" s="12" t="s">
        <v>84</v>
      </c>
      <c r="C2917" s="12" t="s">
        <v>753</v>
      </c>
      <c r="D2917" s="12" t="s">
        <v>760</v>
      </c>
      <c r="E2917" s="12">
        <v>6854.14</v>
      </c>
      <c r="F2917" s="14" t="str">
        <f t="shared" si="184"/>
        <v>2025-06-18InvoiceBrowns Newport Village:BSH NewPort Patio Project42020 Margin - Subcontractor6854.14</v>
      </c>
      <c r="G2917" s="15">
        <f t="shared" si="185"/>
        <v>45826</v>
      </c>
      <c r="H2917" s="16" t="str">
        <f>IF((IFERROR((VLOOKUP(D2917,'Automation (QBO)'!A:B,2,FALSE)),"0"))=0,"Suspense",(IFERROR((VLOOKUP(D2917,'Automation (QBO)'!A:B,2,FALSE)),"Suspense")))</f>
        <v>Margin - Subcontractor</v>
      </c>
      <c r="I2917" s="17">
        <f t="shared" si="186"/>
        <v>6854.14</v>
      </c>
      <c r="J2917" s="12" t="str">
        <f t="shared" si="187"/>
        <v>Margin - Subcontractor</v>
      </c>
    </row>
    <row r="2918" spans="1:10" ht="18" hidden="1" customHeight="1">
      <c r="A2918" s="13" t="s">
        <v>884</v>
      </c>
      <c r="B2918" s="12" t="s">
        <v>84</v>
      </c>
      <c r="C2918" s="12" t="s">
        <v>753</v>
      </c>
      <c r="D2918" s="12" t="s">
        <v>844</v>
      </c>
      <c r="E2918" s="12">
        <v>1586.06</v>
      </c>
      <c r="F2918" s="14" t="str">
        <f t="shared" si="184"/>
        <v>2025-06-18InvoiceBrowns Newport Village:BSH NewPort Patio Project42035 Billable Expense Income1586.06</v>
      </c>
      <c r="G2918" s="15">
        <f t="shared" si="185"/>
        <v>45826</v>
      </c>
      <c r="H2918" s="16" t="str">
        <f>IF((IFERROR((VLOOKUP(D2918,'Automation (QBO)'!A:B,2,FALSE)),"0"))=0,"Suspense",(IFERROR((VLOOKUP(D2918,'Automation (QBO)'!A:B,2,FALSE)),"Suspense")))</f>
        <v>Suspense</v>
      </c>
      <c r="I2918" s="17">
        <f t="shared" si="186"/>
        <v>1586.06</v>
      </c>
      <c r="J2918" s="12" t="str">
        <f t="shared" si="187"/>
        <v>Suspense</v>
      </c>
    </row>
    <row r="2919" spans="1:10" ht="18" hidden="1" customHeight="1">
      <c r="A2919" s="13" t="s">
        <v>884</v>
      </c>
      <c r="B2919" s="12" t="s">
        <v>84</v>
      </c>
      <c r="C2919" s="12" t="s">
        <v>753</v>
      </c>
      <c r="D2919" s="12" t="s">
        <v>759</v>
      </c>
      <c r="E2919" s="12">
        <v>317.20999999999998</v>
      </c>
      <c r="F2919" s="14" t="str">
        <f t="shared" si="184"/>
        <v>2025-06-18InvoiceBrowns Newport Village:BSH NewPort Patio Project42015 Margin - Materials317.21</v>
      </c>
      <c r="G2919" s="15">
        <f t="shared" si="185"/>
        <v>45826</v>
      </c>
      <c r="H2919" s="16" t="str">
        <f>IF((IFERROR((VLOOKUP(D2919,'Automation (QBO)'!A:B,2,FALSE)),"0"))=0,"Suspense",(IFERROR((VLOOKUP(D2919,'Automation (QBO)'!A:B,2,FALSE)),"Suspense")))</f>
        <v>Margin - Materials</v>
      </c>
      <c r="I2919" s="17">
        <f t="shared" si="186"/>
        <v>317.20999999999998</v>
      </c>
      <c r="J2919" s="12" t="str">
        <f t="shared" si="187"/>
        <v>Margin - Materials</v>
      </c>
    </row>
    <row r="2920" spans="1:10" ht="18" hidden="1" customHeight="1">
      <c r="A2920" s="13" t="s">
        <v>884</v>
      </c>
      <c r="B2920" s="12" t="s">
        <v>84</v>
      </c>
      <c r="C2920" s="12" t="s">
        <v>753</v>
      </c>
      <c r="D2920" s="12" t="s">
        <v>758</v>
      </c>
      <c r="E2920" s="12">
        <v>7312.5</v>
      </c>
      <c r="F2920" s="14" t="str">
        <f t="shared" si="184"/>
        <v>2025-06-18InvoiceBrowns Newport Village:BSH NewPort Patio Project41006 Labour - General7312.5</v>
      </c>
      <c r="G2920" s="15">
        <f t="shared" si="185"/>
        <v>45826</v>
      </c>
      <c r="H2920" s="16" t="str">
        <f>IF((IFERROR((VLOOKUP(D2920,'Automation (QBO)'!A:B,2,FALSE)),"0"))=0,"Suspense",(IFERROR((VLOOKUP(D2920,'Automation (QBO)'!A:B,2,FALSE)),"Suspense")))</f>
        <v>Labour - General</v>
      </c>
      <c r="I2920" s="17">
        <f t="shared" si="186"/>
        <v>7312.5</v>
      </c>
      <c r="J2920" s="12" t="str">
        <f t="shared" si="187"/>
        <v>Labour - General</v>
      </c>
    </row>
    <row r="2921" spans="1:10" ht="18" hidden="1" customHeight="1">
      <c r="A2921" s="13" t="s">
        <v>884</v>
      </c>
      <c r="B2921" s="12" t="s">
        <v>84</v>
      </c>
      <c r="C2921" s="12" t="s">
        <v>753</v>
      </c>
      <c r="D2921" s="12" t="s">
        <v>761</v>
      </c>
      <c r="E2921" s="12">
        <v>1462.5</v>
      </c>
      <c r="F2921" s="14" t="str">
        <f t="shared" si="184"/>
        <v>2025-06-18InvoiceBrowns Newport Village:BSH NewPort Patio Project42025 Margin - Labour1462.5</v>
      </c>
      <c r="G2921" s="15">
        <f t="shared" si="185"/>
        <v>45826</v>
      </c>
      <c r="H2921" s="16" t="str">
        <f>IF((IFERROR((VLOOKUP(D2921,'Automation (QBO)'!A:B,2,FALSE)),"0"))=0,"Suspense",(IFERROR((VLOOKUP(D2921,'Automation (QBO)'!A:B,2,FALSE)),"Suspense")))</f>
        <v>Margin - Labour</v>
      </c>
      <c r="I2921" s="17">
        <f t="shared" si="186"/>
        <v>1462.5</v>
      </c>
      <c r="J2921" s="12" t="str">
        <f t="shared" si="187"/>
        <v>Margin - Labour</v>
      </c>
    </row>
    <row r="2922" spans="1:10" ht="18" hidden="1" customHeight="1">
      <c r="A2922" s="13" t="s">
        <v>884</v>
      </c>
      <c r="B2922" s="12" t="s">
        <v>84</v>
      </c>
      <c r="C2922" s="12" t="s">
        <v>753</v>
      </c>
      <c r="D2922" s="12" t="s">
        <v>665</v>
      </c>
      <c r="E2922" s="12">
        <v>0</v>
      </c>
      <c r="F2922" s="14" t="str">
        <f t="shared" si="184"/>
        <v>2025-06-18InvoiceBrowns Newport Village:BSH NewPort Patio Project12000 [Accounts Receivable]0</v>
      </c>
      <c r="G2922" s="15">
        <f t="shared" si="185"/>
        <v>45826</v>
      </c>
      <c r="H2922" s="16" t="str">
        <f>IF((IFERROR((VLOOKUP(D2922,'Automation (QBO)'!A:B,2,FALSE)),"0"))=0,"Suspense",(IFERROR((VLOOKUP(D2922,'Automation (QBO)'!A:B,2,FALSE)),"Suspense")))</f>
        <v>Accounts Recievable - Suspense</v>
      </c>
      <c r="I2922" s="17">
        <f t="shared" si="186"/>
        <v>0</v>
      </c>
      <c r="J2922" s="12" t="str">
        <f t="shared" si="187"/>
        <v>Accounts Recievable - Suspense</v>
      </c>
    </row>
    <row r="2923" spans="1:10" ht="18" hidden="1" customHeight="1">
      <c r="A2923" s="13" t="s">
        <v>884</v>
      </c>
      <c r="B2923" s="12" t="s">
        <v>84</v>
      </c>
      <c r="C2923" s="12" t="s">
        <v>753</v>
      </c>
      <c r="D2923" s="12" t="s">
        <v>199</v>
      </c>
      <c r="E2923" s="12">
        <v>2590.17</v>
      </c>
      <c r="F2923" s="14" t="str">
        <f t="shared" si="184"/>
        <v>2025-06-18InvoiceBrowns Newport Village:BSH NewPort Patio Project21020 GST/HST Payable2590.17</v>
      </c>
      <c r="G2923" s="15">
        <f t="shared" si="185"/>
        <v>45826</v>
      </c>
      <c r="H2923" s="16" t="str">
        <f>IF((IFERROR((VLOOKUP(D2923,'Automation (QBO)'!A:B,2,FALSE)),"0"))=0,"Suspense",(IFERROR((VLOOKUP(D2923,'Automation (QBO)'!A:B,2,FALSE)),"Suspense")))</f>
        <v>GST/HST Payable</v>
      </c>
      <c r="I2923" s="17">
        <f t="shared" si="186"/>
        <v>2590.17</v>
      </c>
      <c r="J2923" s="12" t="str">
        <f t="shared" si="187"/>
        <v>GST/HST Payable</v>
      </c>
    </row>
    <row r="2924" spans="1:10" ht="18" hidden="1" customHeight="1">
      <c r="A2924" s="13" t="s">
        <v>884</v>
      </c>
      <c r="B2924" s="12" t="s">
        <v>84</v>
      </c>
      <c r="C2924" s="12" t="s">
        <v>885</v>
      </c>
      <c r="D2924" s="12" t="s">
        <v>844</v>
      </c>
      <c r="E2924" s="12">
        <v>440.68</v>
      </c>
      <c r="F2924" s="14" t="str">
        <f t="shared" si="184"/>
        <v>2025-06-18InvoiceRomers Port Moody42035 Billable Expense Income440.68</v>
      </c>
      <c r="G2924" s="15">
        <f t="shared" si="185"/>
        <v>45826</v>
      </c>
      <c r="H2924" s="16" t="str">
        <f>IF((IFERROR((VLOOKUP(D2924,'Automation (QBO)'!A:B,2,FALSE)),"0"))=0,"Suspense",(IFERROR((VLOOKUP(D2924,'Automation (QBO)'!A:B,2,FALSE)),"Suspense")))</f>
        <v>Suspense</v>
      </c>
      <c r="I2924" s="17">
        <f t="shared" si="186"/>
        <v>440.68</v>
      </c>
      <c r="J2924" s="12" t="str">
        <f t="shared" si="187"/>
        <v>Suspense</v>
      </c>
    </row>
    <row r="2925" spans="1:10" ht="18" hidden="1" customHeight="1">
      <c r="A2925" s="13" t="s">
        <v>884</v>
      </c>
      <c r="B2925" s="12" t="s">
        <v>84</v>
      </c>
      <c r="C2925" s="12" t="s">
        <v>885</v>
      </c>
      <c r="D2925" s="12" t="s">
        <v>759</v>
      </c>
      <c r="E2925" s="12">
        <v>88.14</v>
      </c>
      <c r="F2925" s="14" t="str">
        <f t="shared" si="184"/>
        <v>2025-06-18InvoiceRomers Port Moody42015 Margin - Materials88.14</v>
      </c>
      <c r="G2925" s="15">
        <f t="shared" si="185"/>
        <v>45826</v>
      </c>
      <c r="H2925" s="16" t="str">
        <f>IF((IFERROR((VLOOKUP(D2925,'Automation (QBO)'!A:B,2,FALSE)),"0"))=0,"Suspense",(IFERROR((VLOOKUP(D2925,'Automation (QBO)'!A:B,2,FALSE)),"Suspense")))</f>
        <v>Margin - Materials</v>
      </c>
      <c r="I2925" s="17">
        <f t="shared" si="186"/>
        <v>88.14</v>
      </c>
      <c r="J2925" s="12" t="str">
        <f t="shared" si="187"/>
        <v>Margin - Materials</v>
      </c>
    </row>
    <row r="2926" spans="1:10" ht="18" hidden="1" customHeight="1">
      <c r="A2926" s="13" t="s">
        <v>884</v>
      </c>
      <c r="B2926" s="12" t="s">
        <v>84</v>
      </c>
      <c r="C2926" s="12" t="s">
        <v>885</v>
      </c>
      <c r="D2926" s="12" t="s">
        <v>758</v>
      </c>
      <c r="E2926" s="12">
        <v>510</v>
      </c>
      <c r="F2926" s="14" t="str">
        <f t="shared" si="184"/>
        <v>2025-06-18InvoiceRomers Port Moody41006 Labour - General510</v>
      </c>
      <c r="G2926" s="15">
        <f t="shared" si="185"/>
        <v>45826</v>
      </c>
      <c r="H2926" s="16" t="str">
        <f>IF((IFERROR((VLOOKUP(D2926,'Automation (QBO)'!A:B,2,FALSE)),"0"))=0,"Suspense",(IFERROR((VLOOKUP(D2926,'Automation (QBO)'!A:B,2,FALSE)),"Suspense")))</f>
        <v>Labour - General</v>
      </c>
      <c r="I2926" s="17">
        <f t="shared" si="186"/>
        <v>510</v>
      </c>
      <c r="J2926" s="12" t="str">
        <f t="shared" si="187"/>
        <v>Labour - General</v>
      </c>
    </row>
    <row r="2927" spans="1:10" ht="18" hidden="1" customHeight="1">
      <c r="A2927" s="13" t="s">
        <v>884</v>
      </c>
      <c r="B2927" s="12" t="s">
        <v>84</v>
      </c>
      <c r="C2927" s="12" t="s">
        <v>753</v>
      </c>
      <c r="D2927" s="12" t="s">
        <v>218</v>
      </c>
      <c r="E2927" s="12">
        <v>-54393.3</v>
      </c>
      <c r="F2927" s="14" t="str">
        <f t="shared" si="184"/>
        <v>2025-06-18InvoiceBrowns Newport Village:BSH NewPort Patio Project21045 Deposit Received-54393.3</v>
      </c>
      <c r="G2927" s="15">
        <f t="shared" si="185"/>
        <v>45826</v>
      </c>
      <c r="H2927" s="16" t="str">
        <f>IF((IFERROR((VLOOKUP(D2927,'Automation (QBO)'!A:B,2,FALSE)),"0"))=0,"Suspense",(IFERROR((VLOOKUP(D2927,'Automation (QBO)'!A:B,2,FALSE)),"Suspense")))</f>
        <v>Liability - Depostis Received</v>
      </c>
      <c r="I2927" s="17">
        <f t="shared" si="186"/>
        <v>-54393.3</v>
      </c>
      <c r="J2927" s="12" t="str">
        <f t="shared" si="187"/>
        <v>Liability - Depostis Received</v>
      </c>
    </row>
    <row r="2928" spans="1:10" ht="18" hidden="1" customHeight="1">
      <c r="A2928" s="13" t="s">
        <v>884</v>
      </c>
      <c r="B2928" s="12" t="s">
        <v>84</v>
      </c>
      <c r="C2928" s="12" t="s">
        <v>753</v>
      </c>
      <c r="D2928" s="12" t="s">
        <v>199</v>
      </c>
      <c r="E2928" s="12">
        <v>0</v>
      </c>
      <c r="F2928" s="14" t="str">
        <f t="shared" si="184"/>
        <v>2025-06-18InvoiceBrowns Newport Village:BSH NewPort Patio Project21020 GST/HST Payable0</v>
      </c>
      <c r="G2928" s="15">
        <f t="shared" si="185"/>
        <v>45826</v>
      </c>
      <c r="H2928" s="16" t="str">
        <f>IF((IFERROR((VLOOKUP(D2928,'Automation (QBO)'!A:B,2,FALSE)),"0"))=0,"Suspense",(IFERROR((VLOOKUP(D2928,'Automation (QBO)'!A:B,2,FALSE)),"Suspense")))</f>
        <v>GST/HST Payable</v>
      </c>
      <c r="I2928" s="17">
        <f t="shared" si="186"/>
        <v>0</v>
      </c>
      <c r="J2928" s="12" t="str">
        <f t="shared" si="187"/>
        <v>GST/HST Payable</v>
      </c>
    </row>
    <row r="2929" spans="1:10" ht="18" hidden="1" customHeight="1">
      <c r="A2929" s="13" t="s">
        <v>884</v>
      </c>
      <c r="B2929" s="12" t="s">
        <v>78</v>
      </c>
      <c r="C2929" s="12" t="s">
        <v>711</v>
      </c>
      <c r="D2929" s="12" t="s">
        <v>654</v>
      </c>
      <c r="E2929" s="12">
        <v>3227.5</v>
      </c>
      <c r="F2929" s="14" t="str">
        <f t="shared" si="184"/>
        <v>2025-06-18ExpenseJosh Sathiananthan LTD.51320 Project Expense - Subcontractors3227.5</v>
      </c>
      <c r="G2929" s="15">
        <f t="shared" si="185"/>
        <v>45826</v>
      </c>
      <c r="H2929" s="16" t="str">
        <f>IF((IFERROR((VLOOKUP(D2929,'Automation (QBO)'!A:B,2,FALSE)),"0"))=0,"Suspense",(IFERROR((VLOOKUP(D2929,'Automation (QBO)'!A:B,2,FALSE)),"Suspense")))</f>
        <v>Project Expense - Subcontractors</v>
      </c>
      <c r="I2929" s="17">
        <f t="shared" si="186"/>
        <v>3227.5</v>
      </c>
      <c r="J2929" s="12" t="str">
        <f t="shared" si="187"/>
        <v>Project Expense - Subcontractors</v>
      </c>
    </row>
    <row r="2930" spans="1:10" ht="18" hidden="1" customHeight="1">
      <c r="A2930" s="13" t="s">
        <v>884</v>
      </c>
      <c r="B2930" s="12" t="s">
        <v>78</v>
      </c>
      <c r="C2930" s="12" t="s">
        <v>711</v>
      </c>
      <c r="D2930" s="12" t="s">
        <v>199</v>
      </c>
      <c r="E2930" s="12">
        <v>-161.38</v>
      </c>
      <c r="F2930" s="14" t="str">
        <f t="shared" si="184"/>
        <v>2025-06-18ExpenseJosh Sathiananthan LTD.21020 GST/HST Payable-161.38</v>
      </c>
      <c r="G2930" s="15">
        <f t="shared" si="185"/>
        <v>45826</v>
      </c>
      <c r="H2930" s="16" t="str">
        <f>IF((IFERROR((VLOOKUP(D2930,'Automation (QBO)'!A:B,2,FALSE)),"0"))=0,"Suspense",(IFERROR((VLOOKUP(D2930,'Automation (QBO)'!A:B,2,FALSE)),"Suspense")))</f>
        <v>GST/HST Payable</v>
      </c>
      <c r="I2930" s="17">
        <f t="shared" si="186"/>
        <v>-161.38</v>
      </c>
      <c r="J2930" s="12" t="str">
        <f t="shared" si="187"/>
        <v>GST/HST Payable</v>
      </c>
    </row>
    <row r="2931" spans="1:10" ht="18" hidden="1" customHeight="1">
      <c r="A2931" s="13" t="s">
        <v>884</v>
      </c>
      <c r="B2931" s="12" t="s">
        <v>78</v>
      </c>
      <c r="D2931" s="12" t="s">
        <v>656</v>
      </c>
      <c r="E2931" s="12">
        <v>3000</v>
      </c>
      <c r="F2931" s="14" t="str">
        <f t="shared" si="184"/>
        <v>2025-06-18Expense13007 Due to/from Saltire Rentals3000</v>
      </c>
      <c r="G2931" s="15">
        <f t="shared" si="185"/>
        <v>45826</v>
      </c>
      <c r="H2931" s="16" t="str">
        <f>IF((IFERROR((VLOOKUP(D2931,'Automation (QBO)'!A:B,2,FALSE)),"0"))=0,"Suspense",(IFERROR((VLOOKUP(D2931,'Automation (QBO)'!A:B,2,FALSE)),"Suspense")))</f>
        <v>Due to/from Saltire Rentals</v>
      </c>
      <c r="I2931" s="17">
        <f t="shared" si="186"/>
        <v>3000</v>
      </c>
      <c r="J2931" s="12" t="str">
        <f t="shared" si="187"/>
        <v>Due to/from Saltire Rentals</v>
      </c>
    </row>
    <row r="2932" spans="1:10" ht="18" hidden="1" customHeight="1">
      <c r="A2932" s="13" t="s">
        <v>884</v>
      </c>
      <c r="B2932" s="12" t="s">
        <v>78</v>
      </c>
      <c r="D2932" s="12" t="s">
        <v>199</v>
      </c>
      <c r="E2932" s="12">
        <v>0</v>
      </c>
      <c r="F2932" s="14" t="str">
        <f t="shared" si="184"/>
        <v>2025-06-18Expense21020 GST/HST Payable0</v>
      </c>
      <c r="G2932" s="15">
        <f t="shared" si="185"/>
        <v>45826</v>
      </c>
      <c r="H2932" s="16" t="str">
        <f>IF((IFERROR((VLOOKUP(D2932,'Automation (QBO)'!A:B,2,FALSE)),"0"))=0,"Suspense",(IFERROR((VLOOKUP(D2932,'Automation (QBO)'!A:B,2,FALSE)),"Suspense")))</f>
        <v>GST/HST Payable</v>
      </c>
      <c r="I2932" s="17">
        <f t="shared" si="186"/>
        <v>0</v>
      </c>
      <c r="J2932" s="12" t="str">
        <f t="shared" si="187"/>
        <v>GST/HST Payable</v>
      </c>
    </row>
    <row r="2933" spans="1:10" ht="18" hidden="1" customHeight="1">
      <c r="A2933" s="13" t="s">
        <v>884</v>
      </c>
      <c r="B2933" s="12" t="s">
        <v>105</v>
      </c>
      <c r="D2933" s="12" t="s">
        <v>225</v>
      </c>
      <c r="E2933" s="12">
        <v>8493.85</v>
      </c>
      <c r="F2933" s="14" t="str">
        <f t="shared" si="184"/>
        <v>2025-06-18Journal Entry52510 Payroll - Salary8493.85</v>
      </c>
      <c r="G2933" s="15">
        <f t="shared" si="185"/>
        <v>45826</v>
      </c>
      <c r="H2933" s="16" t="str">
        <f>IF((IFERROR((VLOOKUP(D2933,'Automation (QBO)'!A:B,2,FALSE)),"0"))=0,"Suspense",(IFERROR((VLOOKUP(D2933,'Automation (QBO)'!A:B,2,FALSE)),"Suspense")))</f>
        <v>Payroll - Salary</v>
      </c>
      <c r="I2933" s="17">
        <f t="shared" si="186"/>
        <v>8493.85</v>
      </c>
      <c r="J2933" s="12" t="str">
        <f t="shared" si="187"/>
        <v>Payroll - Salary</v>
      </c>
    </row>
    <row r="2934" spans="1:10" ht="18" hidden="1" customHeight="1">
      <c r="A2934" s="13" t="s">
        <v>884</v>
      </c>
      <c r="B2934" s="12" t="s">
        <v>105</v>
      </c>
      <c r="D2934" s="12" t="s">
        <v>657</v>
      </c>
      <c r="E2934" s="12">
        <v>199.61</v>
      </c>
      <c r="F2934" s="14" t="str">
        <f t="shared" si="184"/>
        <v>2025-06-18Journal Entry52535 Payroll - WCB199.61</v>
      </c>
      <c r="G2934" s="15">
        <f t="shared" si="185"/>
        <v>45826</v>
      </c>
      <c r="H2934" s="16" t="str">
        <f>IF((IFERROR((VLOOKUP(D2934,'Automation (QBO)'!A:B,2,FALSE)),"0"))=0,"Suspense",(IFERROR((VLOOKUP(D2934,'Automation (QBO)'!A:B,2,FALSE)),"Suspense")))</f>
        <v>Payroll - WCB</v>
      </c>
      <c r="I2934" s="17">
        <f t="shared" si="186"/>
        <v>199.61</v>
      </c>
      <c r="J2934" s="12" t="str">
        <f t="shared" si="187"/>
        <v>Payroll - WCB</v>
      </c>
    </row>
    <row r="2935" spans="1:10" ht="18" hidden="1" customHeight="1">
      <c r="A2935" s="13" t="s">
        <v>884</v>
      </c>
      <c r="B2935" s="12" t="s">
        <v>105</v>
      </c>
      <c r="D2935" s="12" t="s">
        <v>221</v>
      </c>
      <c r="E2935" s="12">
        <v>170.83</v>
      </c>
      <c r="F2935" s="14" t="str">
        <f t="shared" si="184"/>
        <v>2025-06-18Journal Entry52525 Payroll - CPP170.83</v>
      </c>
      <c r="G2935" s="15">
        <f t="shared" si="185"/>
        <v>45826</v>
      </c>
      <c r="H2935" s="16" t="str">
        <f>IF((IFERROR((VLOOKUP(D2935,'Automation (QBO)'!A:B,2,FALSE)),"0"))=0,"Suspense",(IFERROR((VLOOKUP(D2935,'Automation (QBO)'!A:B,2,FALSE)),"Suspense")))</f>
        <v>Payroll - CPP + EI</v>
      </c>
      <c r="I2935" s="17">
        <f t="shared" si="186"/>
        <v>170.83</v>
      </c>
      <c r="J2935" s="12" t="str">
        <f t="shared" si="187"/>
        <v>Payroll - CPP + EI</v>
      </c>
    </row>
    <row r="2936" spans="1:10" ht="18" hidden="1" customHeight="1">
      <c r="A2936" s="13" t="s">
        <v>884</v>
      </c>
      <c r="B2936" s="12" t="s">
        <v>105</v>
      </c>
      <c r="D2936" s="12" t="s">
        <v>222</v>
      </c>
      <c r="E2936" s="12">
        <v>53.72</v>
      </c>
      <c r="F2936" s="14" t="str">
        <f t="shared" si="184"/>
        <v>2025-06-18Journal Entry52520 Payroll - EI53.72</v>
      </c>
      <c r="G2936" s="15">
        <f t="shared" si="185"/>
        <v>45826</v>
      </c>
      <c r="H2936" s="16" t="str">
        <f>IF((IFERROR((VLOOKUP(D2936,'Automation (QBO)'!A:B,2,FALSE)),"0"))=0,"Suspense",(IFERROR((VLOOKUP(D2936,'Automation (QBO)'!A:B,2,FALSE)),"Suspense")))</f>
        <v>Payroll - CPP + EI</v>
      </c>
      <c r="I2936" s="17">
        <f t="shared" si="186"/>
        <v>53.72</v>
      </c>
      <c r="J2936" s="12" t="str">
        <f t="shared" si="187"/>
        <v>Payroll - CPP + EI</v>
      </c>
    </row>
    <row r="2937" spans="1:10" ht="18" hidden="1" customHeight="1">
      <c r="A2937" s="13" t="s">
        <v>884</v>
      </c>
      <c r="B2937" s="12" t="s">
        <v>105</v>
      </c>
      <c r="D2937" s="12" t="s">
        <v>223</v>
      </c>
      <c r="E2937" s="12">
        <v>-5.04</v>
      </c>
      <c r="F2937" s="14" t="str">
        <f t="shared" si="184"/>
        <v>2025-06-18Journal Entry21031 GST/HST Suspense-5.04</v>
      </c>
      <c r="G2937" s="15">
        <f t="shared" si="185"/>
        <v>45826</v>
      </c>
      <c r="H2937" s="16" t="str">
        <f>IF((IFERROR((VLOOKUP(D2937,'Automation (QBO)'!A:B,2,FALSE)),"0"))=0,"Suspense",(IFERROR((VLOOKUP(D2937,'Automation (QBO)'!A:B,2,FALSE)),"Suspense")))</f>
        <v>GST/HST Suspense</v>
      </c>
      <c r="I2937" s="17">
        <f t="shared" si="186"/>
        <v>-5.04</v>
      </c>
      <c r="J2937" s="12" t="str">
        <f t="shared" si="187"/>
        <v>GST/HST Suspense</v>
      </c>
    </row>
    <row r="2938" spans="1:10" ht="18" hidden="1" customHeight="1">
      <c r="A2938" s="13" t="s">
        <v>884</v>
      </c>
      <c r="B2938" s="12" t="s">
        <v>105</v>
      </c>
      <c r="D2938" s="12" t="s">
        <v>296</v>
      </c>
      <c r="E2938" s="12">
        <v>0</v>
      </c>
      <c r="F2938" s="14" t="str">
        <f t="shared" si="184"/>
        <v>2025-06-18Journal Entry13001 Due to/from Saltire Holdings0</v>
      </c>
      <c r="G2938" s="15">
        <f t="shared" si="185"/>
        <v>45826</v>
      </c>
      <c r="H2938" s="16" t="str">
        <f>IF((IFERROR((VLOOKUP(D2938,'Automation (QBO)'!A:B,2,FALSE)),"0"))=0,"Suspense",(IFERROR((VLOOKUP(D2938,'Automation (QBO)'!A:B,2,FALSE)),"Suspense")))</f>
        <v>Due to/from Saltire Holdings</v>
      </c>
      <c r="I2938" s="17">
        <f t="shared" si="186"/>
        <v>0</v>
      </c>
      <c r="J2938" s="12" t="str">
        <f t="shared" si="187"/>
        <v>Due to/from Saltire Holdings</v>
      </c>
    </row>
    <row r="2939" spans="1:10" ht="18" hidden="1" customHeight="1">
      <c r="A2939" s="13" t="s">
        <v>884</v>
      </c>
      <c r="B2939" s="12" t="s">
        <v>105</v>
      </c>
      <c r="D2939" s="12" t="s">
        <v>296</v>
      </c>
      <c r="E2939" s="12">
        <v>0</v>
      </c>
      <c r="F2939" s="14" t="str">
        <f t="shared" si="184"/>
        <v>2025-06-18Journal Entry13001 Due to/from Saltire Holdings0</v>
      </c>
      <c r="G2939" s="15">
        <f t="shared" si="185"/>
        <v>45826</v>
      </c>
      <c r="H2939" s="16" t="str">
        <f>IF((IFERROR((VLOOKUP(D2939,'Automation (QBO)'!A:B,2,FALSE)),"0"))=0,"Suspense",(IFERROR((VLOOKUP(D2939,'Automation (QBO)'!A:B,2,FALSE)),"Suspense")))</f>
        <v>Due to/from Saltire Holdings</v>
      </c>
      <c r="I2939" s="17">
        <f t="shared" si="186"/>
        <v>0</v>
      </c>
      <c r="J2939" s="12" t="str">
        <f t="shared" si="187"/>
        <v>Due to/from Saltire Holdings</v>
      </c>
    </row>
    <row r="2940" spans="1:10" ht="18" hidden="1" customHeight="1">
      <c r="A2940" s="13" t="s">
        <v>884</v>
      </c>
      <c r="B2940" s="12" t="s">
        <v>105</v>
      </c>
      <c r="D2940" s="12" t="s">
        <v>888</v>
      </c>
      <c r="E2940" s="12">
        <v>100.73</v>
      </c>
      <c r="F2940" s="14" t="str">
        <f t="shared" si="184"/>
        <v>2025-06-18Journal Entry52515 Payroll - Fees100.73</v>
      </c>
      <c r="G2940" s="15">
        <f t="shared" si="185"/>
        <v>45826</v>
      </c>
      <c r="H2940" s="16" t="str">
        <f>IF((IFERROR((VLOOKUP(D2940,'Automation (QBO)'!A:B,2,FALSE)),"0"))=0,"Suspense",(IFERROR((VLOOKUP(D2940,'Automation (QBO)'!A:B,2,FALSE)),"Suspense")))</f>
        <v>Payroll - Fees</v>
      </c>
      <c r="I2940" s="17">
        <f t="shared" si="186"/>
        <v>100.73</v>
      </c>
      <c r="J2940" s="12" t="str">
        <f t="shared" si="187"/>
        <v>Payroll - Fees</v>
      </c>
    </row>
    <row r="2941" spans="1:10" ht="18" hidden="1" customHeight="1">
      <c r="A2941" s="13" t="s">
        <v>884</v>
      </c>
      <c r="B2941" s="12" t="s">
        <v>84</v>
      </c>
      <c r="C2941" s="12" t="s">
        <v>114</v>
      </c>
      <c r="D2941" s="12" t="s">
        <v>654</v>
      </c>
      <c r="E2941" s="12">
        <v>-1310.06</v>
      </c>
      <c r="F2941" s="14" t="str">
        <f t="shared" si="184"/>
        <v>2025-06-18InvoiceGarden of Granite Winery:Garden of Granite Project51320 Project Expense - Subcontractors-1310.06</v>
      </c>
      <c r="G2941" s="15">
        <f t="shared" si="185"/>
        <v>45826</v>
      </c>
      <c r="H2941" s="16" t="str">
        <f>IF((IFERROR((VLOOKUP(D2941,'Automation (QBO)'!A:B,2,FALSE)),"0"))=0,"Suspense",(IFERROR((VLOOKUP(D2941,'Automation (QBO)'!A:B,2,FALSE)),"Suspense")))</f>
        <v>Project Expense - Subcontractors</v>
      </c>
      <c r="I2941" s="17">
        <f t="shared" si="186"/>
        <v>-1310.06</v>
      </c>
      <c r="J2941" s="12" t="str">
        <f t="shared" si="187"/>
        <v>Project Expense - Subcontractors</v>
      </c>
    </row>
    <row r="2942" spans="1:10" ht="18" hidden="1" customHeight="1">
      <c r="A2942" s="13" t="s">
        <v>884</v>
      </c>
      <c r="B2942" s="12" t="s">
        <v>84</v>
      </c>
      <c r="C2942" s="12" t="s">
        <v>114</v>
      </c>
      <c r="D2942" s="12" t="s">
        <v>760</v>
      </c>
      <c r="E2942" s="12">
        <v>262.01</v>
      </c>
      <c r="F2942" s="14" t="str">
        <f t="shared" si="184"/>
        <v>2025-06-18InvoiceGarden of Granite Winery:Garden of Granite Project42020 Margin - Subcontractor262.01</v>
      </c>
      <c r="G2942" s="15">
        <f t="shared" si="185"/>
        <v>45826</v>
      </c>
      <c r="H2942" s="16" t="str">
        <f>IF((IFERROR((VLOOKUP(D2942,'Automation (QBO)'!A:B,2,FALSE)),"0"))=0,"Suspense",(IFERROR((VLOOKUP(D2942,'Automation (QBO)'!A:B,2,FALSE)),"Suspense")))</f>
        <v>Margin - Subcontractor</v>
      </c>
      <c r="I2942" s="17">
        <f t="shared" si="186"/>
        <v>262.01</v>
      </c>
      <c r="J2942" s="12" t="str">
        <f t="shared" si="187"/>
        <v>Margin - Subcontractor</v>
      </c>
    </row>
    <row r="2943" spans="1:10" ht="18" hidden="1" customHeight="1">
      <c r="A2943" s="13" t="s">
        <v>884</v>
      </c>
      <c r="B2943" s="12" t="s">
        <v>84</v>
      </c>
      <c r="C2943" s="12" t="s">
        <v>114</v>
      </c>
      <c r="D2943" s="12" t="s">
        <v>844</v>
      </c>
      <c r="E2943" s="12">
        <v>274.23</v>
      </c>
      <c r="F2943" s="14" t="str">
        <f t="shared" si="184"/>
        <v>2025-06-18InvoiceGarden of Granite Winery:Garden of Granite Project42035 Billable Expense Income274.23</v>
      </c>
      <c r="G2943" s="15">
        <f t="shared" si="185"/>
        <v>45826</v>
      </c>
      <c r="H2943" s="16" t="str">
        <f>IF((IFERROR((VLOOKUP(D2943,'Automation (QBO)'!A:B,2,FALSE)),"0"))=0,"Suspense",(IFERROR((VLOOKUP(D2943,'Automation (QBO)'!A:B,2,FALSE)),"Suspense")))</f>
        <v>Suspense</v>
      </c>
      <c r="I2943" s="17">
        <f t="shared" si="186"/>
        <v>274.23</v>
      </c>
      <c r="J2943" s="12" t="str">
        <f t="shared" si="187"/>
        <v>Suspense</v>
      </c>
    </row>
    <row r="2944" spans="1:10" ht="18" hidden="1" customHeight="1">
      <c r="A2944" s="13" t="s">
        <v>884</v>
      </c>
      <c r="B2944" s="12" t="s">
        <v>84</v>
      </c>
      <c r="C2944" s="12" t="s">
        <v>114</v>
      </c>
      <c r="D2944" s="12" t="s">
        <v>759</v>
      </c>
      <c r="E2944" s="12">
        <v>54.85</v>
      </c>
      <c r="F2944" s="14" t="str">
        <f t="shared" si="184"/>
        <v>2025-06-18InvoiceGarden of Granite Winery:Garden of Granite Project42015 Margin - Materials54.85</v>
      </c>
      <c r="G2944" s="15">
        <f t="shared" si="185"/>
        <v>45826</v>
      </c>
      <c r="H2944" s="16" t="str">
        <f>IF((IFERROR((VLOOKUP(D2944,'Automation (QBO)'!A:B,2,FALSE)),"0"))=0,"Suspense",(IFERROR((VLOOKUP(D2944,'Automation (QBO)'!A:B,2,FALSE)),"Suspense")))</f>
        <v>Margin - Materials</v>
      </c>
      <c r="I2944" s="17">
        <f t="shared" si="186"/>
        <v>54.85</v>
      </c>
      <c r="J2944" s="12" t="str">
        <f t="shared" si="187"/>
        <v>Margin - Materials</v>
      </c>
    </row>
    <row r="2945" spans="1:10" ht="18" hidden="1" customHeight="1">
      <c r="A2945" s="13" t="s">
        <v>884</v>
      </c>
      <c r="B2945" s="12" t="s">
        <v>84</v>
      </c>
      <c r="C2945" s="12" t="s">
        <v>114</v>
      </c>
      <c r="D2945" s="12" t="s">
        <v>758</v>
      </c>
      <c r="E2945" s="12">
        <v>1430</v>
      </c>
      <c r="F2945" s="14" t="str">
        <f t="shared" si="184"/>
        <v>2025-06-18InvoiceGarden of Granite Winery:Garden of Granite Project41006 Labour - General1430</v>
      </c>
      <c r="G2945" s="15">
        <f t="shared" si="185"/>
        <v>45826</v>
      </c>
      <c r="H2945" s="16" t="str">
        <f>IF((IFERROR((VLOOKUP(D2945,'Automation (QBO)'!A:B,2,FALSE)),"0"))=0,"Suspense",(IFERROR((VLOOKUP(D2945,'Automation (QBO)'!A:B,2,FALSE)),"Suspense")))</f>
        <v>Labour - General</v>
      </c>
      <c r="I2945" s="17">
        <f t="shared" si="186"/>
        <v>1430</v>
      </c>
      <c r="J2945" s="12" t="str">
        <f t="shared" si="187"/>
        <v>Labour - General</v>
      </c>
    </row>
    <row r="2946" spans="1:10" ht="18" hidden="1" customHeight="1">
      <c r="A2946" s="13" t="s">
        <v>884</v>
      </c>
      <c r="B2946" s="12" t="s">
        <v>84</v>
      </c>
      <c r="C2946" s="12" t="s">
        <v>114</v>
      </c>
      <c r="D2946" s="12" t="s">
        <v>761</v>
      </c>
      <c r="E2946" s="12">
        <v>286</v>
      </c>
      <c r="F2946" s="14" t="str">
        <f t="shared" si="184"/>
        <v>2025-06-18InvoiceGarden of Granite Winery:Garden of Granite Project42025 Margin - Labour286</v>
      </c>
      <c r="G2946" s="15">
        <f t="shared" si="185"/>
        <v>45826</v>
      </c>
      <c r="H2946" s="16" t="str">
        <f>IF((IFERROR((VLOOKUP(D2946,'Automation (QBO)'!A:B,2,FALSE)),"0"))=0,"Suspense",(IFERROR((VLOOKUP(D2946,'Automation (QBO)'!A:B,2,FALSE)),"Suspense")))</f>
        <v>Margin - Labour</v>
      </c>
      <c r="I2946" s="17">
        <f t="shared" si="186"/>
        <v>286</v>
      </c>
      <c r="J2946" s="12" t="str">
        <f t="shared" si="187"/>
        <v>Margin - Labour</v>
      </c>
    </row>
    <row r="2947" spans="1:10" ht="18" hidden="1" customHeight="1">
      <c r="A2947" s="13" t="s">
        <v>884</v>
      </c>
      <c r="B2947" s="12" t="s">
        <v>84</v>
      </c>
      <c r="C2947" s="12" t="s">
        <v>114</v>
      </c>
      <c r="D2947" s="12" t="s">
        <v>665</v>
      </c>
      <c r="E2947" s="12">
        <v>3798</v>
      </c>
      <c r="F2947" s="14" t="str">
        <f t="shared" ref="F2947:F3010" si="188">A2947&amp;B2947&amp;C2947&amp;D2947&amp;E2947</f>
        <v>2025-06-18InvoiceGarden of Granite Winery:Garden of Granite Project12000 [Accounts Receivable]3798</v>
      </c>
      <c r="G2947" s="15">
        <f t="shared" ref="G2947:G3010" si="189">IFERROR((DATEVALUE(A2947)),A2947)</f>
        <v>45826</v>
      </c>
      <c r="H2947" s="16" t="str">
        <f>IF((IFERROR((VLOOKUP(D2947,'Automation (QBO)'!A:B,2,FALSE)),"0"))=0,"Suspense",(IFERROR((VLOOKUP(D2947,'Automation (QBO)'!A:B,2,FALSE)),"Suspense")))</f>
        <v>Accounts Recievable - Suspense</v>
      </c>
      <c r="I2947" s="17">
        <f t="shared" ref="I2947:I3010" si="190">E2947</f>
        <v>3798</v>
      </c>
      <c r="J2947" s="12" t="str">
        <f t="shared" ref="J2947:J3010" si="191">H2947</f>
        <v>Accounts Recievable - Suspense</v>
      </c>
    </row>
    <row r="2948" spans="1:10" ht="18" hidden="1" customHeight="1">
      <c r="A2948" s="13" t="s">
        <v>884</v>
      </c>
      <c r="B2948" s="12" t="s">
        <v>84</v>
      </c>
      <c r="C2948" s="12" t="s">
        <v>114</v>
      </c>
      <c r="D2948" s="12" t="s">
        <v>199</v>
      </c>
      <c r="E2948" s="12">
        <v>180.85</v>
      </c>
      <c r="F2948" s="14" t="str">
        <f t="shared" si="188"/>
        <v>2025-06-18InvoiceGarden of Granite Winery:Garden of Granite Project21020 GST/HST Payable180.85</v>
      </c>
      <c r="G2948" s="15">
        <f t="shared" si="189"/>
        <v>45826</v>
      </c>
      <c r="H2948" s="16" t="str">
        <f>IF((IFERROR((VLOOKUP(D2948,'Automation (QBO)'!A:B,2,FALSE)),"0"))=0,"Suspense",(IFERROR((VLOOKUP(D2948,'Automation (QBO)'!A:B,2,FALSE)),"Suspense")))</f>
        <v>GST/HST Payable</v>
      </c>
      <c r="I2948" s="17">
        <f t="shared" si="190"/>
        <v>180.85</v>
      </c>
      <c r="J2948" s="12" t="str">
        <f t="shared" si="191"/>
        <v>GST/HST Payable</v>
      </c>
    </row>
    <row r="2949" spans="1:10" ht="18" hidden="1" customHeight="1">
      <c r="A2949" s="13" t="s">
        <v>884</v>
      </c>
      <c r="B2949" s="12" t="s">
        <v>84</v>
      </c>
      <c r="C2949" s="12" t="s">
        <v>885</v>
      </c>
      <c r="D2949" s="12" t="s">
        <v>654</v>
      </c>
      <c r="E2949" s="12">
        <v>-1430.77</v>
      </c>
      <c r="F2949" s="14" t="str">
        <f t="shared" si="188"/>
        <v>2025-06-18InvoiceRomers Port Moody51320 Project Expense - Subcontractors-1430.77</v>
      </c>
      <c r="G2949" s="15">
        <f t="shared" si="189"/>
        <v>45826</v>
      </c>
      <c r="H2949" s="16" t="str">
        <f>IF((IFERROR((VLOOKUP(D2949,'Automation (QBO)'!A:B,2,FALSE)),"0"))=0,"Suspense",(IFERROR((VLOOKUP(D2949,'Automation (QBO)'!A:B,2,FALSE)),"Suspense")))</f>
        <v>Project Expense - Subcontractors</v>
      </c>
      <c r="I2949" s="17">
        <f t="shared" si="190"/>
        <v>-1430.77</v>
      </c>
      <c r="J2949" s="12" t="str">
        <f t="shared" si="191"/>
        <v>Project Expense - Subcontractors</v>
      </c>
    </row>
    <row r="2950" spans="1:10" ht="18" hidden="1" customHeight="1">
      <c r="A2950" s="13" t="s">
        <v>884</v>
      </c>
      <c r="B2950" s="12" t="s">
        <v>84</v>
      </c>
      <c r="C2950" s="12" t="s">
        <v>885</v>
      </c>
      <c r="D2950" s="12" t="s">
        <v>199</v>
      </c>
      <c r="E2950" s="12">
        <v>137.79</v>
      </c>
      <c r="F2950" s="14" t="str">
        <f t="shared" si="188"/>
        <v>2025-06-18InvoiceRomers Port Moody21020 GST/HST Payable137.79</v>
      </c>
      <c r="G2950" s="15">
        <f t="shared" si="189"/>
        <v>45826</v>
      </c>
      <c r="H2950" s="16" t="str">
        <f>IF((IFERROR((VLOOKUP(D2950,'Automation (QBO)'!A:B,2,FALSE)),"0"))=0,"Suspense",(IFERROR((VLOOKUP(D2950,'Automation (QBO)'!A:B,2,FALSE)),"Suspense")))</f>
        <v>GST/HST Payable</v>
      </c>
      <c r="I2950" s="17">
        <f t="shared" si="190"/>
        <v>137.79</v>
      </c>
      <c r="J2950" s="12" t="str">
        <f t="shared" si="191"/>
        <v>GST/HST Payable</v>
      </c>
    </row>
    <row r="2951" spans="1:10" ht="18" hidden="1" customHeight="1">
      <c r="A2951" s="13" t="s">
        <v>884</v>
      </c>
      <c r="B2951" s="12" t="s">
        <v>105</v>
      </c>
      <c r="D2951" s="12" t="s">
        <v>201</v>
      </c>
      <c r="E2951" s="12">
        <v>-9023.7800000000007</v>
      </c>
      <c r="F2951" s="14" t="str">
        <f t="shared" si="188"/>
        <v>2025-06-18Journal Entry11005 Chequing (CIBC)-9023.78</v>
      </c>
      <c r="G2951" s="15">
        <f t="shared" si="189"/>
        <v>45826</v>
      </c>
      <c r="H2951" s="16" t="str">
        <f>IF((IFERROR((VLOOKUP(D2951,'Automation (QBO)'!A:B,2,FALSE)),"0"))=0,"Suspense",(IFERROR((VLOOKUP(D2951,'Automation (QBO)'!A:B,2,FALSE)),"Suspense")))</f>
        <v>Chequing (CIBC)</v>
      </c>
      <c r="I2951" s="17">
        <f t="shared" si="190"/>
        <v>-9023.7800000000007</v>
      </c>
      <c r="J2951" s="12" t="str">
        <f t="shared" si="191"/>
        <v>Chequing (CIBC)</v>
      </c>
    </row>
    <row r="2952" spans="1:10" ht="18" hidden="1" customHeight="1">
      <c r="A2952" s="13" t="s">
        <v>884</v>
      </c>
      <c r="B2952" s="12" t="s">
        <v>78</v>
      </c>
      <c r="C2952" s="12" t="s">
        <v>101</v>
      </c>
      <c r="D2952" s="12" t="s">
        <v>505</v>
      </c>
      <c r="E2952" s="12">
        <v>179.19</v>
      </c>
      <c r="F2952" s="14" t="str">
        <f t="shared" si="188"/>
        <v>2025-06-18ExpenseAmazon21010 Credit Card (CIBC Visa)179.19</v>
      </c>
      <c r="G2952" s="15">
        <f t="shared" si="189"/>
        <v>45826</v>
      </c>
      <c r="H2952" s="16" t="str">
        <f>IF((IFERROR((VLOOKUP(D2952,'Automation (QBO)'!A:B,2,FALSE)),"0"))=0,"Suspense",(IFERROR((VLOOKUP(D2952,'Automation (QBO)'!A:B,2,FALSE)),"Suspense")))</f>
        <v>Credit Card (CIBC Visa)</v>
      </c>
      <c r="I2952" s="17">
        <f t="shared" si="190"/>
        <v>179.19</v>
      </c>
      <c r="J2952" s="12" t="str">
        <f t="shared" si="191"/>
        <v>Credit Card (CIBC Visa)</v>
      </c>
    </row>
    <row r="2953" spans="1:10" ht="18" hidden="1" customHeight="1">
      <c r="A2953" s="13" t="s">
        <v>884</v>
      </c>
      <c r="B2953" s="12" t="s">
        <v>78</v>
      </c>
      <c r="D2953" s="12" t="s">
        <v>201</v>
      </c>
      <c r="E2953" s="12">
        <v>-3000</v>
      </c>
      <c r="F2953" s="14" t="str">
        <f t="shared" si="188"/>
        <v>2025-06-18Expense11005 Chequing (CIBC)-3000</v>
      </c>
      <c r="G2953" s="15">
        <f t="shared" si="189"/>
        <v>45826</v>
      </c>
      <c r="H2953" s="16" t="str">
        <f>IF((IFERROR((VLOOKUP(D2953,'Automation (QBO)'!A:B,2,FALSE)),"0"))=0,"Suspense",(IFERROR((VLOOKUP(D2953,'Automation (QBO)'!A:B,2,FALSE)),"Suspense")))</f>
        <v>Chequing (CIBC)</v>
      </c>
      <c r="I2953" s="17">
        <f t="shared" si="190"/>
        <v>-3000</v>
      </c>
      <c r="J2953" s="12" t="str">
        <f t="shared" si="191"/>
        <v>Chequing (CIBC)</v>
      </c>
    </row>
    <row r="2954" spans="1:10" ht="18" hidden="1" customHeight="1">
      <c r="A2954" s="13" t="s">
        <v>884</v>
      </c>
      <c r="B2954" s="12" t="s">
        <v>78</v>
      </c>
      <c r="C2954" s="12" t="s">
        <v>711</v>
      </c>
      <c r="D2954" s="12" t="s">
        <v>201</v>
      </c>
      <c r="E2954" s="12">
        <v>-3388.88</v>
      </c>
      <c r="F2954" s="14" t="str">
        <f t="shared" si="188"/>
        <v>2025-06-18ExpenseJosh Sathiananthan LTD.11005 Chequing (CIBC)-3388.88</v>
      </c>
      <c r="G2954" s="15">
        <f t="shared" si="189"/>
        <v>45826</v>
      </c>
      <c r="H2954" s="16" t="str">
        <f>IF((IFERROR((VLOOKUP(D2954,'Automation (QBO)'!A:B,2,FALSE)),"0"))=0,"Suspense",(IFERROR((VLOOKUP(D2954,'Automation (QBO)'!A:B,2,FALSE)),"Suspense")))</f>
        <v>Chequing (CIBC)</v>
      </c>
      <c r="I2954" s="17">
        <f t="shared" si="190"/>
        <v>-3388.88</v>
      </c>
      <c r="J2954" s="12" t="str">
        <f t="shared" si="191"/>
        <v>Chequing (CIBC)</v>
      </c>
    </row>
    <row r="2955" spans="1:10" ht="18" hidden="1" customHeight="1">
      <c r="A2955" s="13" t="s">
        <v>884</v>
      </c>
      <c r="B2955" s="12" t="s">
        <v>78</v>
      </c>
      <c r="C2955" s="12" t="s">
        <v>92</v>
      </c>
      <c r="D2955" s="12" t="s">
        <v>922</v>
      </c>
      <c r="E2955" s="12">
        <v>-1066.8</v>
      </c>
      <c r="F2955" s="14" t="str">
        <f t="shared" si="188"/>
        <v>2025-06-18ExpenseBDC22005 Bank Loan - BDC (001)-1066.8</v>
      </c>
      <c r="G2955" s="15">
        <f t="shared" si="189"/>
        <v>45826</v>
      </c>
      <c r="H2955" s="16" t="str">
        <f>IF((IFERROR((VLOOKUP(D2955,'Automation (QBO)'!A:B,2,FALSE)),"0"))=0,"Suspense",(IFERROR((VLOOKUP(D2955,'Automation (QBO)'!A:B,2,FALSE)),"Suspense")))</f>
        <v>Bank Loan 1 (BDC)</v>
      </c>
      <c r="I2955" s="17">
        <f t="shared" si="190"/>
        <v>-1066.8</v>
      </c>
      <c r="J2955" s="12" t="str">
        <f t="shared" si="191"/>
        <v>Bank Loan 1 (BDC)</v>
      </c>
    </row>
    <row r="2956" spans="1:10" ht="18" hidden="1" customHeight="1">
      <c r="A2956" s="13" t="s">
        <v>884</v>
      </c>
      <c r="B2956" s="12" t="s">
        <v>84</v>
      </c>
      <c r="C2956" s="12" t="s">
        <v>885</v>
      </c>
      <c r="D2956" s="12" t="s">
        <v>665</v>
      </c>
      <c r="E2956" s="12">
        <v>2893.53</v>
      </c>
      <c r="F2956" s="14" t="str">
        <f t="shared" si="188"/>
        <v>2025-06-18InvoiceRomers Port Moody12000 [Accounts Receivable]2893.53</v>
      </c>
      <c r="G2956" s="15">
        <f t="shared" si="189"/>
        <v>45826</v>
      </c>
      <c r="H2956" s="16" t="str">
        <f>IF((IFERROR((VLOOKUP(D2956,'Automation (QBO)'!A:B,2,FALSE)),"0"))=0,"Suspense",(IFERROR((VLOOKUP(D2956,'Automation (QBO)'!A:B,2,FALSE)),"Suspense")))</f>
        <v>Accounts Recievable - Suspense</v>
      </c>
      <c r="I2956" s="17">
        <f t="shared" si="190"/>
        <v>2893.53</v>
      </c>
      <c r="J2956" s="12" t="str">
        <f t="shared" si="191"/>
        <v>Accounts Recievable - Suspense</v>
      </c>
    </row>
    <row r="2957" spans="1:10" ht="18" hidden="1" customHeight="1">
      <c r="A2957" s="13" t="s">
        <v>884</v>
      </c>
      <c r="B2957" s="12" t="s">
        <v>78</v>
      </c>
      <c r="C2957" s="12" t="s">
        <v>92</v>
      </c>
      <c r="D2957" s="12" t="s">
        <v>201</v>
      </c>
      <c r="E2957" s="12">
        <v>-1066.8</v>
      </c>
      <c r="F2957" s="14" t="str">
        <f t="shared" si="188"/>
        <v>2025-06-18ExpenseBDC11005 Chequing (CIBC)-1066.8</v>
      </c>
      <c r="G2957" s="15">
        <f t="shared" si="189"/>
        <v>45826</v>
      </c>
      <c r="H2957" s="16" t="str">
        <f>IF((IFERROR((VLOOKUP(D2957,'Automation (QBO)'!A:B,2,FALSE)),"0"))=0,"Suspense",(IFERROR((VLOOKUP(D2957,'Automation (QBO)'!A:B,2,FALSE)),"Suspense")))</f>
        <v>Chequing (CIBC)</v>
      </c>
      <c r="I2957" s="17">
        <f t="shared" si="190"/>
        <v>-1066.8</v>
      </c>
      <c r="J2957" s="12" t="str">
        <f t="shared" si="191"/>
        <v>Chequing (CIBC)</v>
      </c>
    </row>
    <row r="2958" spans="1:10" ht="18" hidden="1" customHeight="1">
      <c r="A2958" s="13" t="s">
        <v>898</v>
      </c>
      <c r="B2958" s="12" t="s">
        <v>78</v>
      </c>
      <c r="C2958" s="12" t="s">
        <v>101</v>
      </c>
      <c r="D2958" s="12" t="s">
        <v>660</v>
      </c>
      <c r="E2958" s="12">
        <v>179.19</v>
      </c>
      <c r="F2958" s="14" t="str">
        <f t="shared" si="188"/>
        <v>2025-06-19ExpenseAmazon51335 Project Expense - Materials179.19</v>
      </c>
      <c r="G2958" s="15">
        <f t="shared" si="189"/>
        <v>45827</v>
      </c>
      <c r="H2958" s="16" t="str">
        <f>IF((IFERROR((VLOOKUP(D2958,'Automation (QBO)'!A:B,2,FALSE)),"0"))=0,"Suspense",(IFERROR((VLOOKUP(D2958,'Automation (QBO)'!A:B,2,FALSE)),"Suspense")))</f>
        <v>Project Expense - Materials</v>
      </c>
      <c r="I2958" s="17">
        <f t="shared" si="190"/>
        <v>179.19</v>
      </c>
      <c r="J2958" s="12" t="str">
        <f t="shared" si="191"/>
        <v>Project Expense - Materials</v>
      </c>
    </row>
    <row r="2959" spans="1:10" ht="18" hidden="1" customHeight="1">
      <c r="A2959" s="13" t="s">
        <v>898</v>
      </c>
      <c r="B2959" s="12" t="s">
        <v>78</v>
      </c>
      <c r="C2959" s="12" t="s">
        <v>101</v>
      </c>
      <c r="D2959" s="12" t="s">
        <v>199</v>
      </c>
      <c r="E2959" s="12">
        <v>0</v>
      </c>
      <c r="F2959" s="14" t="str">
        <f t="shared" si="188"/>
        <v>2025-06-19ExpenseAmazon21020 GST/HST Payable0</v>
      </c>
      <c r="G2959" s="15">
        <f t="shared" si="189"/>
        <v>45827</v>
      </c>
      <c r="H2959" s="16" t="str">
        <f>IF((IFERROR((VLOOKUP(D2959,'Automation (QBO)'!A:B,2,FALSE)),"0"))=0,"Suspense",(IFERROR((VLOOKUP(D2959,'Automation (QBO)'!A:B,2,FALSE)),"Suspense")))</f>
        <v>GST/HST Payable</v>
      </c>
      <c r="I2959" s="17">
        <f t="shared" si="190"/>
        <v>0</v>
      </c>
      <c r="J2959" s="12" t="str">
        <f t="shared" si="191"/>
        <v>GST/HST Payable</v>
      </c>
    </row>
    <row r="2960" spans="1:10" ht="18" hidden="1" customHeight="1">
      <c r="A2960" s="13" t="s">
        <v>898</v>
      </c>
      <c r="B2960" s="12" t="s">
        <v>78</v>
      </c>
      <c r="C2960" s="12" t="s">
        <v>103</v>
      </c>
      <c r="D2960" s="12" t="s">
        <v>660</v>
      </c>
      <c r="E2960" s="12">
        <v>132.57</v>
      </c>
      <c r="F2960" s="14" t="str">
        <f t="shared" si="188"/>
        <v>2025-06-19ExpenseRona51335 Project Expense - Materials132.57</v>
      </c>
      <c r="G2960" s="15">
        <f t="shared" si="189"/>
        <v>45827</v>
      </c>
      <c r="H2960" s="16" t="str">
        <f>IF((IFERROR((VLOOKUP(D2960,'Automation (QBO)'!A:B,2,FALSE)),"0"))=0,"Suspense",(IFERROR((VLOOKUP(D2960,'Automation (QBO)'!A:B,2,FALSE)),"Suspense")))</f>
        <v>Project Expense - Materials</v>
      </c>
      <c r="I2960" s="17">
        <f t="shared" si="190"/>
        <v>132.57</v>
      </c>
      <c r="J2960" s="12" t="str">
        <f t="shared" si="191"/>
        <v>Project Expense - Materials</v>
      </c>
    </row>
    <row r="2961" spans="1:10" ht="18" hidden="1" customHeight="1">
      <c r="A2961" s="13" t="s">
        <v>898</v>
      </c>
      <c r="B2961" s="12" t="s">
        <v>78</v>
      </c>
      <c r="C2961" s="12" t="s">
        <v>103</v>
      </c>
      <c r="D2961" s="12" t="s">
        <v>199</v>
      </c>
      <c r="E2961" s="12">
        <v>0</v>
      </c>
      <c r="F2961" s="14" t="str">
        <f t="shared" si="188"/>
        <v>2025-06-19ExpenseRona21020 GST/HST Payable0</v>
      </c>
      <c r="G2961" s="15">
        <f t="shared" si="189"/>
        <v>45827</v>
      </c>
      <c r="H2961" s="16" t="str">
        <f>IF((IFERROR((VLOOKUP(D2961,'Automation (QBO)'!A:B,2,FALSE)),"0"))=0,"Suspense",(IFERROR((VLOOKUP(D2961,'Automation (QBO)'!A:B,2,FALSE)),"Suspense")))</f>
        <v>GST/HST Payable</v>
      </c>
      <c r="I2961" s="17">
        <f t="shared" si="190"/>
        <v>0</v>
      </c>
      <c r="J2961" s="12" t="str">
        <f t="shared" si="191"/>
        <v>GST/HST Payable</v>
      </c>
    </row>
    <row r="2962" spans="1:10" ht="18" hidden="1" customHeight="1">
      <c r="A2962" s="13" t="s">
        <v>898</v>
      </c>
      <c r="B2962" s="12" t="s">
        <v>78</v>
      </c>
      <c r="C2962" s="12" t="s">
        <v>97</v>
      </c>
      <c r="D2962" s="12" t="s">
        <v>203</v>
      </c>
      <c r="E2962" s="12">
        <v>104.91</v>
      </c>
      <c r="F2962" s="14" t="str">
        <f t="shared" si="188"/>
        <v>2025-06-19ExpenseBrowns Socialhouse Restaurant52190 Meals &amp; Entertainment104.91</v>
      </c>
      <c r="G2962" s="15">
        <f t="shared" si="189"/>
        <v>45827</v>
      </c>
      <c r="H2962" s="16" t="str">
        <f>IF((IFERROR((VLOOKUP(D2962,'Automation (QBO)'!A:B,2,FALSE)),"0"))=0,"Suspense",(IFERROR((VLOOKUP(D2962,'Automation (QBO)'!A:B,2,FALSE)),"Suspense")))</f>
        <v>Meals &amp; Entertainment</v>
      </c>
      <c r="I2962" s="17">
        <f t="shared" si="190"/>
        <v>104.91</v>
      </c>
      <c r="J2962" s="12" t="str">
        <f t="shared" si="191"/>
        <v>Meals &amp; Entertainment</v>
      </c>
    </row>
    <row r="2963" spans="1:10" ht="18" hidden="1" customHeight="1">
      <c r="A2963" s="13" t="s">
        <v>898</v>
      </c>
      <c r="B2963" s="12" t="s">
        <v>78</v>
      </c>
      <c r="C2963" s="12" t="s">
        <v>97</v>
      </c>
      <c r="D2963" s="12" t="s">
        <v>199</v>
      </c>
      <c r="E2963" s="12">
        <v>-4.22</v>
      </c>
      <c r="F2963" s="14" t="str">
        <f t="shared" si="188"/>
        <v>2025-06-19ExpenseBrowns Socialhouse Restaurant21020 GST/HST Payable-4.22</v>
      </c>
      <c r="G2963" s="15">
        <f t="shared" si="189"/>
        <v>45827</v>
      </c>
      <c r="H2963" s="16" t="str">
        <f>IF((IFERROR((VLOOKUP(D2963,'Automation (QBO)'!A:B,2,FALSE)),"0"))=0,"Suspense",(IFERROR((VLOOKUP(D2963,'Automation (QBO)'!A:B,2,FALSE)),"Suspense")))</f>
        <v>GST/HST Payable</v>
      </c>
      <c r="I2963" s="17">
        <f t="shared" si="190"/>
        <v>-4.22</v>
      </c>
      <c r="J2963" s="12" t="str">
        <f t="shared" si="191"/>
        <v>GST/HST Payable</v>
      </c>
    </row>
    <row r="2964" spans="1:10" ht="18" hidden="1" customHeight="1">
      <c r="A2964" s="13" t="s">
        <v>898</v>
      </c>
      <c r="B2964" s="12" t="s">
        <v>106</v>
      </c>
      <c r="C2964" s="12" t="s">
        <v>753</v>
      </c>
      <c r="D2964" s="12" t="s">
        <v>665</v>
      </c>
      <c r="E2964" s="12">
        <v>-100000</v>
      </c>
      <c r="F2964" s="14" t="str">
        <f t="shared" si="188"/>
        <v>2025-06-19PaymentBrowns Newport Village:BSH NewPort Patio Project12000 [Accounts Receivable]-100000</v>
      </c>
      <c r="G2964" s="15">
        <f t="shared" si="189"/>
        <v>45827</v>
      </c>
      <c r="H2964" s="16" t="str">
        <f>IF((IFERROR((VLOOKUP(D2964,'Automation (QBO)'!A:B,2,FALSE)),"0"))=0,"Suspense",(IFERROR((VLOOKUP(D2964,'Automation (QBO)'!A:B,2,FALSE)),"Suspense")))</f>
        <v>Accounts Recievable - Suspense</v>
      </c>
      <c r="I2964" s="17">
        <f t="shared" si="190"/>
        <v>-100000</v>
      </c>
      <c r="J2964" s="12" t="str">
        <f t="shared" si="191"/>
        <v>Accounts Recievable - Suspense</v>
      </c>
    </row>
    <row r="2965" spans="1:10" ht="18" hidden="1" customHeight="1">
      <c r="A2965" s="13" t="s">
        <v>898</v>
      </c>
      <c r="B2965" s="12" t="s">
        <v>78</v>
      </c>
      <c r="C2965" s="12" t="s">
        <v>101</v>
      </c>
      <c r="D2965" s="12" t="s">
        <v>505</v>
      </c>
      <c r="E2965" s="12">
        <v>179.19</v>
      </c>
      <c r="F2965" s="14" t="str">
        <f t="shared" si="188"/>
        <v>2025-06-19ExpenseAmazon21010 Credit Card (CIBC Visa)179.19</v>
      </c>
      <c r="G2965" s="15">
        <f t="shared" si="189"/>
        <v>45827</v>
      </c>
      <c r="H2965" s="16" t="str">
        <f>IF((IFERROR((VLOOKUP(D2965,'Automation (QBO)'!A:B,2,FALSE)),"0"))=0,"Suspense",(IFERROR((VLOOKUP(D2965,'Automation (QBO)'!A:B,2,FALSE)),"Suspense")))</f>
        <v>Credit Card (CIBC Visa)</v>
      </c>
      <c r="I2965" s="17">
        <f t="shared" si="190"/>
        <v>179.19</v>
      </c>
      <c r="J2965" s="12" t="str">
        <f t="shared" si="191"/>
        <v>Credit Card (CIBC Visa)</v>
      </c>
    </row>
    <row r="2966" spans="1:10" ht="18" hidden="1" customHeight="1">
      <c r="A2966" s="13" t="s">
        <v>898</v>
      </c>
      <c r="B2966" s="12" t="s">
        <v>106</v>
      </c>
      <c r="C2966" s="12" t="s">
        <v>753</v>
      </c>
      <c r="D2966" s="12" t="s">
        <v>201</v>
      </c>
      <c r="E2966" s="12">
        <v>100000</v>
      </c>
      <c r="F2966" s="14" t="str">
        <f t="shared" si="188"/>
        <v>2025-06-19PaymentBrowns Newport Village:BSH NewPort Patio Project11005 Chequing (CIBC)100000</v>
      </c>
      <c r="G2966" s="15">
        <f t="shared" si="189"/>
        <v>45827</v>
      </c>
      <c r="H2966" s="16" t="str">
        <f>IF((IFERROR((VLOOKUP(D2966,'Automation (QBO)'!A:B,2,FALSE)),"0"))=0,"Suspense",(IFERROR((VLOOKUP(D2966,'Automation (QBO)'!A:B,2,FALSE)),"Suspense")))</f>
        <v>Chequing (CIBC)</v>
      </c>
      <c r="I2966" s="17">
        <f t="shared" si="190"/>
        <v>100000</v>
      </c>
      <c r="J2966" s="12" t="str">
        <f t="shared" si="191"/>
        <v>Chequing (CIBC)</v>
      </c>
    </row>
    <row r="2967" spans="1:10" ht="18" hidden="1" customHeight="1">
      <c r="A2967" s="13" t="s">
        <v>898</v>
      </c>
      <c r="B2967" s="12" t="s">
        <v>78</v>
      </c>
      <c r="C2967" s="12" t="s">
        <v>103</v>
      </c>
      <c r="D2967" s="12" t="s">
        <v>505</v>
      </c>
      <c r="E2967" s="12">
        <v>13.4</v>
      </c>
      <c r="F2967" s="14" t="str">
        <f t="shared" si="188"/>
        <v>2025-06-19ExpenseRona21010 Credit Card (CIBC Visa)13.4</v>
      </c>
      <c r="G2967" s="15">
        <f t="shared" si="189"/>
        <v>45827</v>
      </c>
      <c r="H2967" s="16" t="str">
        <f>IF((IFERROR((VLOOKUP(D2967,'Automation (QBO)'!A:B,2,FALSE)),"0"))=0,"Suspense",(IFERROR((VLOOKUP(D2967,'Automation (QBO)'!A:B,2,FALSE)),"Suspense")))</f>
        <v>Credit Card (CIBC Visa)</v>
      </c>
      <c r="I2967" s="17">
        <f t="shared" si="190"/>
        <v>13.4</v>
      </c>
      <c r="J2967" s="12" t="str">
        <f t="shared" si="191"/>
        <v>Credit Card (CIBC Visa)</v>
      </c>
    </row>
    <row r="2968" spans="1:10" ht="18" hidden="1" customHeight="1">
      <c r="A2968" s="13" t="s">
        <v>898</v>
      </c>
      <c r="B2968" s="12" t="s">
        <v>78</v>
      </c>
      <c r="C2968" s="12" t="s">
        <v>103</v>
      </c>
      <c r="D2968" s="12" t="s">
        <v>505</v>
      </c>
      <c r="E2968" s="12">
        <v>132.57</v>
      </c>
      <c r="F2968" s="14" t="str">
        <f t="shared" si="188"/>
        <v>2025-06-19ExpenseRona21010 Credit Card (CIBC Visa)132.57</v>
      </c>
      <c r="G2968" s="15">
        <f t="shared" si="189"/>
        <v>45827</v>
      </c>
      <c r="H2968" s="16" t="str">
        <f>IF((IFERROR((VLOOKUP(D2968,'Automation (QBO)'!A:B,2,FALSE)),"0"))=0,"Suspense",(IFERROR((VLOOKUP(D2968,'Automation (QBO)'!A:B,2,FALSE)),"Suspense")))</f>
        <v>Credit Card (CIBC Visa)</v>
      </c>
      <c r="I2968" s="17">
        <f t="shared" si="190"/>
        <v>132.57</v>
      </c>
      <c r="J2968" s="12" t="str">
        <f t="shared" si="191"/>
        <v>Credit Card (CIBC Visa)</v>
      </c>
    </row>
    <row r="2969" spans="1:10" ht="18" hidden="1" customHeight="1">
      <c r="A2969" s="13" t="s">
        <v>898</v>
      </c>
      <c r="B2969" s="12" t="s">
        <v>78</v>
      </c>
      <c r="C2969" s="12" t="s">
        <v>103</v>
      </c>
      <c r="D2969" s="12" t="s">
        <v>660</v>
      </c>
      <c r="E2969" s="12">
        <v>12.8</v>
      </c>
      <c r="F2969" s="14" t="str">
        <f t="shared" si="188"/>
        <v>2025-06-19ExpenseRona51335 Project Expense - Materials12.8</v>
      </c>
      <c r="G2969" s="15">
        <f t="shared" si="189"/>
        <v>45827</v>
      </c>
      <c r="H2969" s="16" t="str">
        <f>IF((IFERROR((VLOOKUP(D2969,'Automation (QBO)'!A:B,2,FALSE)),"0"))=0,"Suspense",(IFERROR((VLOOKUP(D2969,'Automation (QBO)'!A:B,2,FALSE)),"Suspense")))</f>
        <v>Project Expense - Materials</v>
      </c>
      <c r="I2969" s="17">
        <f t="shared" si="190"/>
        <v>12.8</v>
      </c>
      <c r="J2969" s="12" t="str">
        <f t="shared" si="191"/>
        <v>Project Expense - Materials</v>
      </c>
    </row>
    <row r="2970" spans="1:10" ht="18" hidden="1" customHeight="1">
      <c r="A2970" s="13" t="s">
        <v>898</v>
      </c>
      <c r="B2970" s="12" t="s">
        <v>78</v>
      </c>
      <c r="C2970" s="12" t="s">
        <v>103</v>
      </c>
      <c r="D2970" s="12" t="s">
        <v>199</v>
      </c>
      <c r="E2970" s="12">
        <v>-0.6</v>
      </c>
      <c r="F2970" s="14" t="str">
        <f t="shared" si="188"/>
        <v>2025-06-19ExpenseRona21020 GST/HST Payable-0.6</v>
      </c>
      <c r="G2970" s="15">
        <f t="shared" si="189"/>
        <v>45827</v>
      </c>
      <c r="H2970" s="16" t="str">
        <f>IF((IFERROR((VLOOKUP(D2970,'Automation (QBO)'!A:B,2,FALSE)),"0"))=0,"Suspense",(IFERROR((VLOOKUP(D2970,'Automation (QBO)'!A:B,2,FALSE)),"Suspense")))</f>
        <v>GST/HST Payable</v>
      </c>
      <c r="I2970" s="17">
        <f t="shared" si="190"/>
        <v>-0.6</v>
      </c>
      <c r="J2970" s="12" t="str">
        <f t="shared" si="191"/>
        <v>GST/HST Payable</v>
      </c>
    </row>
    <row r="2971" spans="1:10" ht="18" hidden="1" customHeight="1">
      <c r="A2971" s="13" t="s">
        <v>898</v>
      </c>
      <c r="B2971" s="12" t="s">
        <v>78</v>
      </c>
      <c r="C2971" s="12" t="s">
        <v>97</v>
      </c>
      <c r="D2971" s="12" t="s">
        <v>505</v>
      </c>
      <c r="E2971" s="12">
        <v>109.13</v>
      </c>
      <c r="F2971" s="14" t="str">
        <f t="shared" si="188"/>
        <v>2025-06-19ExpenseBrowns Socialhouse Restaurant21010 Credit Card (CIBC Visa)109.13</v>
      </c>
      <c r="G2971" s="15">
        <f t="shared" si="189"/>
        <v>45827</v>
      </c>
      <c r="H2971" s="16" t="str">
        <f>IF((IFERROR((VLOOKUP(D2971,'Automation (QBO)'!A:B,2,FALSE)),"0"))=0,"Suspense",(IFERROR((VLOOKUP(D2971,'Automation (QBO)'!A:B,2,FALSE)),"Suspense")))</f>
        <v>Credit Card (CIBC Visa)</v>
      </c>
      <c r="I2971" s="17">
        <f t="shared" si="190"/>
        <v>109.13</v>
      </c>
      <c r="J2971" s="12" t="str">
        <f t="shared" si="191"/>
        <v>Credit Card (CIBC Visa)</v>
      </c>
    </row>
    <row r="2972" spans="1:10" ht="18" hidden="1" customHeight="1">
      <c r="A2972" s="13" t="s">
        <v>899</v>
      </c>
      <c r="B2972" s="12" t="s">
        <v>78</v>
      </c>
      <c r="C2972" s="12" t="s">
        <v>81</v>
      </c>
      <c r="D2972" s="12" t="s">
        <v>660</v>
      </c>
      <c r="E2972" s="12">
        <v>159.27000000000001</v>
      </c>
      <c r="F2972" s="14" t="str">
        <f t="shared" si="188"/>
        <v>2025-06-20ExpenseHome Depot51335 Project Expense - Materials159.27</v>
      </c>
      <c r="G2972" s="15">
        <f t="shared" si="189"/>
        <v>45828</v>
      </c>
      <c r="H2972" s="16" t="str">
        <f>IF((IFERROR((VLOOKUP(D2972,'Automation (QBO)'!A:B,2,FALSE)),"0"))=0,"Suspense",(IFERROR((VLOOKUP(D2972,'Automation (QBO)'!A:B,2,FALSE)),"Suspense")))</f>
        <v>Project Expense - Materials</v>
      </c>
      <c r="I2972" s="17">
        <f t="shared" si="190"/>
        <v>159.27000000000001</v>
      </c>
      <c r="J2972" s="12" t="str">
        <f t="shared" si="191"/>
        <v>Project Expense - Materials</v>
      </c>
    </row>
    <row r="2973" spans="1:10" ht="18" hidden="1" customHeight="1">
      <c r="A2973" s="13" t="s">
        <v>899</v>
      </c>
      <c r="B2973" s="12" t="s">
        <v>78</v>
      </c>
      <c r="C2973" s="12" t="s">
        <v>81</v>
      </c>
      <c r="D2973" s="12" t="s">
        <v>199</v>
      </c>
      <c r="E2973" s="12">
        <v>0</v>
      </c>
      <c r="F2973" s="14" t="str">
        <f t="shared" si="188"/>
        <v>2025-06-20ExpenseHome Depot21020 GST/HST Payable0</v>
      </c>
      <c r="G2973" s="15">
        <f t="shared" si="189"/>
        <v>45828</v>
      </c>
      <c r="H2973" s="16" t="str">
        <f>IF((IFERROR((VLOOKUP(D2973,'Automation (QBO)'!A:B,2,FALSE)),"0"))=0,"Suspense",(IFERROR((VLOOKUP(D2973,'Automation (QBO)'!A:B,2,FALSE)),"Suspense")))</f>
        <v>GST/HST Payable</v>
      </c>
      <c r="I2973" s="17">
        <f t="shared" si="190"/>
        <v>0</v>
      </c>
      <c r="J2973" s="12" t="str">
        <f t="shared" si="191"/>
        <v>GST/HST Payable</v>
      </c>
    </row>
    <row r="2974" spans="1:10" ht="18" hidden="1" customHeight="1">
      <c r="A2974" s="13" t="s">
        <v>899</v>
      </c>
      <c r="B2974" s="12" t="s">
        <v>78</v>
      </c>
      <c r="C2974" s="12" t="s">
        <v>158</v>
      </c>
      <c r="D2974" s="12" t="s">
        <v>660</v>
      </c>
      <c r="E2974" s="12">
        <v>377.23</v>
      </c>
      <c r="F2974" s="14" t="str">
        <f t="shared" si="188"/>
        <v>2025-06-20ExpenseDynamic Equipment Rentals51335 Project Expense - Materials377.23</v>
      </c>
      <c r="G2974" s="15">
        <f t="shared" si="189"/>
        <v>45828</v>
      </c>
      <c r="H2974" s="16" t="str">
        <f>IF((IFERROR((VLOOKUP(D2974,'Automation (QBO)'!A:B,2,FALSE)),"0"))=0,"Suspense",(IFERROR((VLOOKUP(D2974,'Automation (QBO)'!A:B,2,FALSE)),"Suspense")))</f>
        <v>Project Expense - Materials</v>
      </c>
      <c r="I2974" s="17">
        <f t="shared" si="190"/>
        <v>377.23</v>
      </c>
      <c r="J2974" s="12" t="str">
        <f t="shared" si="191"/>
        <v>Project Expense - Materials</v>
      </c>
    </row>
    <row r="2975" spans="1:10" ht="18" hidden="1" customHeight="1">
      <c r="A2975" s="13" t="s">
        <v>899</v>
      </c>
      <c r="B2975" s="12" t="s">
        <v>78</v>
      </c>
      <c r="C2975" s="12" t="s">
        <v>158</v>
      </c>
      <c r="D2975" s="12" t="s">
        <v>199</v>
      </c>
      <c r="E2975" s="12">
        <v>-17.75</v>
      </c>
      <c r="F2975" s="14" t="str">
        <f t="shared" si="188"/>
        <v>2025-06-20ExpenseDynamic Equipment Rentals21020 GST/HST Payable-17.75</v>
      </c>
      <c r="G2975" s="15">
        <f t="shared" si="189"/>
        <v>45828</v>
      </c>
      <c r="H2975" s="16" t="str">
        <f>IF((IFERROR((VLOOKUP(D2975,'Automation (QBO)'!A:B,2,FALSE)),"0"))=0,"Suspense",(IFERROR((VLOOKUP(D2975,'Automation (QBO)'!A:B,2,FALSE)),"Suspense")))</f>
        <v>GST/HST Payable</v>
      </c>
      <c r="I2975" s="17">
        <f t="shared" si="190"/>
        <v>-17.75</v>
      </c>
      <c r="J2975" s="12" t="str">
        <f t="shared" si="191"/>
        <v>GST/HST Payable</v>
      </c>
    </row>
    <row r="2976" spans="1:10" ht="18" hidden="1" customHeight="1">
      <c r="A2976" s="13" t="s">
        <v>899</v>
      </c>
      <c r="B2976" s="12" t="s">
        <v>78</v>
      </c>
      <c r="C2976" s="12" t="s">
        <v>700</v>
      </c>
      <c r="D2976" s="12" t="s">
        <v>275</v>
      </c>
      <c r="E2976" s="12">
        <v>257.83999999999997</v>
      </c>
      <c r="F2976" s="14" t="str">
        <f t="shared" si="188"/>
        <v>2025-06-20ExpenseCIBC Visa52120 Bank Interest257.84</v>
      </c>
      <c r="G2976" s="15">
        <f t="shared" si="189"/>
        <v>45828</v>
      </c>
      <c r="H2976" s="16" t="str">
        <f>IF((IFERROR((VLOOKUP(D2976,'Automation (QBO)'!A:B,2,FALSE)),"0"))=0,"Suspense",(IFERROR((VLOOKUP(D2976,'Automation (QBO)'!A:B,2,FALSE)),"Suspense")))</f>
        <v>Bank Interest</v>
      </c>
      <c r="I2976" s="17">
        <f t="shared" si="190"/>
        <v>257.83999999999997</v>
      </c>
      <c r="J2976" s="12" t="str">
        <f t="shared" si="191"/>
        <v>Bank Interest</v>
      </c>
    </row>
    <row r="2977" spans="1:10" ht="18" hidden="1" customHeight="1">
      <c r="A2977" s="13" t="s">
        <v>899</v>
      </c>
      <c r="B2977" s="12" t="s">
        <v>78</v>
      </c>
      <c r="C2977" s="12" t="s">
        <v>700</v>
      </c>
      <c r="D2977" s="12" t="s">
        <v>199</v>
      </c>
      <c r="E2977" s="12">
        <v>0</v>
      </c>
      <c r="F2977" s="14" t="str">
        <f t="shared" si="188"/>
        <v>2025-06-20ExpenseCIBC Visa21020 GST/HST Payable0</v>
      </c>
      <c r="G2977" s="15">
        <f t="shared" si="189"/>
        <v>45828</v>
      </c>
      <c r="H2977" s="16" t="str">
        <f>IF((IFERROR((VLOOKUP(D2977,'Automation (QBO)'!A:B,2,FALSE)),"0"))=0,"Suspense",(IFERROR((VLOOKUP(D2977,'Automation (QBO)'!A:B,2,FALSE)),"Suspense")))</f>
        <v>GST/HST Payable</v>
      </c>
      <c r="I2977" s="17">
        <f t="shared" si="190"/>
        <v>0</v>
      </c>
      <c r="J2977" s="12" t="str">
        <f t="shared" si="191"/>
        <v>GST/HST Payable</v>
      </c>
    </row>
    <row r="2978" spans="1:10" ht="18" hidden="1" customHeight="1">
      <c r="A2978" s="13" t="s">
        <v>899</v>
      </c>
      <c r="B2978" s="12" t="s">
        <v>106</v>
      </c>
      <c r="C2978" s="12" t="s">
        <v>114</v>
      </c>
      <c r="D2978" s="12" t="s">
        <v>665</v>
      </c>
      <c r="E2978" s="12">
        <v>-14299.14</v>
      </c>
      <c r="F2978" s="14" t="str">
        <f t="shared" si="188"/>
        <v>2025-06-20PaymentGarden of Granite Winery:Garden of Granite Project12000 [Accounts Receivable]-14299.14</v>
      </c>
      <c r="G2978" s="15">
        <f t="shared" si="189"/>
        <v>45828</v>
      </c>
      <c r="H2978" s="16" t="str">
        <f>IF((IFERROR((VLOOKUP(D2978,'Automation (QBO)'!A:B,2,FALSE)),"0"))=0,"Suspense",(IFERROR((VLOOKUP(D2978,'Automation (QBO)'!A:B,2,FALSE)),"Suspense")))</f>
        <v>Accounts Recievable - Suspense</v>
      </c>
      <c r="I2978" s="17">
        <f t="shared" si="190"/>
        <v>-14299.14</v>
      </c>
      <c r="J2978" s="12" t="str">
        <f t="shared" si="191"/>
        <v>Accounts Recievable - Suspense</v>
      </c>
    </row>
    <row r="2979" spans="1:10" ht="18" hidden="1" customHeight="1">
      <c r="A2979" s="13" t="s">
        <v>899</v>
      </c>
      <c r="B2979" s="12" t="s">
        <v>106</v>
      </c>
      <c r="C2979" s="12" t="s">
        <v>114</v>
      </c>
      <c r="D2979" s="12" t="s">
        <v>201</v>
      </c>
      <c r="E2979" s="12">
        <v>14299.14</v>
      </c>
      <c r="F2979" s="14" t="str">
        <f t="shared" si="188"/>
        <v>2025-06-20PaymentGarden of Granite Winery:Garden of Granite Project11005 Chequing (CIBC)14299.14</v>
      </c>
      <c r="G2979" s="15">
        <f t="shared" si="189"/>
        <v>45828</v>
      </c>
      <c r="H2979" s="16" t="str">
        <f>IF((IFERROR((VLOOKUP(D2979,'Automation (QBO)'!A:B,2,FALSE)),"0"))=0,"Suspense",(IFERROR((VLOOKUP(D2979,'Automation (QBO)'!A:B,2,FALSE)),"Suspense")))</f>
        <v>Chequing (CIBC)</v>
      </c>
      <c r="I2979" s="17">
        <f t="shared" si="190"/>
        <v>14299.14</v>
      </c>
      <c r="J2979" s="12" t="str">
        <f t="shared" si="191"/>
        <v>Chequing (CIBC)</v>
      </c>
    </row>
    <row r="2980" spans="1:10" ht="18" hidden="1" customHeight="1">
      <c r="A2980" s="13" t="s">
        <v>899</v>
      </c>
      <c r="B2980" s="12" t="s">
        <v>78</v>
      </c>
      <c r="C2980" s="12" t="s">
        <v>700</v>
      </c>
      <c r="D2980" s="12" t="s">
        <v>505</v>
      </c>
      <c r="E2980" s="12">
        <v>257.83999999999997</v>
      </c>
      <c r="F2980" s="14" t="str">
        <f t="shared" si="188"/>
        <v>2025-06-20ExpenseCIBC Visa21010 Credit Card (CIBC Visa)257.84</v>
      </c>
      <c r="G2980" s="15">
        <f t="shared" si="189"/>
        <v>45828</v>
      </c>
      <c r="H2980" s="16" t="str">
        <f>IF((IFERROR((VLOOKUP(D2980,'Automation (QBO)'!A:B,2,FALSE)),"0"))=0,"Suspense",(IFERROR((VLOOKUP(D2980,'Automation (QBO)'!A:B,2,FALSE)),"Suspense")))</f>
        <v>Credit Card (CIBC Visa)</v>
      </c>
      <c r="I2980" s="17">
        <f t="shared" si="190"/>
        <v>257.83999999999997</v>
      </c>
      <c r="J2980" s="12" t="str">
        <f t="shared" si="191"/>
        <v>Credit Card (CIBC Visa)</v>
      </c>
    </row>
    <row r="2981" spans="1:10" ht="18" hidden="1" customHeight="1">
      <c r="A2981" s="13" t="s">
        <v>899</v>
      </c>
      <c r="B2981" s="12" t="s">
        <v>78</v>
      </c>
      <c r="C2981" s="12" t="s">
        <v>158</v>
      </c>
      <c r="D2981" s="12" t="s">
        <v>505</v>
      </c>
      <c r="E2981" s="12">
        <v>394.98</v>
      </c>
      <c r="F2981" s="14" t="str">
        <f t="shared" si="188"/>
        <v>2025-06-20ExpenseDynamic Equipment Rentals21010 Credit Card (CIBC Visa)394.98</v>
      </c>
      <c r="G2981" s="15">
        <f t="shared" si="189"/>
        <v>45828</v>
      </c>
      <c r="H2981" s="16" t="str">
        <f>IF((IFERROR((VLOOKUP(D2981,'Automation (QBO)'!A:B,2,FALSE)),"0"))=0,"Suspense",(IFERROR((VLOOKUP(D2981,'Automation (QBO)'!A:B,2,FALSE)),"Suspense")))</f>
        <v>Credit Card (CIBC Visa)</v>
      </c>
      <c r="I2981" s="17">
        <f t="shared" si="190"/>
        <v>394.98</v>
      </c>
      <c r="J2981" s="12" t="str">
        <f t="shared" si="191"/>
        <v>Credit Card (CIBC Visa)</v>
      </c>
    </row>
    <row r="2982" spans="1:10" ht="18" hidden="1" customHeight="1">
      <c r="A2982" s="13" t="s">
        <v>899</v>
      </c>
      <c r="B2982" s="12" t="s">
        <v>78</v>
      </c>
      <c r="C2982" s="12" t="s">
        <v>81</v>
      </c>
      <c r="D2982" s="12" t="s">
        <v>505</v>
      </c>
      <c r="E2982" s="12">
        <v>159.27000000000001</v>
      </c>
      <c r="F2982" s="14" t="str">
        <f t="shared" si="188"/>
        <v>2025-06-20ExpenseHome Depot21010 Credit Card (CIBC Visa)159.27</v>
      </c>
      <c r="G2982" s="15">
        <f t="shared" si="189"/>
        <v>45828</v>
      </c>
      <c r="H2982" s="16" t="str">
        <f>IF((IFERROR((VLOOKUP(D2982,'Automation (QBO)'!A:B,2,FALSE)),"0"))=0,"Suspense",(IFERROR((VLOOKUP(D2982,'Automation (QBO)'!A:B,2,FALSE)),"Suspense")))</f>
        <v>Credit Card (CIBC Visa)</v>
      </c>
      <c r="I2982" s="17">
        <f t="shared" si="190"/>
        <v>159.27000000000001</v>
      </c>
      <c r="J2982" s="12" t="str">
        <f t="shared" si="191"/>
        <v>Credit Card (CIBC Visa)</v>
      </c>
    </row>
    <row r="2983" spans="1:10" ht="18" hidden="1" customHeight="1">
      <c r="A2983" s="13" t="s">
        <v>900</v>
      </c>
      <c r="B2983" s="12" t="s">
        <v>78</v>
      </c>
      <c r="C2983" s="12" t="s">
        <v>125</v>
      </c>
      <c r="D2983" s="12" t="s">
        <v>199</v>
      </c>
      <c r="E2983" s="12">
        <v>-5.07</v>
      </c>
      <c r="F2983" s="14" t="str">
        <f t="shared" si="188"/>
        <v>2025-06-22ExpenseInuit Quickbooks21020 GST/HST Payable-5.07</v>
      </c>
      <c r="G2983" s="15">
        <f t="shared" si="189"/>
        <v>45830</v>
      </c>
      <c r="H2983" s="16" t="str">
        <f>IF((IFERROR((VLOOKUP(D2983,'Automation (QBO)'!A:B,2,FALSE)),"0"))=0,"Suspense",(IFERROR((VLOOKUP(D2983,'Automation (QBO)'!A:B,2,FALSE)),"Suspense")))</f>
        <v>GST/HST Payable</v>
      </c>
      <c r="I2983" s="17">
        <f t="shared" si="190"/>
        <v>-5.07</v>
      </c>
      <c r="J2983" s="12" t="str">
        <f t="shared" si="191"/>
        <v>GST/HST Payable</v>
      </c>
    </row>
    <row r="2984" spans="1:10" ht="18" hidden="1" customHeight="1">
      <c r="A2984" s="13" t="s">
        <v>900</v>
      </c>
      <c r="B2984" s="12" t="s">
        <v>78</v>
      </c>
      <c r="C2984" s="12" t="s">
        <v>103</v>
      </c>
      <c r="D2984" s="12" t="s">
        <v>660</v>
      </c>
      <c r="E2984" s="12">
        <v>296.29000000000002</v>
      </c>
      <c r="F2984" s="14" t="str">
        <f t="shared" si="188"/>
        <v>2025-06-22ExpenseRona51335 Project Expense - Materials296.29</v>
      </c>
      <c r="G2984" s="15">
        <f t="shared" si="189"/>
        <v>45830</v>
      </c>
      <c r="H2984" s="16" t="str">
        <f>IF((IFERROR((VLOOKUP(D2984,'Automation (QBO)'!A:B,2,FALSE)),"0"))=0,"Suspense",(IFERROR((VLOOKUP(D2984,'Automation (QBO)'!A:B,2,FALSE)),"Suspense")))</f>
        <v>Project Expense - Materials</v>
      </c>
      <c r="I2984" s="17">
        <f t="shared" si="190"/>
        <v>296.29000000000002</v>
      </c>
      <c r="J2984" s="12" t="str">
        <f t="shared" si="191"/>
        <v>Project Expense - Materials</v>
      </c>
    </row>
    <row r="2985" spans="1:10" ht="18" hidden="1" customHeight="1">
      <c r="A2985" s="13" t="s">
        <v>900</v>
      </c>
      <c r="B2985" s="12" t="s">
        <v>78</v>
      </c>
      <c r="C2985" s="12" t="s">
        <v>103</v>
      </c>
      <c r="D2985" s="12" t="s">
        <v>199</v>
      </c>
      <c r="E2985" s="12">
        <v>-13.85</v>
      </c>
      <c r="F2985" s="14" t="str">
        <f t="shared" si="188"/>
        <v>2025-06-22ExpenseRona21020 GST/HST Payable-13.85</v>
      </c>
      <c r="G2985" s="15">
        <f t="shared" si="189"/>
        <v>45830</v>
      </c>
      <c r="H2985" s="16" t="str">
        <f>IF((IFERROR((VLOOKUP(D2985,'Automation (QBO)'!A:B,2,FALSE)),"0"))=0,"Suspense",(IFERROR((VLOOKUP(D2985,'Automation (QBO)'!A:B,2,FALSE)),"Suspense")))</f>
        <v>GST/HST Payable</v>
      </c>
      <c r="I2985" s="17">
        <f t="shared" si="190"/>
        <v>-13.85</v>
      </c>
      <c r="J2985" s="12" t="str">
        <f t="shared" si="191"/>
        <v>GST/HST Payable</v>
      </c>
    </row>
    <row r="2986" spans="1:10" ht="18" hidden="1" customHeight="1">
      <c r="A2986" s="13" t="s">
        <v>900</v>
      </c>
      <c r="B2986" s="12" t="s">
        <v>78</v>
      </c>
      <c r="C2986" s="12" t="s">
        <v>125</v>
      </c>
      <c r="D2986" s="12" t="s">
        <v>202</v>
      </c>
      <c r="E2986" s="12">
        <v>101.33</v>
      </c>
      <c r="F2986" s="14" t="str">
        <f t="shared" si="188"/>
        <v>2025-06-22ExpenseInuit Quickbooks52110 Accounting101.33</v>
      </c>
      <c r="G2986" s="15">
        <f t="shared" si="189"/>
        <v>45830</v>
      </c>
      <c r="H2986" s="16" t="str">
        <f>IF((IFERROR((VLOOKUP(D2986,'Automation (QBO)'!A:B,2,FALSE)),"0"))=0,"Suspense",(IFERROR((VLOOKUP(D2986,'Automation (QBO)'!A:B,2,FALSE)),"Suspense")))</f>
        <v>Accounting</v>
      </c>
      <c r="I2986" s="17">
        <f t="shared" si="190"/>
        <v>101.33</v>
      </c>
      <c r="J2986" s="12" t="str">
        <f t="shared" si="191"/>
        <v>Accounting</v>
      </c>
    </row>
    <row r="2987" spans="1:10" ht="18" hidden="1" customHeight="1">
      <c r="A2987" s="13" t="s">
        <v>900</v>
      </c>
      <c r="B2987" s="12" t="s">
        <v>78</v>
      </c>
      <c r="C2987" s="12" t="s">
        <v>103</v>
      </c>
      <c r="D2987" s="12" t="s">
        <v>505</v>
      </c>
      <c r="E2987" s="12">
        <v>310.14</v>
      </c>
      <c r="F2987" s="14" t="str">
        <f t="shared" si="188"/>
        <v>2025-06-22ExpenseRona21010 Credit Card (CIBC Visa)310.14</v>
      </c>
      <c r="G2987" s="15">
        <f t="shared" si="189"/>
        <v>45830</v>
      </c>
      <c r="H2987" s="16" t="str">
        <f>IF((IFERROR((VLOOKUP(D2987,'Automation (QBO)'!A:B,2,FALSE)),"0"))=0,"Suspense",(IFERROR((VLOOKUP(D2987,'Automation (QBO)'!A:B,2,FALSE)),"Suspense")))</f>
        <v>Credit Card (CIBC Visa)</v>
      </c>
      <c r="I2987" s="17">
        <f t="shared" si="190"/>
        <v>310.14</v>
      </c>
      <c r="J2987" s="12" t="str">
        <f t="shared" si="191"/>
        <v>Credit Card (CIBC Visa)</v>
      </c>
    </row>
    <row r="2988" spans="1:10" ht="18" hidden="1" customHeight="1">
      <c r="A2988" s="13" t="s">
        <v>900</v>
      </c>
      <c r="B2988" s="12" t="s">
        <v>78</v>
      </c>
      <c r="C2988" s="12" t="s">
        <v>125</v>
      </c>
      <c r="D2988" s="12" t="s">
        <v>505</v>
      </c>
      <c r="E2988" s="12">
        <v>106.4</v>
      </c>
      <c r="F2988" s="14" t="str">
        <f t="shared" si="188"/>
        <v>2025-06-22ExpenseInuit Quickbooks21010 Credit Card (CIBC Visa)106.4</v>
      </c>
      <c r="G2988" s="15">
        <f t="shared" si="189"/>
        <v>45830</v>
      </c>
      <c r="H2988" s="16" t="str">
        <f>IF((IFERROR((VLOOKUP(D2988,'Automation (QBO)'!A:B,2,FALSE)),"0"))=0,"Suspense",(IFERROR((VLOOKUP(D2988,'Automation (QBO)'!A:B,2,FALSE)),"Suspense")))</f>
        <v>Credit Card (CIBC Visa)</v>
      </c>
      <c r="I2988" s="17">
        <f t="shared" si="190"/>
        <v>106.4</v>
      </c>
      <c r="J2988" s="12" t="str">
        <f t="shared" si="191"/>
        <v>Credit Card (CIBC Visa)</v>
      </c>
    </row>
    <row r="2989" spans="1:10" ht="18" hidden="1" customHeight="1">
      <c r="A2989" s="13" t="s">
        <v>901</v>
      </c>
      <c r="B2989" s="12" t="s">
        <v>78</v>
      </c>
      <c r="C2989" s="12" t="s">
        <v>112</v>
      </c>
      <c r="D2989" s="12" t="s">
        <v>654</v>
      </c>
      <c r="E2989" s="12">
        <v>1400.55</v>
      </c>
      <c r="F2989" s="14" t="str">
        <f t="shared" si="188"/>
        <v>2025-06-23ExpenseBKS Mechanical51320 Project Expense - Subcontractors1400.55</v>
      </c>
      <c r="G2989" s="15">
        <f t="shared" si="189"/>
        <v>45831</v>
      </c>
      <c r="H2989" s="16" t="str">
        <f>IF((IFERROR((VLOOKUP(D2989,'Automation (QBO)'!A:B,2,FALSE)),"0"))=0,"Suspense",(IFERROR((VLOOKUP(D2989,'Automation (QBO)'!A:B,2,FALSE)),"Suspense")))</f>
        <v>Project Expense - Subcontractors</v>
      </c>
      <c r="I2989" s="17">
        <f t="shared" si="190"/>
        <v>1400.55</v>
      </c>
      <c r="J2989" s="12" t="str">
        <f t="shared" si="191"/>
        <v>Project Expense - Subcontractors</v>
      </c>
    </row>
    <row r="2990" spans="1:10" ht="18" hidden="1" customHeight="1">
      <c r="A2990" s="13" t="s">
        <v>901</v>
      </c>
      <c r="B2990" s="12" t="s">
        <v>78</v>
      </c>
      <c r="C2990" s="12" t="s">
        <v>112</v>
      </c>
      <c r="D2990" s="12" t="s">
        <v>199</v>
      </c>
      <c r="E2990" s="12">
        <v>-70.03</v>
      </c>
      <c r="F2990" s="14" t="str">
        <f t="shared" si="188"/>
        <v>2025-06-23ExpenseBKS Mechanical21020 GST/HST Payable-70.03</v>
      </c>
      <c r="G2990" s="15">
        <f t="shared" si="189"/>
        <v>45831</v>
      </c>
      <c r="H2990" s="16" t="str">
        <f>IF((IFERROR((VLOOKUP(D2990,'Automation (QBO)'!A:B,2,FALSE)),"0"))=0,"Suspense",(IFERROR((VLOOKUP(D2990,'Automation (QBO)'!A:B,2,FALSE)),"Suspense")))</f>
        <v>GST/HST Payable</v>
      </c>
      <c r="I2990" s="17">
        <f t="shared" si="190"/>
        <v>-70.03</v>
      </c>
      <c r="J2990" s="12" t="str">
        <f t="shared" si="191"/>
        <v>GST/HST Payable</v>
      </c>
    </row>
    <row r="2991" spans="1:10" ht="18" hidden="1" customHeight="1">
      <c r="A2991" s="13" t="s">
        <v>901</v>
      </c>
      <c r="B2991" s="12" t="s">
        <v>78</v>
      </c>
      <c r="C2991" s="12" t="s">
        <v>163</v>
      </c>
      <c r="D2991" s="12" t="s">
        <v>654</v>
      </c>
      <c r="E2991" s="12">
        <v>3831.47</v>
      </c>
      <c r="F2991" s="14" t="str">
        <f t="shared" si="188"/>
        <v>2025-06-23ExpenseRocky Point Commercial HVAC Inc.51320 Project Expense - Subcontractors3831.47</v>
      </c>
      <c r="G2991" s="15">
        <f t="shared" si="189"/>
        <v>45831</v>
      </c>
      <c r="H2991" s="16" t="str">
        <f>IF((IFERROR((VLOOKUP(D2991,'Automation (QBO)'!A:B,2,FALSE)),"0"))=0,"Suspense",(IFERROR((VLOOKUP(D2991,'Automation (QBO)'!A:B,2,FALSE)),"Suspense")))</f>
        <v>Project Expense - Subcontractors</v>
      </c>
      <c r="I2991" s="17">
        <f t="shared" si="190"/>
        <v>3831.47</v>
      </c>
      <c r="J2991" s="12" t="str">
        <f t="shared" si="191"/>
        <v>Project Expense - Subcontractors</v>
      </c>
    </row>
    <row r="2992" spans="1:10" ht="18" hidden="1" customHeight="1">
      <c r="A2992" s="13" t="s">
        <v>901</v>
      </c>
      <c r="B2992" s="12" t="s">
        <v>78</v>
      </c>
      <c r="C2992" s="12" t="s">
        <v>163</v>
      </c>
      <c r="D2992" s="12" t="s">
        <v>199</v>
      </c>
      <c r="E2992" s="12">
        <v>-191.57</v>
      </c>
      <c r="F2992" s="14" t="str">
        <f t="shared" si="188"/>
        <v>2025-06-23ExpenseRocky Point Commercial HVAC Inc.21020 GST/HST Payable-191.57</v>
      </c>
      <c r="G2992" s="15">
        <f t="shared" si="189"/>
        <v>45831</v>
      </c>
      <c r="H2992" s="16" t="str">
        <f>IF((IFERROR((VLOOKUP(D2992,'Automation (QBO)'!A:B,2,FALSE)),"0"))=0,"Suspense",(IFERROR((VLOOKUP(D2992,'Automation (QBO)'!A:B,2,FALSE)),"Suspense")))</f>
        <v>GST/HST Payable</v>
      </c>
      <c r="I2992" s="17">
        <f t="shared" si="190"/>
        <v>-191.57</v>
      </c>
      <c r="J2992" s="12" t="str">
        <f t="shared" si="191"/>
        <v>GST/HST Payable</v>
      </c>
    </row>
    <row r="2993" spans="1:10" ht="18" hidden="1" customHeight="1">
      <c r="A2993" s="13" t="s">
        <v>901</v>
      </c>
      <c r="B2993" s="12" t="s">
        <v>78</v>
      </c>
      <c r="C2993" s="12" t="s">
        <v>112</v>
      </c>
      <c r="D2993" s="12" t="s">
        <v>654</v>
      </c>
      <c r="E2993" s="12">
        <v>3192</v>
      </c>
      <c r="F2993" s="14" t="str">
        <f t="shared" si="188"/>
        <v>2025-06-23ExpenseBKS Mechanical51320 Project Expense - Subcontractors3192</v>
      </c>
      <c r="G2993" s="15">
        <f t="shared" si="189"/>
        <v>45831</v>
      </c>
      <c r="H2993" s="16" t="str">
        <f>IF((IFERROR((VLOOKUP(D2993,'Automation (QBO)'!A:B,2,FALSE)),"0"))=0,"Suspense",(IFERROR((VLOOKUP(D2993,'Automation (QBO)'!A:B,2,FALSE)),"Suspense")))</f>
        <v>Project Expense - Subcontractors</v>
      </c>
      <c r="I2993" s="17">
        <f t="shared" si="190"/>
        <v>3192</v>
      </c>
      <c r="J2993" s="12" t="str">
        <f t="shared" si="191"/>
        <v>Project Expense - Subcontractors</v>
      </c>
    </row>
    <row r="2994" spans="1:10" ht="18" hidden="1" customHeight="1">
      <c r="A2994" s="13" t="s">
        <v>901</v>
      </c>
      <c r="B2994" s="12" t="s">
        <v>78</v>
      </c>
      <c r="C2994" s="12" t="s">
        <v>112</v>
      </c>
      <c r="D2994" s="12" t="s">
        <v>199</v>
      </c>
      <c r="E2994" s="12">
        <v>-159.6</v>
      </c>
      <c r="F2994" s="14" t="str">
        <f t="shared" si="188"/>
        <v>2025-06-23ExpenseBKS Mechanical21020 GST/HST Payable-159.6</v>
      </c>
      <c r="G2994" s="15">
        <f t="shared" si="189"/>
        <v>45831</v>
      </c>
      <c r="H2994" s="16" t="str">
        <f>IF((IFERROR((VLOOKUP(D2994,'Automation (QBO)'!A:B,2,FALSE)),"0"))=0,"Suspense",(IFERROR((VLOOKUP(D2994,'Automation (QBO)'!A:B,2,FALSE)),"Suspense")))</f>
        <v>GST/HST Payable</v>
      </c>
      <c r="I2994" s="17">
        <f t="shared" si="190"/>
        <v>-159.6</v>
      </c>
      <c r="J2994" s="12" t="str">
        <f t="shared" si="191"/>
        <v>GST/HST Payable</v>
      </c>
    </row>
    <row r="2995" spans="1:10" ht="18" hidden="1" customHeight="1">
      <c r="A2995" s="13" t="s">
        <v>901</v>
      </c>
      <c r="B2995" s="12" t="s">
        <v>78</v>
      </c>
      <c r="C2995" s="12" t="s">
        <v>97</v>
      </c>
      <c r="D2995" s="12" t="s">
        <v>203</v>
      </c>
      <c r="E2995" s="12">
        <v>40.909999999999997</v>
      </c>
      <c r="F2995" s="14" t="str">
        <f t="shared" si="188"/>
        <v>2025-06-23ExpenseBrowns Socialhouse Restaurant52190 Meals &amp; Entertainment40.91</v>
      </c>
      <c r="G2995" s="15">
        <f t="shared" si="189"/>
        <v>45831</v>
      </c>
      <c r="H2995" s="16" t="str">
        <f>IF((IFERROR((VLOOKUP(D2995,'Automation (QBO)'!A:B,2,FALSE)),"0"))=0,"Suspense",(IFERROR((VLOOKUP(D2995,'Automation (QBO)'!A:B,2,FALSE)),"Suspense")))</f>
        <v>Meals &amp; Entertainment</v>
      </c>
      <c r="I2995" s="17">
        <f t="shared" si="190"/>
        <v>40.909999999999997</v>
      </c>
      <c r="J2995" s="12" t="str">
        <f t="shared" si="191"/>
        <v>Meals &amp; Entertainment</v>
      </c>
    </row>
    <row r="2996" spans="1:10" ht="18" hidden="1" customHeight="1">
      <c r="A2996" s="13" t="s">
        <v>901</v>
      </c>
      <c r="B2996" s="12" t="s">
        <v>78</v>
      </c>
      <c r="C2996" s="12" t="s">
        <v>97</v>
      </c>
      <c r="D2996" s="12" t="s">
        <v>199</v>
      </c>
      <c r="E2996" s="12">
        <v>-1.64</v>
      </c>
      <c r="F2996" s="14" t="str">
        <f t="shared" si="188"/>
        <v>2025-06-23ExpenseBrowns Socialhouse Restaurant21020 GST/HST Payable-1.64</v>
      </c>
      <c r="G2996" s="15">
        <f t="shared" si="189"/>
        <v>45831</v>
      </c>
      <c r="H2996" s="16" t="str">
        <f>IF((IFERROR((VLOOKUP(D2996,'Automation (QBO)'!A:B,2,FALSE)),"0"))=0,"Suspense",(IFERROR((VLOOKUP(D2996,'Automation (QBO)'!A:B,2,FALSE)),"Suspense")))</f>
        <v>GST/HST Payable</v>
      </c>
      <c r="I2996" s="17">
        <f t="shared" si="190"/>
        <v>-1.64</v>
      </c>
      <c r="J2996" s="12" t="str">
        <f t="shared" si="191"/>
        <v>GST/HST Payable</v>
      </c>
    </row>
    <row r="2997" spans="1:10" ht="18" hidden="1" customHeight="1">
      <c r="A2997" s="13" t="s">
        <v>901</v>
      </c>
      <c r="B2997" s="12" t="s">
        <v>99</v>
      </c>
      <c r="D2997" s="12" t="s">
        <v>505</v>
      </c>
      <c r="E2997" s="12">
        <v>-12000</v>
      </c>
      <c r="F2997" s="14" t="str">
        <f t="shared" si="188"/>
        <v>2025-06-23Credit Card Payment21010 Credit Card (CIBC Visa)-12000</v>
      </c>
      <c r="G2997" s="15">
        <f t="shared" si="189"/>
        <v>45831</v>
      </c>
      <c r="H2997" s="16" t="str">
        <f>IF((IFERROR((VLOOKUP(D2997,'Automation (QBO)'!A:B,2,FALSE)),"0"))=0,"Suspense",(IFERROR((VLOOKUP(D2997,'Automation (QBO)'!A:B,2,FALSE)),"Suspense")))</f>
        <v>Credit Card (CIBC Visa)</v>
      </c>
      <c r="I2997" s="17">
        <f t="shared" si="190"/>
        <v>-12000</v>
      </c>
      <c r="J2997" s="12" t="str">
        <f t="shared" si="191"/>
        <v>Credit Card (CIBC Visa)</v>
      </c>
    </row>
    <row r="2998" spans="1:10" ht="18" hidden="1" customHeight="1">
      <c r="A2998" s="13" t="s">
        <v>901</v>
      </c>
      <c r="B2998" s="12" t="s">
        <v>99</v>
      </c>
      <c r="D2998" s="12" t="s">
        <v>201</v>
      </c>
      <c r="E2998" s="12">
        <v>-12000</v>
      </c>
      <c r="F2998" s="14" t="str">
        <f t="shared" si="188"/>
        <v>2025-06-23Credit Card Payment11005 Chequing (CIBC)-12000</v>
      </c>
      <c r="G2998" s="15">
        <f t="shared" si="189"/>
        <v>45831</v>
      </c>
      <c r="H2998" s="16" t="str">
        <f>IF((IFERROR((VLOOKUP(D2998,'Automation (QBO)'!A:B,2,FALSE)),"0"))=0,"Suspense",(IFERROR((VLOOKUP(D2998,'Automation (QBO)'!A:B,2,FALSE)),"Suspense")))</f>
        <v>Chequing (CIBC)</v>
      </c>
      <c r="I2998" s="17">
        <f t="shared" si="190"/>
        <v>-12000</v>
      </c>
      <c r="J2998" s="12" t="str">
        <f t="shared" si="191"/>
        <v>Chequing (CIBC)</v>
      </c>
    </row>
    <row r="2999" spans="1:10" ht="18" hidden="1" customHeight="1">
      <c r="A2999" s="13" t="s">
        <v>901</v>
      </c>
      <c r="B2999" s="12" t="s">
        <v>78</v>
      </c>
      <c r="C2999" s="12" t="s">
        <v>704</v>
      </c>
      <c r="D2999" s="12" t="s">
        <v>654</v>
      </c>
      <c r="E2999" s="12">
        <v>10753.53</v>
      </c>
      <c r="F2999" s="14" t="str">
        <f t="shared" si="188"/>
        <v>2025-06-23ExpenseLetter Art Neon Ltd.51320 Project Expense - Subcontractors10753.53</v>
      </c>
      <c r="G2999" s="15">
        <f t="shared" si="189"/>
        <v>45831</v>
      </c>
      <c r="H2999" s="16" t="str">
        <f>IF((IFERROR((VLOOKUP(D2999,'Automation (QBO)'!A:B,2,FALSE)),"0"))=0,"Suspense",(IFERROR((VLOOKUP(D2999,'Automation (QBO)'!A:B,2,FALSE)),"Suspense")))</f>
        <v>Project Expense - Subcontractors</v>
      </c>
      <c r="I2999" s="17">
        <f t="shared" si="190"/>
        <v>10753.53</v>
      </c>
      <c r="J2999" s="12" t="str">
        <f t="shared" si="191"/>
        <v>Project Expense - Subcontractors</v>
      </c>
    </row>
    <row r="3000" spans="1:10" ht="18" hidden="1" customHeight="1">
      <c r="A3000" s="13" t="s">
        <v>901</v>
      </c>
      <c r="B3000" s="12" t="s">
        <v>78</v>
      </c>
      <c r="C3000" s="12" t="s">
        <v>704</v>
      </c>
      <c r="D3000" s="12" t="s">
        <v>199</v>
      </c>
      <c r="E3000" s="12">
        <v>-1133.82</v>
      </c>
      <c r="F3000" s="14" t="str">
        <f t="shared" si="188"/>
        <v>2025-06-23ExpenseLetter Art Neon Ltd.21020 GST/HST Payable-1133.82</v>
      </c>
      <c r="G3000" s="15">
        <f t="shared" si="189"/>
        <v>45831</v>
      </c>
      <c r="H3000" s="16" t="str">
        <f>IF((IFERROR((VLOOKUP(D3000,'Automation (QBO)'!A:B,2,FALSE)),"0"))=0,"Suspense",(IFERROR((VLOOKUP(D3000,'Automation (QBO)'!A:B,2,FALSE)),"Suspense")))</f>
        <v>GST/HST Payable</v>
      </c>
      <c r="I3000" s="17">
        <f t="shared" si="190"/>
        <v>-1133.82</v>
      </c>
      <c r="J3000" s="12" t="str">
        <f t="shared" si="191"/>
        <v>GST/HST Payable</v>
      </c>
    </row>
    <row r="3001" spans="1:10" ht="18" hidden="1" customHeight="1">
      <c r="A3001" s="13" t="s">
        <v>901</v>
      </c>
      <c r="B3001" s="12" t="s">
        <v>78</v>
      </c>
      <c r="C3001" s="12" t="s">
        <v>112</v>
      </c>
      <c r="D3001" s="12" t="s">
        <v>201</v>
      </c>
      <c r="E3001" s="12">
        <v>-1470.58</v>
      </c>
      <c r="F3001" s="14" t="str">
        <f t="shared" si="188"/>
        <v>2025-06-23ExpenseBKS Mechanical11005 Chequing (CIBC)-1470.58</v>
      </c>
      <c r="G3001" s="15">
        <f t="shared" si="189"/>
        <v>45831</v>
      </c>
      <c r="H3001" s="16" t="str">
        <f>IF((IFERROR((VLOOKUP(D3001,'Automation (QBO)'!A:B,2,FALSE)),"0"))=0,"Suspense",(IFERROR((VLOOKUP(D3001,'Automation (QBO)'!A:B,2,FALSE)),"Suspense")))</f>
        <v>Chequing (CIBC)</v>
      </c>
      <c r="I3001" s="17">
        <f t="shared" si="190"/>
        <v>-1470.58</v>
      </c>
      <c r="J3001" s="12" t="str">
        <f t="shared" si="191"/>
        <v>Chequing (CIBC)</v>
      </c>
    </row>
    <row r="3002" spans="1:10" ht="18" hidden="1" customHeight="1">
      <c r="A3002" s="13" t="s">
        <v>901</v>
      </c>
      <c r="B3002" s="12" t="s">
        <v>78</v>
      </c>
      <c r="C3002" s="12" t="s">
        <v>112</v>
      </c>
      <c r="D3002" s="12" t="s">
        <v>201</v>
      </c>
      <c r="E3002" s="12">
        <v>-3351.6</v>
      </c>
      <c r="F3002" s="14" t="str">
        <f t="shared" si="188"/>
        <v>2025-06-23ExpenseBKS Mechanical11005 Chequing (CIBC)-3351.6</v>
      </c>
      <c r="G3002" s="15">
        <f t="shared" si="189"/>
        <v>45831</v>
      </c>
      <c r="H3002" s="16" t="str">
        <f>IF((IFERROR((VLOOKUP(D3002,'Automation (QBO)'!A:B,2,FALSE)),"0"))=0,"Suspense",(IFERROR((VLOOKUP(D3002,'Automation (QBO)'!A:B,2,FALSE)),"Suspense")))</f>
        <v>Chequing (CIBC)</v>
      </c>
      <c r="I3002" s="17">
        <f t="shared" si="190"/>
        <v>-3351.6</v>
      </c>
      <c r="J3002" s="12" t="str">
        <f t="shared" si="191"/>
        <v>Chequing (CIBC)</v>
      </c>
    </row>
    <row r="3003" spans="1:10" ht="18" hidden="1" customHeight="1">
      <c r="A3003" s="13" t="s">
        <v>901</v>
      </c>
      <c r="B3003" s="12" t="s">
        <v>78</v>
      </c>
      <c r="C3003" s="12" t="s">
        <v>163</v>
      </c>
      <c r="D3003" s="12" t="s">
        <v>201</v>
      </c>
      <c r="E3003" s="12">
        <v>-4023.04</v>
      </c>
      <c r="F3003" s="14" t="str">
        <f t="shared" si="188"/>
        <v>2025-06-23ExpenseRocky Point Commercial HVAC Inc.11005 Chequing (CIBC)-4023.04</v>
      </c>
      <c r="G3003" s="15">
        <f t="shared" si="189"/>
        <v>45831</v>
      </c>
      <c r="H3003" s="16" t="str">
        <f>IF((IFERROR((VLOOKUP(D3003,'Automation (QBO)'!A:B,2,FALSE)),"0"))=0,"Suspense",(IFERROR((VLOOKUP(D3003,'Automation (QBO)'!A:B,2,FALSE)),"Suspense")))</f>
        <v>Chequing (CIBC)</v>
      </c>
      <c r="I3003" s="17">
        <f t="shared" si="190"/>
        <v>-4023.04</v>
      </c>
      <c r="J3003" s="12" t="str">
        <f t="shared" si="191"/>
        <v>Chequing (CIBC)</v>
      </c>
    </row>
    <row r="3004" spans="1:10" ht="18" hidden="1" customHeight="1">
      <c r="A3004" s="13" t="s">
        <v>901</v>
      </c>
      <c r="B3004" s="12" t="s">
        <v>78</v>
      </c>
      <c r="C3004" s="12" t="s">
        <v>704</v>
      </c>
      <c r="D3004" s="12" t="s">
        <v>505</v>
      </c>
      <c r="E3004" s="12">
        <v>11887.35</v>
      </c>
      <c r="F3004" s="14" t="str">
        <f t="shared" si="188"/>
        <v>2025-06-23ExpenseLetter Art Neon Ltd.21010 Credit Card (CIBC Visa)11887.35</v>
      </c>
      <c r="G3004" s="15">
        <f t="shared" si="189"/>
        <v>45831</v>
      </c>
      <c r="H3004" s="16" t="str">
        <f>IF((IFERROR((VLOOKUP(D3004,'Automation (QBO)'!A:B,2,FALSE)),"0"))=0,"Suspense",(IFERROR((VLOOKUP(D3004,'Automation (QBO)'!A:B,2,FALSE)),"Suspense")))</f>
        <v>Credit Card (CIBC Visa)</v>
      </c>
      <c r="I3004" s="17">
        <f t="shared" si="190"/>
        <v>11887.35</v>
      </c>
      <c r="J3004" s="12" t="str">
        <f t="shared" si="191"/>
        <v>Credit Card (CIBC Visa)</v>
      </c>
    </row>
    <row r="3005" spans="1:10" ht="18" hidden="1" customHeight="1">
      <c r="A3005" s="13" t="s">
        <v>901</v>
      </c>
      <c r="B3005" s="12" t="s">
        <v>78</v>
      </c>
      <c r="C3005" s="12" t="s">
        <v>97</v>
      </c>
      <c r="D3005" s="12" t="s">
        <v>505</v>
      </c>
      <c r="E3005" s="12">
        <v>42.55</v>
      </c>
      <c r="F3005" s="14" t="str">
        <f t="shared" si="188"/>
        <v>2025-06-23ExpenseBrowns Socialhouse Restaurant21010 Credit Card (CIBC Visa)42.55</v>
      </c>
      <c r="G3005" s="15">
        <f t="shared" si="189"/>
        <v>45831</v>
      </c>
      <c r="H3005" s="16" t="str">
        <f>IF((IFERROR((VLOOKUP(D3005,'Automation (QBO)'!A:B,2,FALSE)),"0"))=0,"Suspense",(IFERROR((VLOOKUP(D3005,'Automation (QBO)'!A:B,2,FALSE)),"Suspense")))</f>
        <v>Credit Card (CIBC Visa)</v>
      </c>
      <c r="I3005" s="17">
        <f t="shared" si="190"/>
        <v>42.55</v>
      </c>
      <c r="J3005" s="12" t="str">
        <f t="shared" si="191"/>
        <v>Credit Card (CIBC Visa)</v>
      </c>
    </row>
    <row r="3006" spans="1:10" ht="18" hidden="1" customHeight="1">
      <c r="A3006" s="13" t="s">
        <v>902</v>
      </c>
      <c r="B3006" s="12" t="s">
        <v>106</v>
      </c>
      <c r="C3006" s="12" t="s">
        <v>754</v>
      </c>
      <c r="D3006" s="12" t="s">
        <v>665</v>
      </c>
      <c r="E3006" s="12">
        <v>-1111.96</v>
      </c>
      <c r="F3006" s="14" t="str">
        <f t="shared" si="188"/>
        <v>2025-06-24PaymentGranville Island Brewing.12000 [Accounts Receivable]-1111.96</v>
      </c>
      <c r="G3006" s="15">
        <f t="shared" si="189"/>
        <v>45832</v>
      </c>
      <c r="H3006" s="16" t="str">
        <f>IF((IFERROR((VLOOKUP(D3006,'Automation (QBO)'!A:B,2,FALSE)),"0"))=0,"Suspense",(IFERROR((VLOOKUP(D3006,'Automation (QBO)'!A:B,2,FALSE)),"Suspense")))</f>
        <v>Accounts Recievable - Suspense</v>
      </c>
      <c r="I3006" s="17">
        <f t="shared" si="190"/>
        <v>-1111.96</v>
      </c>
      <c r="J3006" s="12" t="str">
        <f t="shared" si="191"/>
        <v>Accounts Recievable - Suspense</v>
      </c>
    </row>
    <row r="3007" spans="1:10" ht="18" hidden="1" customHeight="1">
      <c r="A3007" s="13" t="s">
        <v>902</v>
      </c>
      <c r="B3007" s="12" t="s">
        <v>78</v>
      </c>
      <c r="C3007" s="12" t="s">
        <v>92</v>
      </c>
      <c r="D3007" s="12" t="s">
        <v>199</v>
      </c>
      <c r="E3007" s="12">
        <v>0</v>
      </c>
      <c r="F3007" s="14" t="str">
        <f t="shared" si="188"/>
        <v>2025-06-24ExpenseBDC21020 GST/HST Payable0</v>
      </c>
      <c r="G3007" s="15">
        <f t="shared" si="189"/>
        <v>45832</v>
      </c>
      <c r="H3007" s="16" t="str">
        <f>IF((IFERROR((VLOOKUP(D3007,'Automation (QBO)'!A:B,2,FALSE)),"0"))=0,"Suspense",(IFERROR((VLOOKUP(D3007,'Automation (QBO)'!A:B,2,FALSE)),"Suspense")))</f>
        <v>GST/HST Payable</v>
      </c>
      <c r="I3007" s="17">
        <f t="shared" si="190"/>
        <v>0</v>
      </c>
      <c r="J3007" s="12" t="str">
        <f t="shared" si="191"/>
        <v>GST/HST Payable</v>
      </c>
    </row>
    <row r="3008" spans="1:10" ht="18" hidden="1" customHeight="1">
      <c r="A3008" s="13" t="s">
        <v>902</v>
      </c>
      <c r="B3008" s="12" t="s">
        <v>78</v>
      </c>
      <c r="C3008" s="12" t="s">
        <v>711</v>
      </c>
      <c r="D3008" s="12" t="s">
        <v>654</v>
      </c>
      <c r="E3008" s="12">
        <v>3048</v>
      </c>
      <c r="F3008" s="14" t="str">
        <f t="shared" si="188"/>
        <v>2025-06-24ExpenseJosh Sathiananthan LTD.51320 Project Expense - Subcontractors3048</v>
      </c>
      <c r="G3008" s="15">
        <f t="shared" si="189"/>
        <v>45832</v>
      </c>
      <c r="H3008" s="16" t="str">
        <f>IF((IFERROR((VLOOKUP(D3008,'Automation (QBO)'!A:B,2,FALSE)),"0"))=0,"Suspense",(IFERROR((VLOOKUP(D3008,'Automation (QBO)'!A:B,2,FALSE)),"Suspense")))</f>
        <v>Project Expense - Subcontractors</v>
      </c>
      <c r="I3008" s="17">
        <f t="shared" si="190"/>
        <v>3048</v>
      </c>
      <c r="J3008" s="12" t="str">
        <f t="shared" si="191"/>
        <v>Project Expense - Subcontractors</v>
      </c>
    </row>
    <row r="3009" spans="1:10" ht="18" hidden="1" customHeight="1">
      <c r="A3009" s="13" t="s">
        <v>902</v>
      </c>
      <c r="B3009" s="12" t="s">
        <v>78</v>
      </c>
      <c r="C3009" s="12" t="s">
        <v>711</v>
      </c>
      <c r="D3009" s="12" t="s">
        <v>199</v>
      </c>
      <c r="E3009" s="12">
        <v>-152.4</v>
      </c>
      <c r="F3009" s="14" t="str">
        <f t="shared" si="188"/>
        <v>2025-06-24ExpenseJosh Sathiananthan LTD.21020 GST/HST Payable-152.4</v>
      </c>
      <c r="G3009" s="15">
        <f t="shared" si="189"/>
        <v>45832</v>
      </c>
      <c r="H3009" s="16" t="str">
        <f>IF((IFERROR((VLOOKUP(D3009,'Automation (QBO)'!A:B,2,FALSE)),"0"))=0,"Suspense",(IFERROR((VLOOKUP(D3009,'Automation (QBO)'!A:B,2,FALSE)),"Suspense")))</f>
        <v>GST/HST Payable</v>
      </c>
      <c r="I3009" s="17">
        <f t="shared" si="190"/>
        <v>-152.4</v>
      </c>
      <c r="J3009" s="12" t="str">
        <f t="shared" si="191"/>
        <v>GST/HST Payable</v>
      </c>
    </row>
    <row r="3010" spans="1:10" ht="18" hidden="1" customHeight="1">
      <c r="A3010" s="13" t="s">
        <v>902</v>
      </c>
      <c r="B3010" s="12" t="s">
        <v>78</v>
      </c>
      <c r="C3010" s="12" t="s">
        <v>122</v>
      </c>
      <c r="D3010" s="12" t="s">
        <v>654</v>
      </c>
      <c r="E3010" s="12">
        <v>3072.36</v>
      </c>
      <c r="F3010" s="14" t="str">
        <f t="shared" si="188"/>
        <v>2025-06-24ExpenseCrestlynn Contracting51320 Project Expense - Subcontractors3072.36</v>
      </c>
      <c r="G3010" s="15">
        <f t="shared" si="189"/>
        <v>45832</v>
      </c>
      <c r="H3010" s="16" t="str">
        <f>IF((IFERROR((VLOOKUP(D3010,'Automation (QBO)'!A:B,2,FALSE)),"0"))=0,"Suspense",(IFERROR((VLOOKUP(D3010,'Automation (QBO)'!A:B,2,FALSE)),"Suspense")))</f>
        <v>Project Expense - Subcontractors</v>
      </c>
      <c r="I3010" s="17">
        <f t="shared" si="190"/>
        <v>3072.36</v>
      </c>
      <c r="J3010" s="12" t="str">
        <f t="shared" si="191"/>
        <v>Project Expense - Subcontractors</v>
      </c>
    </row>
    <row r="3011" spans="1:10" ht="18" hidden="1" customHeight="1">
      <c r="A3011" s="13" t="s">
        <v>902</v>
      </c>
      <c r="B3011" s="12" t="s">
        <v>78</v>
      </c>
      <c r="C3011" s="12" t="s">
        <v>122</v>
      </c>
      <c r="D3011" s="12" t="s">
        <v>199</v>
      </c>
      <c r="E3011" s="12">
        <v>-140.72</v>
      </c>
      <c r="F3011" s="14" t="str">
        <f t="shared" ref="F3011:F3074" si="192">A3011&amp;B3011&amp;C3011&amp;D3011&amp;E3011</f>
        <v>2025-06-24ExpenseCrestlynn Contracting21020 GST/HST Payable-140.72</v>
      </c>
      <c r="G3011" s="15">
        <f t="shared" ref="G3011:G3074" si="193">IFERROR((DATEVALUE(A3011)),A3011)</f>
        <v>45832</v>
      </c>
      <c r="H3011" s="16" t="str">
        <f>IF((IFERROR((VLOOKUP(D3011,'Automation (QBO)'!A:B,2,FALSE)),"0"))=0,"Suspense",(IFERROR((VLOOKUP(D3011,'Automation (QBO)'!A:B,2,FALSE)),"Suspense")))</f>
        <v>GST/HST Payable</v>
      </c>
      <c r="I3011" s="17">
        <f t="shared" ref="I3011:I3074" si="194">E3011</f>
        <v>-140.72</v>
      </c>
      <c r="J3011" s="12" t="str">
        <f t="shared" ref="J3011:J3074" si="195">H3011</f>
        <v>GST/HST Payable</v>
      </c>
    </row>
    <row r="3012" spans="1:10" ht="18" hidden="1" customHeight="1">
      <c r="A3012" s="13" t="s">
        <v>902</v>
      </c>
      <c r="B3012" s="12" t="s">
        <v>78</v>
      </c>
      <c r="C3012" s="12" t="s">
        <v>903</v>
      </c>
      <c r="D3012" s="12" t="s">
        <v>199</v>
      </c>
      <c r="E3012" s="12">
        <v>-55</v>
      </c>
      <c r="F3012" s="14" t="str">
        <f t="shared" si="192"/>
        <v>2025-06-24ExpenseWest Coast Water Solutions21020 GST/HST Payable-55</v>
      </c>
      <c r="G3012" s="15">
        <f t="shared" si="193"/>
        <v>45832</v>
      </c>
      <c r="H3012" s="16" t="str">
        <f>IF((IFERROR((VLOOKUP(D3012,'Automation (QBO)'!A:B,2,FALSE)),"0"))=0,"Suspense",(IFERROR((VLOOKUP(D3012,'Automation (QBO)'!A:B,2,FALSE)),"Suspense")))</f>
        <v>GST/HST Payable</v>
      </c>
      <c r="I3012" s="17">
        <f t="shared" si="194"/>
        <v>-55</v>
      </c>
      <c r="J3012" s="12" t="str">
        <f t="shared" si="195"/>
        <v>GST/HST Payable</v>
      </c>
    </row>
    <row r="3013" spans="1:10" ht="18" hidden="1" customHeight="1">
      <c r="A3013" s="13" t="s">
        <v>902</v>
      </c>
      <c r="B3013" s="12" t="s">
        <v>78</v>
      </c>
      <c r="C3013" s="12" t="s">
        <v>903</v>
      </c>
      <c r="D3013" s="12" t="s">
        <v>654</v>
      </c>
      <c r="E3013" s="12">
        <v>1110</v>
      </c>
      <c r="F3013" s="14" t="str">
        <f t="shared" si="192"/>
        <v>2025-06-24ExpenseWest Coast Water Solutions51320 Project Expense - Subcontractors1110</v>
      </c>
      <c r="G3013" s="15">
        <f t="shared" si="193"/>
        <v>45832</v>
      </c>
      <c r="H3013" s="16" t="str">
        <f>IF((IFERROR((VLOOKUP(D3013,'Automation (QBO)'!A:B,2,FALSE)),"0"))=0,"Suspense",(IFERROR((VLOOKUP(D3013,'Automation (QBO)'!A:B,2,FALSE)),"Suspense")))</f>
        <v>Project Expense - Subcontractors</v>
      </c>
      <c r="I3013" s="17">
        <f t="shared" si="194"/>
        <v>1110</v>
      </c>
      <c r="J3013" s="12" t="str">
        <f t="shared" si="195"/>
        <v>Project Expense - Subcontractors</v>
      </c>
    </row>
    <row r="3014" spans="1:10" ht="18" hidden="1" customHeight="1">
      <c r="A3014" s="13" t="s">
        <v>902</v>
      </c>
      <c r="B3014" s="12" t="s">
        <v>84</v>
      </c>
      <c r="C3014" s="12" t="s">
        <v>753</v>
      </c>
      <c r="D3014" s="12" t="s">
        <v>654</v>
      </c>
      <c r="E3014" s="12">
        <v>-64056.69</v>
      </c>
      <c r="F3014" s="14" t="str">
        <f t="shared" si="192"/>
        <v>2025-06-24InvoiceBrowns Newport Village:BSH NewPort Patio Project51320 Project Expense - Subcontractors-64056.69</v>
      </c>
      <c r="G3014" s="15">
        <f t="shared" si="193"/>
        <v>45832</v>
      </c>
      <c r="H3014" s="16" t="str">
        <f>IF((IFERROR((VLOOKUP(D3014,'Automation (QBO)'!A:B,2,FALSE)),"0"))=0,"Suspense",(IFERROR((VLOOKUP(D3014,'Automation (QBO)'!A:B,2,FALSE)),"Suspense")))</f>
        <v>Project Expense - Subcontractors</v>
      </c>
      <c r="I3014" s="17">
        <f t="shared" si="194"/>
        <v>-64056.69</v>
      </c>
      <c r="J3014" s="12" t="str">
        <f t="shared" si="195"/>
        <v>Project Expense - Subcontractors</v>
      </c>
    </row>
    <row r="3015" spans="1:10" ht="18" hidden="1" customHeight="1">
      <c r="A3015" s="13" t="s">
        <v>902</v>
      </c>
      <c r="B3015" s="12" t="s">
        <v>84</v>
      </c>
      <c r="C3015" s="12" t="s">
        <v>753</v>
      </c>
      <c r="D3015" s="12" t="s">
        <v>760</v>
      </c>
      <c r="E3015" s="12">
        <v>12811.33</v>
      </c>
      <c r="F3015" s="14" t="str">
        <f t="shared" si="192"/>
        <v>2025-06-24InvoiceBrowns Newport Village:BSH NewPort Patio Project42020 Margin - Subcontractor12811.33</v>
      </c>
      <c r="G3015" s="15">
        <f t="shared" si="193"/>
        <v>45832</v>
      </c>
      <c r="H3015" s="16" t="str">
        <f>IF((IFERROR((VLOOKUP(D3015,'Automation (QBO)'!A:B,2,FALSE)),"0"))=0,"Suspense",(IFERROR((VLOOKUP(D3015,'Automation (QBO)'!A:B,2,FALSE)),"Suspense")))</f>
        <v>Margin - Subcontractor</v>
      </c>
      <c r="I3015" s="17">
        <f t="shared" si="194"/>
        <v>12811.33</v>
      </c>
      <c r="J3015" s="12" t="str">
        <f t="shared" si="195"/>
        <v>Margin - Subcontractor</v>
      </c>
    </row>
    <row r="3016" spans="1:10" ht="18" hidden="1" customHeight="1">
      <c r="A3016" s="13" t="s">
        <v>902</v>
      </c>
      <c r="B3016" s="12" t="s">
        <v>84</v>
      </c>
      <c r="C3016" s="12" t="s">
        <v>753</v>
      </c>
      <c r="D3016" s="12" t="s">
        <v>844</v>
      </c>
      <c r="E3016" s="12">
        <v>1832.84</v>
      </c>
      <c r="F3016" s="14" t="str">
        <f t="shared" si="192"/>
        <v>2025-06-24InvoiceBrowns Newport Village:BSH NewPort Patio Project42035 Billable Expense Income1832.84</v>
      </c>
      <c r="G3016" s="15">
        <f t="shared" si="193"/>
        <v>45832</v>
      </c>
      <c r="H3016" s="16" t="str">
        <f>IF((IFERROR((VLOOKUP(D3016,'Automation (QBO)'!A:B,2,FALSE)),"0"))=0,"Suspense",(IFERROR((VLOOKUP(D3016,'Automation (QBO)'!A:B,2,FALSE)),"Suspense")))</f>
        <v>Suspense</v>
      </c>
      <c r="I3016" s="17">
        <f t="shared" si="194"/>
        <v>1832.84</v>
      </c>
      <c r="J3016" s="12" t="str">
        <f t="shared" si="195"/>
        <v>Suspense</v>
      </c>
    </row>
    <row r="3017" spans="1:10" ht="18" hidden="1" customHeight="1">
      <c r="A3017" s="13" t="s">
        <v>902</v>
      </c>
      <c r="B3017" s="12" t="s">
        <v>84</v>
      </c>
      <c r="C3017" s="12" t="s">
        <v>753</v>
      </c>
      <c r="D3017" s="12" t="s">
        <v>759</v>
      </c>
      <c r="E3017" s="12">
        <v>366.57</v>
      </c>
      <c r="F3017" s="14" t="str">
        <f t="shared" si="192"/>
        <v>2025-06-24InvoiceBrowns Newport Village:BSH NewPort Patio Project42015 Margin - Materials366.57</v>
      </c>
      <c r="G3017" s="15">
        <f t="shared" si="193"/>
        <v>45832</v>
      </c>
      <c r="H3017" s="16" t="str">
        <f>IF((IFERROR((VLOOKUP(D3017,'Automation (QBO)'!A:B,2,FALSE)),"0"))=0,"Suspense",(IFERROR((VLOOKUP(D3017,'Automation (QBO)'!A:B,2,FALSE)),"Suspense")))</f>
        <v>Margin - Materials</v>
      </c>
      <c r="I3017" s="17">
        <f t="shared" si="194"/>
        <v>366.57</v>
      </c>
      <c r="J3017" s="12" t="str">
        <f t="shared" si="195"/>
        <v>Margin - Materials</v>
      </c>
    </row>
    <row r="3018" spans="1:10" ht="18" hidden="1" customHeight="1">
      <c r="A3018" s="13" t="s">
        <v>902</v>
      </c>
      <c r="B3018" s="12" t="s">
        <v>84</v>
      </c>
      <c r="C3018" s="12" t="s">
        <v>753</v>
      </c>
      <c r="D3018" s="12" t="s">
        <v>758</v>
      </c>
      <c r="E3018" s="12">
        <v>7012.5</v>
      </c>
      <c r="F3018" s="14" t="str">
        <f t="shared" si="192"/>
        <v>2025-06-24InvoiceBrowns Newport Village:BSH NewPort Patio Project41006 Labour - General7012.5</v>
      </c>
      <c r="G3018" s="15">
        <f t="shared" si="193"/>
        <v>45832</v>
      </c>
      <c r="H3018" s="16" t="str">
        <f>IF((IFERROR((VLOOKUP(D3018,'Automation (QBO)'!A:B,2,FALSE)),"0"))=0,"Suspense",(IFERROR((VLOOKUP(D3018,'Automation (QBO)'!A:B,2,FALSE)),"Suspense")))</f>
        <v>Labour - General</v>
      </c>
      <c r="I3018" s="17">
        <f t="shared" si="194"/>
        <v>7012.5</v>
      </c>
      <c r="J3018" s="12" t="str">
        <f t="shared" si="195"/>
        <v>Labour - General</v>
      </c>
    </row>
    <row r="3019" spans="1:10" ht="18" hidden="1" customHeight="1">
      <c r="A3019" s="13" t="s">
        <v>902</v>
      </c>
      <c r="B3019" s="12" t="s">
        <v>84</v>
      </c>
      <c r="C3019" s="12" t="s">
        <v>753</v>
      </c>
      <c r="D3019" s="12" t="s">
        <v>761</v>
      </c>
      <c r="E3019" s="12">
        <v>1402.5</v>
      </c>
      <c r="F3019" s="14" t="str">
        <f t="shared" si="192"/>
        <v>2025-06-24InvoiceBrowns Newport Village:BSH NewPort Patio Project42025 Margin - Labour1402.5</v>
      </c>
      <c r="G3019" s="15">
        <f t="shared" si="193"/>
        <v>45832</v>
      </c>
      <c r="H3019" s="16" t="str">
        <f>IF((IFERROR((VLOOKUP(D3019,'Automation (QBO)'!A:B,2,FALSE)),"0"))=0,"Suspense",(IFERROR((VLOOKUP(D3019,'Automation (QBO)'!A:B,2,FALSE)),"Suspense")))</f>
        <v>Margin - Labour</v>
      </c>
      <c r="I3019" s="17">
        <f t="shared" si="194"/>
        <v>1402.5</v>
      </c>
      <c r="J3019" s="12" t="str">
        <f t="shared" si="195"/>
        <v>Margin - Labour</v>
      </c>
    </row>
    <row r="3020" spans="1:10" ht="18" hidden="1" customHeight="1">
      <c r="A3020" s="13" t="s">
        <v>902</v>
      </c>
      <c r="B3020" s="12" t="s">
        <v>106</v>
      </c>
      <c r="C3020" s="12" t="s">
        <v>754</v>
      </c>
      <c r="D3020" s="12" t="s">
        <v>201</v>
      </c>
      <c r="E3020" s="12">
        <v>1111.96</v>
      </c>
      <c r="F3020" s="14" t="str">
        <f t="shared" si="192"/>
        <v>2025-06-24PaymentGranville Island Brewing.11005 Chequing (CIBC)1111.96</v>
      </c>
      <c r="G3020" s="15">
        <f t="shared" si="193"/>
        <v>45832</v>
      </c>
      <c r="H3020" s="16" t="str">
        <f>IF((IFERROR((VLOOKUP(D3020,'Automation (QBO)'!A:B,2,FALSE)),"0"))=0,"Suspense",(IFERROR((VLOOKUP(D3020,'Automation (QBO)'!A:B,2,FALSE)),"Suspense")))</f>
        <v>Chequing (CIBC)</v>
      </c>
      <c r="I3020" s="17">
        <f t="shared" si="194"/>
        <v>1111.96</v>
      </c>
      <c r="J3020" s="12" t="str">
        <f t="shared" si="195"/>
        <v>Chequing (CIBC)</v>
      </c>
    </row>
    <row r="3021" spans="1:10" ht="18" hidden="1" customHeight="1">
      <c r="A3021" s="13" t="s">
        <v>902</v>
      </c>
      <c r="B3021" s="12" t="s">
        <v>78</v>
      </c>
      <c r="C3021" s="12" t="s">
        <v>852</v>
      </c>
      <c r="D3021" s="12" t="s">
        <v>654</v>
      </c>
      <c r="E3021" s="12">
        <v>450</v>
      </c>
      <c r="F3021" s="14" t="str">
        <f t="shared" si="192"/>
        <v>2025-06-24ExpenseJoe Goldstein51320 Project Expense - Subcontractors450</v>
      </c>
      <c r="G3021" s="15">
        <f t="shared" si="193"/>
        <v>45832</v>
      </c>
      <c r="H3021" s="16" t="str">
        <f>IF((IFERROR((VLOOKUP(D3021,'Automation (QBO)'!A:B,2,FALSE)),"0"))=0,"Suspense",(IFERROR((VLOOKUP(D3021,'Automation (QBO)'!A:B,2,FALSE)),"Suspense")))</f>
        <v>Project Expense - Subcontractors</v>
      </c>
      <c r="I3021" s="17">
        <f t="shared" si="194"/>
        <v>450</v>
      </c>
      <c r="J3021" s="12" t="str">
        <f t="shared" si="195"/>
        <v>Project Expense - Subcontractors</v>
      </c>
    </row>
    <row r="3022" spans="1:10" ht="18" hidden="1" customHeight="1">
      <c r="A3022" s="13" t="s">
        <v>902</v>
      </c>
      <c r="B3022" s="12" t="s">
        <v>78</v>
      </c>
      <c r="C3022" s="12" t="s">
        <v>852</v>
      </c>
      <c r="D3022" s="12" t="s">
        <v>199</v>
      </c>
      <c r="E3022" s="12">
        <v>0</v>
      </c>
      <c r="F3022" s="14" t="str">
        <f t="shared" si="192"/>
        <v>2025-06-24ExpenseJoe Goldstein21020 GST/HST Payable0</v>
      </c>
      <c r="G3022" s="15">
        <f t="shared" si="193"/>
        <v>45832</v>
      </c>
      <c r="H3022" s="16" t="str">
        <f>IF((IFERROR((VLOOKUP(D3022,'Automation (QBO)'!A:B,2,FALSE)),"0"))=0,"Suspense",(IFERROR((VLOOKUP(D3022,'Automation (QBO)'!A:B,2,FALSE)),"Suspense")))</f>
        <v>GST/HST Payable</v>
      </c>
      <c r="I3022" s="17">
        <f t="shared" si="194"/>
        <v>0</v>
      </c>
      <c r="J3022" s="12" t="str">
        <f t="shared" si="195"/>
        <v>GST/HST Payable</v>
      </c>
    </row>
    <row r="3023" spans="1:10" ht="18" hidden="1" customHeight="1">
      <c r="A3023" s="13" t="s">
        <v>902</v>
      </c>
      <c r="B3023" s="12" t="s">
        <v>78</v>
      </c>
      <c r="C3023" s="12" t="s">
        <v>103</v>
      </c>
      <c r="D3023" s="12" t="s">
        <v>660</v>
      </c>
      <c r="E3023" s="12">
        <v>270.81</v>
      </c>
      <c r="F3023" s="14" t="str">
        <f t="shared" si="192"/>
        <v>2025-06-24ExpenseRona51335 Project Expense - Materials270.81</v>
      </c>
      <c r="G3023" s="15">
        <f t="shared" si="193"/>
        <v>45832</v>
      </c>
      <c r="H3023" s="16" t="str">
        <f>IF((IFERROR((VLOOKUP(D3023,'Automation (QBO)'!A:B,2,FALSE)),"0"))=0,"Suspense",(IFERROR((VLOOKUP(D3023,'Automation (QBO)'!A:B,2,FALSE)),"Suspense")))</f>
        <v>Project Expense - Materials</v>
      </c>
      <c r="I3023" s="17">
        <f t="shared" si="194"/>
        <v>270.81</v>
      </c>
      <c r="J3023" s="12" t="str">
        <f t="shared" si="195"/>
        <v>Project Expense - Materials</v>
      </c>
    </row>
    <row r="3024" spans="1:10" ht="18" hidden="1" customHeight="1">
      <c r="A3024" s="13" t="s">
        <v>902</v>
      </c>
      <c r="B3024" s="12" t="s">
        <v>78</v>
      </c>
      <c r="C3024" s="12" t="s">
        <v>103</v>
      </c>
      <c r="D3024" s="12" t="s">
        <v>199</v>
      </c>
      <c r="E3024" s="12">
        <v>-12.65</v>
      </c>
      <c r="F3024" s="14" t="str">
        <f t="shared" si="192"/>
        <v>2025-06-24ExpenseRona21020 GST/HST Payable-12.65</v>
      </c>
      <c r="G3024" s="15">
        <f t="shared" si="193"/>
        <v>45832</v>
      </c>
      <c r="H3024" s="16" t="str">
        <f>IF((IFERROR((VLOOKUP(D3024,'Automation (QBO)'!A:B,2,FALSE)),"0"))=0,"Suspense",(IFERROR((VLOOKUP(D3024,'Automation (QBO)'!A:B,2,FALSE)),"Suspense")))</f>
        <v>GST/HST Payable</v>
      </c>
      <c r="I3024" s="17">
        <f t="shared" si="194"/>
        <v>-12.65</v>
      </c>
      <c r="J3024" s="12" t="str">
        <f t="shared" si="195"/>
        <v>GST/HST Payable</v>
      </c>
    </row>
    <row r="3025" spans="1:10" ht="18" hidden="1" customHeight="1">
      <c r="A3025" s="13" t="s">
        <v>902</v>
      </c>
      <c r="B3025" s="12" t="s">
        <v>84</v>
      </c>
      <c r="C3025" s="12" t="s">
        <v>753</v>
      </c>
      <c r="D3025" s="12" t="s">
        <v>665</v>
      </c>
      <c r="E3025" s="12">
        <v>0</v>
      </c>
      <c r="F3025" s="14" t="str">
        <f t="shared" si="192"/>
        <v>2025-06-24InvoiceBrowns Newport Village:BSH NewPort Patio Project12000 [Accounts Receivable]0</v>
      </c>
      <c r="G3025" s="15">
        <f t="shared" si="193"/>
        <v>45832</v>
      </c>
      <c r="H3025" s="16" t="str">
        <f>IF((IFERROR((VLOOKUP(D3025,'Automation (QBO)'!A:B,2,FALSE)),"0"))=0,"Suspense",(IFERROR((VLOOKUP(D3025,'Automation (QBO)'!A:B,2,FALSE)),"Suspense")))</f>
        <v>Accounts Recievable - Suspense</v>
      </c>
      <c r="I3025" s="17">
        <f t="shared" si="194"/>
        <v>0</v>
      </c>
      <c r="J3025" s="12" t="str">
        <f t="shared" si="195"/>
        <v>Accounts Recievable - Suspense</v>
      </c>
    </row>
    <row r="3026" spans="1:10" ht="18" hidden="1" customHeight="1">
      <c r="A3026" s="13" t="s">
        <v>902</v>
      </c>
      <c r="B3026" s="12" t="s">
        <v>84</v>
      </c>
      <c r="C3026" s="12" t="s">
        <v>753</v>
      </c>
      <c r="D3026" s="12" t="s">
        <v>218</v>
      </c>
      <c r="E3026" s="12">
        <v>-91856.56</v>
      </c>
      <c r="F3026" s="14" t="str">
        <f t="shared" si="192"/>
        <v>2025-06-24InvoiceBrowns Newport Village:BSH NewPort Patio Project21045 Deposit Received-91856.56</v>
      </c>
      <c r="G3026" s="15">
        <f t="shared" si="193"/>
        <v>45832</v>
      </c>
      <c r="H3026" s="16" t="str">
        <f>IF((IFERROR((VLOOKUP(D3026,'Automation (QBO)'!A:B,2,FALSE)),"0"))=0,"Suspense",(IFERROR((VLOOKUP(D3026,'Automation (QBO)'!A:B,2,FALSE)),"Suspense")))</f>
        <v>Liability - Depostis Received</v>
      </c>
      <c r="I3026" s="17">
        <f t="shared" si="194"/>
        <v>-91856.56</v>
      </c>
      <c r="J3026" s="12" t="str">
        <f t="shared" si="195"/>
        <v>Liability - Depostis Received</v>
      </c>
    </row>
    <row r="3027" spans="1:10" ht="18" hidden="1" customHeight="1">
      <c r="A3027" s="13" t="s">
        <v>902</v>
      </c>
      <c r="B3027" s="12" t="s">
        <v>84</v>
      </c>
      <c r="C3027" s="12" t="s">
        <v>753</v>
      </c>
      <c r="D3027" s="12" t="s">
        <v>199</v>
      </c>
      <c r="E3027" s="12">
        <v>4374.13</v>
      </c>
      <c r="F3027" s="14" t="str">
        <f t="shared" si="192"/>
        <v>2025-06-24InvoiceBrowns Newport Village:BSH NewPort Patio Project21020 GST/HST Payable4374.13</v>
      </c>
      <c r="G3027" s="15">
        <f t="shared" si="193"/>
        <v>45832</v>
      </c>
      <c r="H3027" s="16" t="str">
        <f>IF((IFERROR((VLOOKUP(D3027,'Automation (QBO)'!A:B,2,FALSE)),"0"))=0,"Suspense",(IFERROR((VLOOKUP(D3027,'Automation (QBO)'!A:B,2,FALSE)),"Suspense")))</f>
        <v>GST/HST Payable</v>
      </c>
      <c r="I3027" s="17">
        <f t="shared" si="194"/>
        <v>4374.13</v>
      </c>
      <c r="J3027" s="12" t="str">
        <f t="shared" si="195"/>
        <v>GST/HST Payable</v>
      </c>
    </row>
    <row r="3028" spans="1:10" ht="18" hidden="1" customHeight="1">
      <c r="A3028" s="13" t="s">
        <v>902</v>
      </c>
      <c r="B3028" s="12" t="s">
        <v>84</v>
      </c>
      <c r="C3028" s="12" t="s">
        <v>753</v>
      </c>
      <c r="D3028" s="12" t="s">
        <v>199</v>
      </c>
      <c r="E3028" s="12">
        <v>0</v>
      </c>
      <c r="F3028" s="14" t="str">
        <f t="shared" si="192"/>
        <v>2025-06-24InvoiceBrowns Newport Village:BSH NewPort Patio Project21020 GST/HST Payable0</v>
      </c>
      <c r="G3028" s="15">
        <f t="shared" si="193"/>
        <v>45832</v>
      </c>
      <c r="H3028" s="16" t="str">
        <f>IF((IFERROR((VLOOKUP(D3028,'Automation (QBO)'!A:B,2,FALSE)),"0"))=0,"Suspense",(IFERROR((VLOOKUP(D3028,'Automation (QBO)'!A:B,2,FALSE)),"Suspense")))</f>
        <v>GST/HST Payable</v>
      </c>
      <c r="I3028" s="17">
        <f t="shared" si="194"/>
        <v>0</v>
      </c>
      <c r="J3028" s="12" t="str">
        <f t="shared" si="195"/>
        <v>GST/HST Payable</v>
      </c>
    </row>
    <row r="3029" spans="1:10" ht="18" hidden="1" customHeight="1">
      <c r="A3029" s="13" t="s">
        <v>902</v>
      </c>
      <c r="B3029" s="12" t="s">
        <v>78</v>
      </c>
      <c r="C3029" s="12" t="s">
        <v>122</v>
      </c>
      <c r="D3029" s="12" t="s">
        <v>201</v>
      </c>
      <c r="E3029" s="12">
        <v>-3213.08</v>
      </c>
      <c r="F3029" s="14" t="str">
        <f t="shared" si="192"/>
        <v>2025-06-24ExpenseCrestlynn Contracting11005 Chequing (CIBC)-3213.08</v>
      </c>
      <c r="G3029" s="15">
        <f t="shared" si="193"/>
        <v>45832</v>
      </c>
      <c r="H3029" s="16" t="str">
        <f>IF((IFERROR((VLOOKUP(D3029,'Automation (QBO)'!A:B,2,FALSE)),"0"))=0,"Suspense",(IFERROR((VLOOKUP(D3029,'Automation (QBO)'!A:B,2,FALSE)),"Suspense")))</f>
        <v>Chequing (CIBC)</v>
      </c>
      <c r="I3029" s="17">
        <f t="shared" si="194"/>
        <v>-3213.08</v>
      </c>
      <c r="J3029" s="12" t="str">
        <f t="shared" si="195"/>
        <v>Chequing (CIBC)</v>
      </c>
    </row>
    <row r="3030" spans="1:10" ht="18" hidden="1" customHeight="1">
      <c r="A3030" s="13" t="s">
        <v>902</v>
      </c>
      <c r="B3030" s="12" t="s">
        <v>78</v>
      </c>
      <c r="C3030" s="12" t="s">
        <v>852</v>
      </c>
      <c r="D3030" s="12" t="s">
        <v>201</v>
      </c>
      <c r="E3030" s="12">
        <v>-450</v>
      </c>
      <c r="F3030" s="14" t="str">
        <f t="shared" si="192"/>
        <v>2025-06-24ExpenseJoe Goldstein11005 Chequing (CIBC)-450</v>
      </c>
      <c r="G3030" s="15">
        <f t="shared" si="193"/>
        <v>45832</v>
      </c>
      <c r="H3030" s="16" t="str">
        <f>IF((IFERROR((VLOOKUP(D3030,'Automation (QBO)'!A:B,2,FALSE)),"0"))=0,"Suspense",(IFERROR((VLOOKUP(D3030,'Automation (QBO)'!A:B,2,FALSE)),"Suspense")))</f>
        <v>Chequing (CIBC)</v>
      </c>
      <c r="I3030" s="17">
        <f t="shared" si="194"/>
        <v>-450</v>
      </c>
      <c r="J3030" s="12" t="str">
        <f t="shared" si="195"/>
        <v>Chequing (CIBC)</v>
      </c>
    </row>
    <row r="3031" spans="1:10" ht="18" hidden="1" customHeight="1">
      <c r="A3031" s="13" t="s">
        <v>902</v>
      </c>
      <c r="B3031" s="12" t="s">
        <v>78</v>
      </c>
      <c r="C3031" s="12" t="s">
        <v>903</v>
      </c>
      <c r="D3031" s="12" t="s">
        <v>201</v>
      </c>
      <c r="E3031" s="12">
        <v>-1165</v>
      </c>
      <c r="F3031" s="14" t="str">
        <f t="shared" si="192"/>
        <v>2025-06-24ExpenseWest Coast Water Solutions11005 Chequing (CIBC)-1165</v>
      </c>
      <c r="G3031" s="15">
        <f t="shared" si="193"/>
        <v>45832</v>
      </c>
      <c r="H3031" s="16" t="str">
        <f>IF((IFERROR((VLOOKUP(D3031,'Automation (QBO)'!A:B,2,FALSE)),"0"))=0,"Suspense",(IFERROR((VLOOKUP(D3031,'Automation (QBO)'!A:B,2,FALSE)),"Suspense")))</f>
        <v>Chequing (CIBC)</v>
      </c>
      <c r="I3031" s="17">
        <f t="shared" si="194"/>
        <v>-1165</v>
      </c>
      <c r="J3031" s="12" t="str">
        <f t="shared" si="195"/>
        <v>Chequing (CIBC)</v>
      </c>
    </row>
    <row r="3032" spans="1:10" ht="18" hidden="1" customHeight="1">
      <c r="A3032" s="13" t="s">
        <v>902</v>
      </c>
      <c r="B3032" s="12" t="s">
        <v>78</v>
      </c>
      <c r="C3032" s="12" t="s">
        <v>711</v>
      </c>
      <c r="D3032" s="12" t="s">
        <v>201</v>
      </c>
      <c r="E3032" s="12">
        <v>-3200.4</v>
      </c>
      <c r="F3032" s="14" t="str">
        <f t="shared" si="192"/>
        <v>2025-06-24ExpenseJosh Sathiananthan LTD.11005 Chequing (CIBC)-3200.4</v>
      </c>
      <c r="G3032" s="15">
        <f t="shared" si="193"/>
        <v>45832</v>
      </c>
      <c r="H3032" s="16" t="str">
        <f>IF((IFERROR((VLOOKUP(D3032,'Automation (QBO)'!A:B,2,FALSE)),"0"))=0,"Suspense",(IFERROR((VLOOKUP(D3032,'Automation (QBO)'!A:B,2,FALSE)),"Suspense")))</f>
        <v>Chequing (CIBC)</v>
      </c>
      <c r="I3032" s="17">
        <f t="shared" si="194"/>
        <v>-3200.4</v>
      </c>
      <c r="J3032" s="12" t="str">
        <f t="shared" si="195"/>
        <v>Chequing (CIBC)</v>
      </c>
    </row>
    <row r="3033" spans="1:10" ht="18" hidden="1" customHeight="1">
      <c r="A3033" s="13" t="s">
        <v>902</v>
      </c>
      <c r="B3033" s="12" t="s">
        <v>78</v>
      </c>
      <c r="C3033" s="12" t="s">
        <v>92</v>
      </c>
      <c r="D3033" s="12" t="s">
        <v>201</v>
      </c>
      <c r="E3033" s="12">
        <v>-721.47</v>
      </c>
      <c r="F3033" s="14" t="str">
        <f t="shared" si="192"/>
        <v>2025-06-24ExpenseBDC11005 Chequing (CIBC)-721.47</v>
      </c>
      <c r="G3033" s="15">
        <f t="shared" si="193"/>
        <v>45832</v>
      </c>
      <c r="H3033" s="16" t="str">
        <f>IF((IFERROR((VLOOKUP(D3033,'Automation (QBO)'!A:B,2,FALSE)),"0"))=0,"Suspense",(IFERROR((VLOOKUP(D3033,'Automation (QBO)'!A:B,2,FALSE)),"Suspense")))</f>
        <v>Chequing (CIBC)</v>
      </c>
      <c r="I3033" s="17">
        <f t="shared" si="194"/>
        <v>-721.47</v>
      </c>
      <c r="J3033" s="12" t="str">
        <f t="shared" si="195"/>
        <v>Chequing (CIBC)</v>
      </c>
    </row>
    <row r="3034" spans="1:10" ht="18" hidden="1" customHeight="1">
      <c r="A3034" s="13" t="s">
        <v>902</v>
      </c>
      <c r="B3034" s="12" t="s">
        <v>78</v>
      </c>
      <c r="C3034" s="12" t="s">
        <v>103</v>
      </c>
      <c r="D3034" s="12" t="s">
        <v>505</v>
      </c>
      <c r="E3034" s="12">
        <v>283.45999999999998</v>
      </c>
      <c r="F3034" s="14" t="str">
        <f t="shared" si="192"/>
        <v>2025-06-24ExpenseRona21010 Credit Card (CIBC Visa)283.46</v>
      </c>
      <c r="G3034" s="15">
        <f t="shared" si="193"/>
        <v>45832</v>
      </c>
      <c r="H3034" s="16" t="str">
        <f>IF((IFERROR((VLOOKUP(D3034,'Automation (QBO)'!A:B,2,FALSE)),"0"))=0,"Suspense",(IFERROR((VLOOKUP(D3034,'Automation (QBO)'!A:B,2,FALSE)),"Suspense")))</f>
        <v>Credit Card (CIBC Visa)</v>
      </c>
      <c r="I3034" s="17">
        <f t="shared" si="194"/>
        <v>283.45999999999998</v>
      </c>
      <c r="J3034" s="12" t="str">
        <f t="shared" si="195"/>
        <v>Credit Card (CIBC Visa)</v>
      </c>
    </row>
    <row r="3035" spans="1:10" ht="18" hidden="1" customHeight="1">
      <c r="A3035" s="13" t="s">
        <v>902</v>
      </c>
      <c r="B3035" s="12" t="s">
        <v>78</v>
      </c>
      <c r="C3035" s="12" t="s">
        <v>92</v>
      </c>
      <c r="D3035" s="12" t="s">
        <v>680</v>
      </c>
      <c r="E3035" s="12">
        <v>-721.47</v>
      </c>
      <c r="F3035" s="14" t="str">
        <f t="shared" si="192"/>
        <v>2025-06-24ExpenseBDC22010 Bank Loan - BDC (002)-721.47</v>
      </c>
      <c r="G3035" s="15">
        <f t="shared" si="193"/>
        <v>45832</v>
      </c>
      <c r="H3035" s="16" t="str">
        <f>IF((IFERROR((VLOOKUP(D3035,'Automation (QBO)'!A:B,2,FALSE)),"0"))=0,"Suspense",(IFERROR((VLOOKUP(D3035,'Automation (QBO)'!A:B,2,FALSE)),"Suspense")))</f>
        <v>Bank Loan 2 (BDC)</v>
      </c>
      <c r="I3035" s="17">
        <f t="shared" si="194"/>
        <v>-721.47</v>
      </c>
      <c r="J3035" s="12" t="str">
        <f t="shared" si="195"/>
        <v>Bank Loan 2 (BDC)</v>
      </c>
    </row>
    <row r="3036" spans="1:10" ht="18" hidden="1" customHeight="1">
      <c r="A3036" s="13" t="s">
        <v>909</v>
      </c>
      <c r="B3036" s="12" t="s">
        <v>78</v>
      </c>
      <c r="C3036" s="12" t="s">
        <v>103</v>
      </c>
      <c r="D3036" s="12" t="s">
        <v>660</v>
      </c>
      <c r="E3036" s="12">
        <v>174.62</v>
      </c>
      <c r="F3036" s="14" t="str">
        <f t="shared" si="192"/>
        <v>2025-06-25ExpenseRona51335 Project Expense - Materials174.62</v>
      </c>
      <c r="G3036" s="15">
        <f t="shared" si="193"/>
        <v>45833</v>
      </c>
      <c r="H3036" s="16" t="str">
        <f>IF((IFERROR((VLOOKUP(D3036,'Automation (QBO)'!A:B,2,FALSE)),"0"))=0,"Suspense",(IFERROR((VLOOKUP(D3036,'Automation (QBO)'!A:B,2,FALSE)),"Suspense")))</f>
        <v>Project Expense - Materials</v>
      </c>
      <c r="I3036" s="17">
        <f t="shared" si="194"/>
        <v>174.62</v>
      </c>
      <c r="J3036" s="12" t="str">
        <f t="shared" si="195"/>
        <v>Project Expense - Materials</v>
      </c>
    </row>
    <row r="3037" spans="1:10" ht="18" hidden="1" customHeight="1">
      <c r="A3037" s="13" t="s">
        <v>909</v>
      </c>
      <c r="B3037" s="12" t="s">
        <v>78</v>
      </c>
      <c r="C3037" s="12" t="s">
        <v>103</v>
      </c>
      <c r="D3037" s="12" t="s">
        <v>199</v>
      </c>
      <c r="E3037" s="12">
        <v>-8.16</v>
      </c>
      <c r="F3037" s="14" t="str">
        <f t="shared" si="192"/>
        <v>2025-06-25ExpenseRona21020 GST/HST Payable-8.16</v>
      </c>
      <c r="G3037" s="15">
        <f t="shared" si="193"/>
        <v>45833</v>
      </c>
      <c r="H3037" s="16" t="str">
        <f>IF((IFERROR((VLOOKUP(D3037,'Automation (QBO)'!A:B,2,FALSE)),"0"))=0,"Suspense",(IFERROR((VLOOKUP(D3037,'Automation (QBO)'!A:B,2,FALSE)),"Suspense")))</f>
        <v>GST/HST Payable</v>
      </c>
      <c r="I3037" s="17">
        <f t="shared" si="194"/>
        <v>-8.16</v>
      </c>
      <c r="J3037" s="12" t="str">
        <f t="shared" si="195"/>
        <v>GST/HST Payable</v>
      </c>
    </row>
    <row r="3038" spans="1:10" ht="18" hidden="1" customHeight="1">
      <c r="A3038" s="13" t="s">
        <v>909</v>
      </c>
      <c r="B3038" s="12" t="s">
        <v>78</v>
      </c>
      <c r="C3038" s="12" t="s">
        <v>103</v>
      </c>
      <c r="D3038" s="12" t="s">
        <v>505</v>
      </c>
      <c r="E3038" s="12">
        <v>182.78</v>
      </c>
      <c r="F3038" s="14" t="str">
        <f t="shared" si="192"/>
        <v>2025-06-25ExpenseRona21010 Credit Card (CIBC Visa)182.78</v>
      </c>
      <c r="G3038" s="15">
        <f t="shared" si="193"/>
        <v>45833</v>
      </c>
      <c r="H3038" s="16" t="str">
        <f>IF((IFERROR((VLOOKUP(D3038,'Automation (QBO)'!A:B,2,FALSE)),"0"))=0,"Suspense",(IFERROR((VLOOKUP(D3038,'Automation (QBO)'!A:B,2,FALSE)),"Suspense")))</f>
        <v>Credit Card (CIBC Visa)</v>
      </c>
      <c r="I3038" s="17">
        <f t="shared" si="194"/>
        <v>182.78</v>
      </c>
      <c r="J3038" s="12" t="str">
        <f t="shared" si="195"/>
        <v>Credit Card (CIBC Visa)</v>
      </c>
    </row>
    <row r="3039" spans="1:10" ht="18" hidden="1" customHeight="1">
      <c r="A3039" s="13" t="s">
        <v>910</v>
      </c>
      <c r="B3039" s="12" t="s">
        <v>78</v>
      </c>
      <c r="C3039" s="12" t="s">
        <v>777</v>
      </c>
      <c r="D3039" s="12" t="s">
        <v>654</v>
      </c>
      <c r="E3039" s="12">
        <v>256.8</v>
      </c>
      <c r="F3039" s="14" t="str">
        <f t="shared" si="192"/>
        <v>2025-06-26ExpenseSurftech Industries51320 Project Expense - Subcontractors256.8</v>
      </c>
      <c r="G3039" s="15">
        <f t="shared" si="193"/>
        <v>45834</v>
      </c>
      <c r="H3039" s="16" t="str">
        <f>IF((IFERROR((VLOOKUP(D3039,'Automation (QBO)'!A:B,2,FALSE)),"0"))=0,"Suspense",(IFERROR((VLOOKUP(D3039,'Automation (QBO)'!A:B,2,FALSE)),"Suspense")))</f>
        <v>Project Expense - Subcontractors</v>
      </c>
      <c r="I3039" s="17">
        <f t="shared" si="194"/>
        <v>256.8</v>
      </c>
      <c r="J3039" s="12" t="str">
        <f t="shared" si="195"/>
        <v>Project Expense - Subcontractors</v>
      </c>
    </row>
    <row r="3040" spans="1:10" ht="18" hidden="1" customHeight="1">
      <c r="A3040" s="13" t="s">
        <v>910</v>
      </c>
      <c r="B3040" s="12" t="s">
        <v>78</v>
      </c>
      <c r="C3040" s="12" t="s">
        <v>777</v>
      </c>
      <c r="D3040" s="12" t="s">
        <v>199</v>
      </c>
      <c r="E3040" s="12">
        <v>-12</v>
      </c>
      <c r="F3040" s="14" t="str">
        <f t="shared" si="192"/>
        <v>2025-06-26ExpenseSurftech Industries21020 GST/HST Payable-12</v>
      </c>
      <c r="G3040" s="15">
        <f t="shared" si="193"/>
        <v>45834</v>
      </c>
      <c r="H3040" s="16" t="str">
        <f>IF((IFERROR((VLOOKUP(D3040,'Automation (QBO)'!A:B,2,FALSE)),"0"))=0,"Suspense",(IFERROR((VLOOKUP(D3040,'Automation (QBO)'!A:B,2,FALSE)),"Suspense")))</f>
        <v>GST/HST Payable</v>
      </c>
      <c r="I3040" s="17">
        <f t="shared" si="194"/>
        <v>-12</v>
      </c>
      <c r="J3040" s="12" t="str">
        <f t="shared" si="195"/>
        <v>GST/HST Payable</v>
      </c>
    </row>
    <row r="3041" spans="1:10" ht="18" hidden="1" customHeight="1">
      <c r="A3041" s="13" t="s">
        <v>910</v>
      </c>
      <c r="B3041" s="12" t="s">
        <v>78</v>
      </c>
      <c r="C3041" s="12" t="s">
        <v>88</v>
      </c>
      <c r="D3041" s="12" t="s">
        <v>687</v>
      </c>
      <c r="E3041" s="12">
        <v>406.98</v>
      </c>
      <c r="F3041" s="14" t="str">
        <f t="shared" si="192"/>
        <v>2025-06-26ExpenseBell Canada52206 Telephone406.98</v>
      </c>
      <c r="G3041" s="15">
        <f t="shared" si="193"/>
        <v>45834</v>
      </c>
      <c r="H3041" s="16" t="str">
        <f>IF((IFERROR((VLOOKUP(D3041,'Automation (QBO)'!A:B,2,FALSE)),"0"))=0,"Suspense",(IFERROR((VLOOKUP(D3041,'Automation (QBO)'!A:B,2,FALSE)),"Suspense")))</f>
        <v>Communications</v>
      </c>
      <c r="I3041" s="17">
        <f t="shared" si="194"/>
        <v>406.98</v>
      </c>
      <c r="J3041" s="12" t="str">
        <f t="shared" si="195"/>
        <v>Communications</v>
      </c>
    </row>
    <row r="3042" spans="1:10" ht="18" hidden="1" customHeight="1">
      <c r="A3042" s="13" t="s">
        <v>910</v>
      </c>
      <c r="B3042" s="12" t="s">
        <v>78</v>
      </c>
      <c r="C3042" s="12" t="s">
        <v>88</v>
      </c>
      <c r="D3042" s="12" t="s">
        <v>199</v>
      </c>
      <c r="E3042" s="12">
        <v>-19.02</v>
      </c>
      <c r="F3042" s="14" t="str">
        <f t="shared" si="192"/>
        <v>2025-06-26ExpenseBell Canada21020 GST/HST Payable-19.02</v>
      </c>
      <c r="G3042" s="15">
        <f t="shared" si="193"/>
        <v>45834</v>
      </c>
      <c r="H3042" s="16" t="str">
        <f>IF((IFERROR((VLOOKUP(D3042,'Automation (QBO)'!A:B,2,FALSE)),"0"))=0,"Suspense",(IFERROR((VLOOKUP(D3042,'Automation (QBO)'!A:B,2,FALSE)),"Suspense")))</f>
        <v>GST/HST Payable</v>
      </c>
      <c r="I3042" s="17">
        <f t="shared" si="194"/>
        <v>-19.02</v>
      </c>
      <c r="J3042" s="12" t="str">
        <f t="shared" si="195"/>
        <v>GST/HST Payable</v>
      </c>
    </row>
    <row r="3043" spans="1:10" ht="18" hidden="1" customHeight="1">
      <c r="A3043" s="13" t="s">
        <v>910</v>
      </c>
      <c r="B3043" s="12" t="s">
        <v>78</v>
      </c>
      <c r="C3043" s="12" t="s">
        <v>103</v>
      </c>
      <c r="D3043" s="12" t="s">
        <v>660</v>
      </c>
      <c r="E3043" s="12">
        <v>65.25</v>
      </c>
      <c r="F3043" s="14" t="str">
        <f t="shared" si="192"/>
        <v>2025-06-26ExpenseRona51335 Project Expense - Materials65.25</v>
      </c>
      <c r="G3043" s="15">
        <f t="shared" si="193"/>
        <v>45834</v>
      </c>
      <c r="H3043" s="16" t="str">
        <f>IF((IFERROR((VLOOKUP(D3043,'Automation (QBO)'!A:B,2,FALSE)),"0"))=0,"Suspense",(IFERROR((VLOOKUP(D3043,'Automation (QBO)'!A:B,2,FALSE)),"Suspense")))</f>
        <v>Project Expense - Materials</v>
      </c>
      <c r="I3043" s="17">
        <f t="shared" si="194"/>
        <v>65.25</v>
      </c>
      <c r="J3043" s="12" t="str">
        <f t="shared" si="195"/>
        <v>Project Expense - Materials</v>
      </c>
    </row>
    <row r="3044" spans="1:10" ht="18" hidden="1" customHeight="1">
      <c r="A3044" s="13" t="s">
        <v>910</v>
      </c>
      <c r="B3044" s="12" t="s">
        <v>78</v>
      </c>
      <c r="C3044" s="12" t="s">
        <v>103</v>
      </c>
      <c r="D3044" s="12" t="s">
        <v>199</v>
      </c>
      <c r="E3044" s="12">
        <v>-3.05</v>
      </c>
      <c r="F3044" s="14" t="str">
        <f t="shared" si="192"/>
        <v>2025-06-26ExpenseRona21020 GST/HST Payable-3.05</v>
      </c>
      <c r="G3044" s="15">
        <f t="shared" si="193"/>
        <v>45834</v>
      </c>
      <c r="H3044" s="16" t="str">
        <f>IF((IFERROR((VLOOKUP(D3044,'Automation (QBO)'!A:B,2,FALSE)),"0"))=0,"Suspense",(IFERROR((VLOOKUP(D3044,'Automation (QBO)'!A:B,2,FALSE)),"Suspense")))</f>
        <v>GST/HST Payable</v>
      </c>
      <c r="I3044" s="17">
        <f t="shared" si="194"/>
        <v>-3.05</v>
      </c>
      <c r="J3044" s="12" t="str">
        <f t="shared" si="195"/>
        <v>GST/HST Payable</v>
      </c>
    </row>
    <row r="3045" spans="1:10" ht="18" hidden="1" customHeight="1">
      <c r="A3045" s="13" t="s">
        <v>910</v>
      </c>
      <c r="B3045" s="12" t="s">
        <v>78</v>
      </c>
      <c r="C3045" s="12" t="s">
        <v>911</v>
      </c>
      <c r="D3045" s="12" t="s">
        <v>660</v>
      </c>
      <c r="E3045" s="12">
        <v>1007.92</v>
      </c>
      <c r="F3045" s="14" t="str">
        <f t="shared" si="192"/>
        <v>2025-06-26ExpenseBy Nature Import51335 Project Expense - Materials1007.92</v>
      </c>
      <c r="G3045" s="15">
        <f t="shared" si="193"/>
        <v>45834</v>
      </c>
      <c r="H3045" s="16" t="str">
        <f>IF((IFERROR((VLOOKUP(D3045,'Automation (QBO)'!A:B,2,FALSE)),"0"))=0,"Suspense",(IFERROR((VLOOKUP(D3045,'Automation (QBO)'!A:B,2,FALSE)),"Suspense")))</f>
        <v>Project Expense - Materials</v>
      </c>
      <c r="I3045" s="17">
        <f t="shared" si="194"/>
        <v>1007.92</v>
      </c>
      <c r="J3045" s="12" t="str">
        <f t="shared" si="195"/>
        <v>Project Expense - Materials</v>
      </c>
    </row>
    <row r="3046" spans="1:10" ht="18" hidden="1" customHeight="1">
      <c r="A3046" s="13" t="s">
        <v>910</v>
      </c>
      <c r="B3046" s="12" t="s">
        <v>78</v>
      </c>
      <c r="C3046" s="12" t="s">
        <v>911</v>
      </c>
      <c r="D3046" s="12" t="s">
        <v>199</v>
      </c>
      <c r="E3046" s="12">
        <v>-47.75</v>
      </c>
      <c r="F3046" s="14" t="str">
        <f t="shared" si="192"/>
        <v>2025-06-26ExpenseBy Nature Import21020 GST/HST Payable-47.75</v>
      </c>
      <c r="G3046" s="15">
        <f t="shared" si="193"/>
        <v>45834</v>
      </c>
      <c r="H3046" s="16" t="str">
        <f>IF((IFERROR((VLOOKUP(D3046,'Automation (QBO)'!A:B,2,FALSE)),"0"))=0,"Suspense",(IFERROR((VLOOKUP(D3046,'Automation (QBO)'!A:B,2,FALSE)),"Suspense")))</f>
        <v>GST/HST Payable</v>
      </c>
      <c r="I3046" s="17">
        <f t="shared" si="194"/>
        <v>-47.75</v>
      </c>
      <c r="J3046" s="12" t="str">
        <f t="shared" si="195"/>
        <v>GST/HST Payable</v>
      </c>
    </row>
    <row r="3047" spans="1:10" ht="18" hidden="1" customHeight="1">
      <c r="A3047" s="13" t="s">
        <v>910</v>
      </c>
      <c r="B3047" s="12" t="s">
        <v>78</v>
      </c>
      <c r="C3047" s="12" t="s">
        <v>103</v>
      </c>
      <c r="D3047" s="12" t="s">
        <v>660</v>
      </c>
      <c r="E3047" s="12">
        <v>128.04</v>
      </c>
      <c r="F3047" s="14" t="str">
        <f t="shared" si="192"/>
        <v>2025-06-26ExpenseRona51335 Project Expense - Materials128.04</v>
      </c>
      <c r="G3047" s="15">
        <f t="shared" si="193"/>
        <v>45834</v>
      </c>
      <c r="H3047" s="16" t="str">
        <f>IF((IFERROR((VLOOKUP(D3047,'Automation (QBO)'!A:B,2,FALSE)),"0"))=0,"Suspense",(IFERROR((VLOOKUP(D3047,'Automation (QBO)'!A:B,2,FALSE)),"Suspense")))</f>
        <v>Project Expense - Materials</v>
      </c>
      <c r="I3047" s="17">
        <f t="shared" si="194"/>
        <v>128.04</v>
      </c>
      <c r="J3047" s="12" t="str">
        <f t="shared" si="195"/>
        <v>Project Expense - Materials</v>
      </c>
    </row>
    <row r="3048" spans="1:10" ht="18" hidden="1" customHeight="1">
      <c r="A3048" s="13" t="s">
        <v>910</v>
      </c>
      <c r="B3048" s="12" t="s">
        <v>78</v>
      </c>
      <c r="C3048" s="12" t="s">
        <v>103</v>
      </c>
      <c r="D3048" s="12" t="s">
        <v>199</v>
      </c>
      <c r="E3048" s="12">
        <v>-5.98</v>
      </c>
      <c r="F3048" s="14" t="str">
        <f t="shared" si="192"/>
        <v>2025-06-26ExpenseRona21020 GST/HST Payable-5.98</v>
      </c>
      <c r="G3048" s="15">
        <f t="shared" si="193"/>
        <v>45834</v>
      </c>
      <c r="H3048" s="16" t="str">
        <f>IF((IFERROR((VLOOKUP(D3048,'Automation (QBO)'!A:B,2,FALSE)),"0"))=0,"Suspense",(IFERROR((VLOOKUP(D3048,'Automation (QBO)'!A:B,2,FALSE)),"Suspense")))</f>
        <v>GST/HST Payable</v>
      </c>
      <c r="I3048" s="17">
        <f t="shared" si="194"/>
        <v>-5.98</v>
      </c>
      <c r="J3048" s="12" t="str">
        <f t="shared" si="195"/>
        <v>GST/HST Payable</v>
      </c>
    </row>
    <row r="3049" spans="1:10" ht="18" hidden="1" customHeight="1">
      <c r="A3049" s="13" t="s">
        <v>910</v>
      </c>
      <c r="B3049" s="12" t="s">
        <v>99</v>
      </c>
      <c r="D3049" s="12" t="s">
        <v>201</v>
      </c>
      <c r="E3049" s="12">
        <v>-10000</v>
      </c>
      <c r="F3049" s="14" t="str">
        <f t="shared" si="192"/>
        <v>2025-06-26Credit Card Payment11005 Chequing (CIBC)-10000</v>
      </c>
      <c r="G3049" s="15">
        <f t="shared" si="193"/>
        <v>45834</v>
      </c>
      <c r="H3049" s="16" t="str">
        <f>IF((IFERROR((VLOOKUP(D3049,'Automation (QBO)'!A:B,2,FALSE)),"0"))=0,"Suspense",(IFERROR((VLOOKUP(D3049,'Automation (QBO)'!A:B,2,FALSE)),"Suspense")))</f>
        <v>Chequing (CIBC)</v>
      </c>
      <c r="I3049" s="17">
        <f t="shared" si="194"/>
        <v>-10000</v>
      </c>
      <c r="J3049" s="12" t="str">
        <f t="shared" si="195"/>
        <v>Chequing (CIBC)</v>
      </c>
    </row>
    <row r="3050" spans="1:10" ht="18" hidden="1" customHeight="1">
      <c r="A3050" s="13" t="s">
        <v>910</v>
      </c>
      <c r="B3050" s="12" t="s">
        <v>78</v>
      </c>
      <c r="C3050" s="12" t="s">
        <v>777</v>
      </c>
      <c r="D3050" s="12" t="s">
        <v>201</v>
      </c>
      <c r="E3050" s="12">
        <v>-268.8</v>
      </c>
      <c r="F3050" s="14" t="str">
        <f t="shared" si="192"/>
        <v>2025-06-26ExpenseSurftech Industries11005 Chequing (CIBC)-268.8</v>
      </c>
      <c r="G3050" s="15">
        <f t="shared" si="193"/>
        <v>45834</v>
      </c>
      <c r="H3050" s="16" t="str">
        <f>IF((IFERROR((VLOOKUP(D3050,'Automation (QBO)'!A:B,2,FALSE)),"0"))=0,"Suspense",(IFERROR((VLOOKUP(D3050,'Automation (QBO)'!A:B,2,FALSE)),"Suspense")))</f>
        <v>Chequing (CIBC)</v>
      </c>
      <c r="I3050" s="17">
        <f t="shared" si="194"/>
        <v>-268.8</v>
      </c>
      <c r="J3050" s="12" t="str">
        <f t="shared" si="195"/>
        <v>Chequing (CIBC)</v>
      </c>
    </row>
    <row r="3051" spans="1:10" ht="18" hidden="1" customHeight="1">
      <c r="A3051" s="13" t="s">
        <v>910</v>
      </c>
      <c r="B3051" s="12" t="s">
        <v>78</v>
      </c>
      <c r="C3051" s="12" t="s">
        <v>911</v>
      </c>
      <c r="D3051" s="12" t="s">
        <v>505</v>
      </c>
      <c r="E3051" s="12">
        <v>1055.67</v>
      </c>
      <c r="F3051" s="14" t="str">
        <f t="shared" si="192"/>
        <v>2025-06-26ExpenseBy Nature Import21010 Credit Card (CIBC Visa)1055.67</v>
      </c>
      <c r="G3051" s="15">
        <f t="shared" si="193"/>
        <v>45834</v>
      </c>
      <c r="H3051" s="16" t="str">
        <f>IF((IFERROR((VLOOKUP(D3051,'Automation (QBO)'!A:B,2,FALSE)),"0"))=0,"Suspense",(IFERROR((VLOOKUP(D3051,'Automation (QBO)'!A:B,2,FALSE)),"Suspense")))</f>
        <v>Credit Card (CIBC Visa)</v>
      </c>
      <c r="I3051" s="17">
        <f t="shared" si="194"/>
        <v>1055.67</v>
      </c>
      <c r="J3051" s="12" t="str">
        <f t="shared" si="195"/>
        <v>Credit Card (CIBC Visa)</v>
      </c>
    </row>
    <row r="3052" spans="1:10" ht="18" hidden="1" customHeight="1">
      <c r="A3052" s="13" t="s">
        <v>910</v>
      </c>
      <c r="B3052" s="12" t="s">
        <v>78</v>
      </c>
      <c r="C3052" s="12" t="s">
        <v>88</v>
      </c>
      <c r="D3052" s="12" t="s">
        <v>505</v>
      </c>
      <c r="E3052" s="12">
        <v>426</v>
      </c>
      <c r="F3052" s="14" t="str">
        <f t="shared" si="192"/>
        <v>2025-06-26ExpenseBell Canada21010 Credit Card (CIBC Visa)426</v>
      </c>
      <c r="G3052" s="15">
        <f t="shared" si="193"/>
        <v>45834</v>
      </c>
      <c r="H3052" s="16" t="str">
        <f>IF((IFERROR((VLOOKUP(D3052,'Automation (QBO)'!A:B,2,FALSE)),"0"))=0,"Suspense",(IFERROR((VLOOKUP(D3052,'Automation (QBO)'!A:B,2,FALSE)),"Suspense")))</f>
        <v>Credit Card (CIBC Visa)</v>
      </c>
      <c r="I3052" s="17">
        <f t="shared" si="194"/>
        <v>426</v>
      </c>
      <c r="J3052" s="12" t="str">
        <f t="shared" si="195"/>
        <v>Credit Card (CIBC Visa)</v>
      </c>
    </row>
    <row r="3053" spans="1:10" ht="18" hidden="1" customHeight="1">
      <c r="A3053" s="13" t="s">
        <v>910</v>
      </c>
      <c r="B3053" s="12" t="s">
        <v>78</v>
      </c>
      <c r="C3053" s="12" t="s">
        <v>103</v>
      </c>
      <c r="D3053" s="12" t="s">
        <v>505</v>
      </c>
      <c r="E3053" s="12">
        <v>134.02000000000001</v>
      </c>
      <c r="F3053" s="14" t="str">
        <f t="shared" si="192"/>
        <v>2025-06-26ExpenseRona21010 Credit Card (CIBC Visa)134.02</v>
      </c>
      <c r="G3053" s="15">
        <f t="shared" si="193"/>
        <v>45834</v>
      </c>
      <c r="H3053" s="16" t="str">
        <f>IF((IFERROR((VLOOKUP(D3053,'Automation (QBO)'!A:B,2,FALSE)),"0"))=0,"Suspense",(IFERROR((VLOOKUP(D3053,'Automation (QBO)'!A:B,2,FALSE)),"Suspense")))</f>
        <v>Credit Card (CIBC Visa)</v>
      </c>
      <c r="I3053" s="17">
        <f t="shared" si="194"/>
        <v>134.02000000000001</v>
      </c>
      <c r="J3053" s="12" t="str">
        <f t="shared" si="195"/>
        <v>Credit Card (CIBC Visa)</v>
      </c>
    </row>
    <row r="3054" spans="1:10" ht="18" hidden="1" customHeight="1">
      <c r="A3054" s="13" t="s">
        <v>910</v>
      </c>
      <c r="B3054" s="12" t="s">
        <v>78</v>
      </c>
      <c r="C3054" s="12" t="s">
        <v>103</v>
      </c>
      <c r="D3054" s="12" t="s">
        <v>505</v>
      </c>
      <c r="E3054" s="12">
        <v>68.3</v>
      </c>
      <c r="F3054" s="14" t="str">
        <f t="shared" si="192"/>
        <v>2025-06-26ExpenseRona21010 Credit Card (CIBC Visa)68.3</v>
      </c>
      <c r="G3054" s="15">
        <f t="shared" si="193"/>
        <v>45834</v>
      </c>
      <c r="H3054" s="16" t="str">
        <f>IF((IFERROR((VLOOKUP(D3054,'Automation (QBO)'!A:B,2,FALSE)),"0"))=0,"Suspense",(IFERROR((VLOOKUP(D3054,'Automation (QBO)'!A:B,2,FALSE)),"Suspense")))</f>
        <v>Credit Card (CIBC Visa)</v>
      </c>
      <c r="I3054" s="17">
        <f t="shared" si="194"/>
        <v>68.3</v>
      </c>
      <c r="J3054" s="12" t="str">
        <f t="shared" si="195"/>
        <v>Credit Card (CIBC Visa)</v>
      </c>
    </row>
    <row r="3055" spans="1:10" ht="18" hidden="1" customHeight="1">
      <c r="A3055" s="13" t="s">
        <v>910</v>
      </c>
      <c r="B3055" s="12" t="s">
        <v>99</v>
      </c>
      <c r="D3055" s="12" t="s">
        <v>505</v>
      </c>
      <c r="E3055" s="12">
        <v>-10000</v>
      </c>
      <c r="F3055" s="14" t="str">
        <f t="shared" si="192"/>
        <v>2025-06-26Credit Card Payment21010 Credit Card (CIBC Visa)-10000</v>
      </c>
      <c r="G3055" s="15">
        <f t="shared" si="193"/>
        <v>45834</v>
      </c>
      <c r="H3055" s="16" t="str">
        <f>IF((IFERROR((VLOOKUP(D3055,'Automation (QBO)'!A:B,2,FALSE)),"0"))=0,"Suspense",(IFERROR((VLOOKUP(D3055,'Automation (QBO)'!A:B,2,FALSE)),"Suspense")))</f>
        <v>Credit Card (CIBC Visa)</v>
      </c>
      <c r="I3055" s="17">
        <f t="shared" si="194"/>
        <v>-10000</v>
      </c>
      <c r="J3055" s="12" t="str">
        <f t="shared" si="195"/>
        <v>Credit Card (CIBC Visa)</v>
      </c>
    </row>
    <row r="3056" spans="1:10" ht="18" hidden="1" customHeight="1">
      <c r="A3056" s="13" t="s">
        <v>912</v>
      </c>
      <c r="B3056" s="12" t="s">
        <v>78</v>
      </c>
      <c r="C3056" s="12" t="s">
        <v>159</v>
      </c>
      <c r="D3056" s="12" t="s">
        <v>208</v>
      </c>
      <c r="E3056" s="12">
        <v>365.89</v>
      </c>
      <c r="F3056" s="14" t="str">
        <f t="shared" si="192"/>
        <v>2025-06-27ExpenseGolbey Law Corporation52135 Legal365.89</v>
      </c>
      <c r="G3056" s="15">
        <f t="shared" si="193"/>
        <v>45835</v>
      </c>
      <c r="H3056" s="16" t="str">
        <f>IF((IFERROR((VLOOKUP(D3056,'Automation (QBO)'!A:B,2,FALSE)),"0"))=0,"Suspense",(IFERROR((VLOOKUP(D3056,'Automation (QBO)'!A:B,2,FALSE)),"Suspense")))</f>
        <v>Legal</v>
      </c>
      <c r="I3056" s="17">
        <f t="shared" si="194"/>
        <v>365.89</v>
      </c>
      <c r="J3056" s="12" t="str">
        <f t="shared" si="195"/>
        <v>Legal</v>
      </c>
    </row>
    <row r="3057" spans="1:10" ht="18" hidden="1" customHeight="1">
      <c r="A3057" s="13" t="s">
        <v>912</v>
      </c>
      <c r="B3057" s="12" t="s">
        <v>78</v>
      </c>
      <c r="C3057" s="12" t="s">
        <v>159</v>
      </c>
      <c r="D3057" s="12" t="s">
        <v>199</v>
      </c>
      <c r="E3057" s="12">
        <v>-15.08</v>
      </c>
      <c r="F3057" s="14" t="str">
        <f t="shared" si="192"/>
        <v>2025-06-27ExpenseGolbey Law Corporation21020 GST/HST Payable-15.08</v>
      </c>
      <c r="G3057" s="15">
        <f t="shared" si="193"/>
        <v>45835</v>
      </c>
      <c r="H3057" s="16" t="str">
        <f>IF((IFERROR((VLOOKUP(D3057,'Automation (QBO)'!A:B,2,FALSE)),"0"))=0,"Suspense",(IFERROR((VLOOKUP(D3057,'Automation (QBO)'!A:B,2,FALSE)),"Suspense")))</f>
        <v>GST/HST Payable</v>
      </c>
      <c r="I3057" s="17">
        <f t="shared" si="194"/>
        <v>-15.08</v>
      </c>
      <c r="J3057" s="12" t="str">
        <f t="shared" si="195"/>
        <v>GST/HST Payable</v>
      </c>
    </row>
    <row r="3058" spans="1:10" ht="18" hidden="1" customHeight="1">
      <c r="A3058" s="13" t="s">
        <v>912</v>
      </c>
      <c r="B3058" s="12" t="s">
        <v>78</v>
      </c>
      <c r="C3058" s="12" t="s">
        <v>156</v>
      </c>
      <c r="D3058" s="12" t="s">
        <v>210</v>
      </c>
      <c r="E3058" s="12">
        <v>50</v>
      </c>
      <c r="F3058" s="14" t="str">
        <f t="shared" si="192"/>
        <v>2025-06-27ExpenseCity of Port Moody52205 Travel &amp; Parking50</v>
      </c>
      <c r="G3058" s="15">
        <f t="shared" si="193"/>
        <v>45835</v>
      </c>
      <c r="H3058" s="16" t="str">
        <f>IF((IFERROR((VLOOKUP(D3058,'Automation (QBO)'!A:B,2,FALSE)),"0"))=0,"Suspense",(IFERROR((VLOOKUP(D3058,'Automation (QBO)'!A:B,2,FALSE)),"Suspense")))</f>
        <v>Travel &amp; Parking</v>
      </c>
      <c r="I3058" s="17">
        <f t="shared" si="194"/>
        <v>50</v>
      </c>
      <c r="J3058" s="12" t="str">
        <f t="shared" si="195"/>
        <v>Travel &amp; Parking</v>
      </c>
    </row>
    <row r="3059" spans="1:10" ht="18" hidden="1" customHeight="1">
      <c r="A3059" s="13" t="s">
        <v>912</v>
      </c>
      <c r="B3059" s="12" t="s">
        <v>78</v>
      </c>
      <c r="C3059" s="12" t="s">
        <v>156</v>
      </c>
      <c r="D3059" s="12" t="s">
        <v>199</v>
      </c>
      <c r="E3059" s="12">
        <v>0</v>
      </c>
      <c r="F3059" s="14" t="str">
        <f t="shared" si="192"/>
        <v>2025-06-27ExpenseCity of Port Moody21020 GST/HST Payable0</v>
      </c>
      <c r="G3059" s="15">
        <f t="shared" si="193"/>
        <v>45835</v>
      </c>
      <c r="H3059" s="16" t="str">
        <f>IF((IFERROR((VLOOKUP(D3059,'Automation (QBO)'!A:B,2,FALSE)),"0"))=0,"Suspense",(IFERROR((VLOOKUP(D3059,'Automation (QBO)'!A:B,2,FALSE)),"Suspense")))</f>
        <v>GST/HST Payable</v>
      </c>
      <c r="I3059" s="17">
        <f t="shared" si="194"/>
        <v>0</v>
      </c>
      <c r="J3059" s="12" t="str">
        <f t="shared" si="195"/>
        <v>GST/HST Payable</v>
      </c>
    </row>
    <row r="3060" spans="1:10" ht="18" hidden="1" customHeight="1">
      <c r="A3060" s="13" t="s">
        <v>912</v>
      </c>
      <c r="B3060" s="12" t="s">
        <v>78</v>
      </c>
      <c r="C3060" s="12" t="s">
        <v>156</v>
      </c>
      <c r="D3060" s="12" t="s">
        <v>210</v>
      </c>
      <c r="E3060" s="12">
        <v>50</v>
      </c>
      <c r="F3060" s="14" t="str">
        <f t="shared" si="192"/>
        <v>2025-06-27ExpenseCity of Port Moody52205 Travel &amp; Parking50</v>
      </c>
      <c r="G3060" s="15">
        <f t="shared" si="193"/>
        <v>45835</v>
      </c>
      <c r="H3060" s="16" t="str">
        <f>IF((IFERROR((VLOOKUP(D3060,'Automation (QBO)'!A:B,2,FALSE)),"0"))=0,"Suspense",(IFERROR((VLOOKUP(D3060,'Automation (QBO)'!A:B,2,FALSE)),"Suspense")))</f>
        <v>Travel &amp; Parking</v>
      </c>
      <c r="I3060" s="17">
        <f t="shared" si="194"/>
        <v>50</v>
      </c>
      <c r="J3060" s="12" t="str">
        <f t="shared" si="195"/>
        <v>Travel &amp; Parking</v>
      </c>
    </row>
    <row r="3061" spans="1:10" ht="18" hidden="1" customHeight="1">
      <c r="A3061" s="13" t="s">
        <v>912</v>
      </c>
      <c r="B3061" s="12" t="s">
        <v>78</v>
      </c>
      <c r="C3061" s="12" t="s">
        <v>156</v>
      </c>
      <c r="D3061" s="12" t="s">
        <v>199</v>
      </c>
      <c r="E3061" s="12">
        <v>0</v>
      </c>
      <c r="F3061" s="14" t="str">
        <f t="shared" si="192"/>
        <v>2025-06-27ExpenseCity of Port Moody21020 GST/HST Payable0</v>
      </c>
      <c r="G3061" s="15">
        <f t="shared" si="193"/>
        <v>45835</v>
      </c>
      <c r="H3061" s="16" t="str">
        <f>IF((IFERROR((VLOOKUP(D3061,'Automation (QBO)'!A:B,2,FALSE)),"0"))=0,"Suspense",(IFERROR((VLOOKUP(D3061,'Automation (QBO)'!A:B,2,FALSE)),"Suspense")))</f>
        <v>GST/HST Payable</v>
      </c>
      <c r="I3061" s="17">
        <f t="shared" si="194"/>
        <v>0</v>
      </c>
      <c r="J3061" s="12" t="str">
        <f t="shared" si="195"/>
        <v>GST/HST Payable</v>
      </c>
    </row>
    <row r="3062" spans="1:10" ht="18" hidden="1" customHeight="1">
      <c r="A3062" s="13" t="s">
        <v>912</v>
      </c>
      <c r="B3062" s="12" t="s">
        <v>78</v>
      </c>
      <c r="C3062" s="12" t="s">
        <v>913</v>
      </c>
      <c r="D3062" s="12" t="s">
        <v>203</v>
      </c>
      <c r="E3062" s="12">
        <v>293.98</v>
      </c>
      <c r="F3062" s="14" t="str">
        <f t="shared" si="192"/>
        <v>2025-06-27ExpenseBantam52190 Meals &amp; Entertainment293.98</v>
      </c>
      <c r="G3062" s="15">
        <f t="shared" si="193"/>
        <v>45835</v>
      </c>
      <c r="H3062" s="16" t="str">
        <f>IF((IFERROR((VLOOKUP(D3062,'Automation (QBO)'!A:B,2,FALSE)),"0"))=0,"Suspense",(IFERROR((VLOOKUP(D3062,'Automation (QBO)'!A:B,2,FALSE)),"Suspense")))</f>
        <v>Meals &amp; Entertainment</v>
      </c>
      <c r="I3062" s="17">
        <f t="shared" si="194"/>
        <v>293.98</v>
      </c>
      <c r="J3062" s="12" t="str">
        <f t="shared" si="195"/>
        <v>Meals &amp; Entertainment</v>
      </c>
    </row>
    <row r="3063" spans="1:10" ht="18" hidden="1" customHeight="1">
      <c r="A3063" s="13" t="s">
        <v>912</v>
      </c>
      <c r="B3063" s="12" t="s">
        <v>78</v>
      </c>
      <c r="C3063" s="12" t="s">
        <v>913</v>
      </c>
      <c r="D3063" s="12" t="s">
        <v>199</v>
      </c>
      <c r="E3063" s="12">
        <v>0</v>
      </c>
      <c r="F3063" s="14" t="str">
        <f t="shared" si="192"/>
        <v>2025-06-27ExpenseBantam21020 GST/HST Payable0</v>
      </c>
      <c r="G3063" s="15">
        <f t="shared" si="193"/>
        <v>45835</v>
      </c>
      <c r="H3063" s="16" t="str">
        <f>IF((IFERROR((VLOOKUP(D3063,'Automation (QBO)'!A:B,2,FALSE)),"0"))=0,"Suspense",(IFERROR((VLOOKUP(D3063,'Automation (QBO)'!A:B,2,FALSE)),"Suspense")))</f>
        <v>GST/HST Payable</v>
      </c>
      <c r="I3063" s="17">
        <f t="shared" si="194"/>
        <v>0</v>
      </c>
      <c r="J3063" s="12" t="str">
        <f t="shared" si="195"/>
        <v>GST/HST Payable</v>
      </c>
    </row>
    <row r="3064" spans="1:10" ht="18" hidden="1" customHeight="1">
      <c r="A3064" s="13" t="s">
        <v>912</v>
      </c>
      <c r="B3064" s="12" t="s">
        <v>78</v>
      </c>
      <c r="C3064" s="12" t="s">
        <v>159</v>
      </c>
      <c r="D3064" s="12" t="s">
        <v>505</v>
      </c>
      <c r="E3064" s="12">
        <v>380.97</v>
      </c>
      <c r="F3064" s="14" t="str">
        <f t="shared" si="192"/>
        <v>2025-06-27ExpenseGolbey Law Corporation21010 Credit Card (CIBC Visa)380.97</v>
      </c>
      <c r="G3064" s="15">
        <f t="shared" si="193"/>
        <v>45835</v>
      </c>
      <c r="H3064" s="16" t="str">
        <f>IF((IFERROR((VLOOKUP(D3064,'Automation (QBO)'!A:B,2,FALSE)),"0"))=0,"Suspense",(IFERROR((VLOOKUP(D3064,'Automation (QBO)'!A:B,2,FALSE)),"Suspense")))</f>
        <v>Credit Card (CIBC Visa)</v>
      </c>
      <c r="I3064" s="17">
        <f t="shared" si="194"/>
        <v>380.97</v>
      </c>
      <c r="J3064" s="12" t="str">
        <f t="shared" si="195"/>
        <v>Credit Card (CIBC Visa)</v>
      </c>
    </row>
    <row r="3065" spans="1:10" ht="18" hidden="1" customHeight="1">
      <c r="A3065" s="13" t="s">
        <v>912</v>
      </c>
      <c r="B3065" s="12" t="s">
        <v>78</v>
      </c>
      <c r="C3065" s="12" t="s">
        <v>913</v>
      </c>
      <c r="D3065" s="12" t="s">
        <v>505</v>
      </c>
      <c r="E3065" s="12">
        <v>293.98</v>
      </c>
      <c r="F3065" s="14" t="str">
        <f t="shared" si="192"/>
        <v>2025-06-27ExpenseBantam21010 Credit Card (CIBC Visa)293.98</v>
      </c>
      <c r="G3065" s="15">
        <f t="shared" si="193"/>
        <v>45835</v>
      </c>
      <c r="H3065" s="16" t="str">
        <f>IF((IFERROR((VLOOKUP(D3065,'Automation (QBO)'!A:B,2,FALSE)),"0"))=0,"Suspense",(IFERROR((VLOOKUP(D3065,'Automation (QBO)'!A:B,2,FALSE)),"Suspense")))</f>
        <v>Credit Card (CIBC Visa)</v>
      </c>
      <c r="I3065" s="17">
        <f t="shared" si="194"/>
        <v>293.98</v>
      </c>
      <c r="J3065" s="12" t="str">
        <f t="shared" si="195"/>
        <v>Credit Card (CIBC Visa)</v>
      </c>
    </row>
    <row r="3066" spans="1:10" ht="18" hidden="1" customHeight="1">
      <c r="A3066" s="13" t="s">
        <v>912</v>
      </c>
      <c r="B3066" s="12" t="s">
        <v>78</v>
      </c>
      <c r="C3066" s="12" t="s">
        <v>156</v>
      </c>
      <c r="D3066" s="12" t="s">
        <v>505</v>
      </c>
      <c r="E3066" s="12">
        <v>50</v>
      </c>
      <c r="F3066" s="14" t="str">
        <f t="shared" si="192"/>
        <v>2025-06-27ExpenseCity of Port Moody21010 Credit Card (CIBC Visa)50</v>
      </c>
      <c r="G3066" s="15">
        <f t="shared" si="193"/>
        <v>45835</v>
      </c>
      <c r="H3066" s="16" t="str">
        <f>IF((IFERROR((VLOOKUP(D3066,'Automation (QBO)'!A:B,2,FALSE)),"0"))=0,"Suspense",(IFERROR((VLOOKUP(D3066,'Automation (QBO)'!A:B,2,FALSE)),"Suspense")))</f>
        <v>Credit Card (CIBC Visa)</v>
      </c>
      <c r="I3066" s="17">
        <f t="shared" si="194"/>
        <v>50</v>
      </c>
      <c r="J3066" s="12" t="str">
        <f t="shared" si="195"/>
        <v>Credit Card (CIBC Visa)</v>
      </c>
    </row>
    <row r="3067" spans="1:10" ht="18" hidden="1" customHeight="1">
      <c r="A3067" s="13" t="s">
        <v>912</v>
      </c>
      <c r="B3067" s="12" t="s">
        <v>78</v>
      </c>
      <c r="C3067" s="12" t="s">
        <v>156</v>
      </c>
      <c r="D3067" s="12" t="s">
        <v>505</v>
      </c>
      <c r="E3067" s="12">
        <v>50</v>
      </c>
      <c r="F3067" s="14" t="str">
        <f t="shared" si="192"/>
        <v>2025-06-27ExpenseCity of Port Moody21010 Credit Card (CIBC Visa)50</v>
      </c>
      <c r="G3067" s="15">
        <f t="shared" si="193"/>
        <v>45835</v>
      </c>
      <c r="H3067" s="16" t="str">
        <f>IF((IFERROR((VLOOKUP(D3067,'Automation (QBO)'!A:B,2,FALSE)),"0"))=0,"Suspense",(IFERROR((VLOOKUP(D3067,'Automation (QBO)'!A:B,2,FALSE)),"Suspense")))</f>
        <v>Credit Card (CIBC Visa)</v>
      </c>
      <c r="I3067" s="17">
        <f t="shared" si="194"/>
        <v>50</v>
      </c>
      <c r="J3067" s="12" t="str">
        <f t="shared" si="195"/>
        <v>Credit Card (CIBC Visa)</v>
      </c>
    </row>
    <row r="3068" spans="1:10" ht="18" hidden="1" customHeight="1">
      <c r="A3068" s="13" t="s">
        <v>914</v>
      </c>
      <c r="B3068" s="12" t="s">
        <v>78</v>
      </c>
      <c r="C3068" s="12" t="s">
        <v>915</v>
      </c>
      <c r="D3068" s="12" t="s">
        <v>204</v>
      </c>
      <c r="E3068" s="12">
        <v>88.77</v>
      </c>
      <c r="F3068" s="14" t="str">
        <f t="shared" si="192"/>
        <v>2025-06-28ExpenseChevron US52225 Fuel88.77</v>
      </c>
      <c r="G3068" s="15">
        <f t="shared" si="193"/>
        <v>45836</v>
      </c>
      <c r="H3068" s="16" t="str">
        <f>IF((IFERROR((VLOOKUP(D3068,'Automation (QBO)'!A:B,2,FALSE)),"0"))=0,"Suspense",(IFERROR((VLOOKUP(D3068,'Automation (QBO)'!A:B,2,FALSE)),"Suspense")))</f>
        <v>Fuel</v>
      </c>
      <c r="I3068" s="17">
        <f t="shared" si="194"/>
        <v>88.77</v>
      </c>
      <c r="J3068" s="12" t="str">
        <f t="shared" si="195"/>
        <v>Fuel</v>
      </c>
    </row>
    <row r="3069" spans="1:10" ht="18" hidden="1" customHeight="1">
      <c r="A3069" s="13" t="s">
        <v>914</v>
      </c>
      <c r="B3069" s="12" t="s">
        <v>78</v>
      </c>
      <c r="C3069" s="12" t="s">
        <v>915</v>
      </c>
      <c r="D3069" s="12" t="s">
        <v>199</v>
      </c>
      <c r="E3069" s="12">
        <v>0</v>
      </c>
      <c r="F3069" s="14" t="str">
        <f t="shared" si="192"/>
        <v>2025-06-28ExpenseChevron US21020 GST/HST Payable0</v>
      </c>
      <c r="G3069" s="15">
        <f t="shared" si="193"/>
        <v>45836</v>
      </c>
      <c r="H3069" s="16" t="str">
        <f>IF((IFERROR((VLOOKUP(D3069,'Automation (QBO)'!A:B,2,FALSE)),"0"))=0,"Suspense",(IFERROR((VLOOKUP(D3069,'Automation (QBO)'!A:B,2,FALSE)),"Suspense")))</f>
        <v>GST/HST Payable</v>
      </c>
      <c r="I3069" s="17">
        <f t="shared" si="194"/>
        <v>0</v>
      </c>
      <c r="J3069" s="12" t="str">
        <f t="shared" si="195"/>
        <v>GST/HST Payable</v>
      </c>
    </row>
    <row r="3070" spans="1:10" ht="18" hidden="1" customHeight="1">
      <c r="A3070" s="13" t="s">
        <v>914</v>
      </c>
      <c r="B3070" s="12" t="s">
        <v>78</v>
      </c>
      <c r="C3070" s="12" t="s">
        <v>915</v>
      </c>
      <c r="D3070" s="12" t="s">
        <v>505</v>
      </c>
      <c r="E3070" s="12">
        <v>88.77</v>
      </c>
      <c r="F3070" s="14" t="str">
        <f t="shared" si="192"/>
        <v>2025-06-28ExpenseChevron US21010 Credit Card (CIBC Visa)88.77</v>
      </c>
      <c r="G3070" s="15">
        <f t="shared" si="193"/>
        <v>45836</v>
      </c>
      <c r="H3070" s="16" t="str">
        <f>IF((IFERROR((VLOOKUP(D3070,'Automation (QBO)'!A:B,2,FALSE)),"0"))=0,"Suspense",(IFERROR((VLOOKUP(D3070,'Automation (QBO)'!A:B,2,FALSE)),"Suspense")))</f>
        <v>Credit Card (CIBC Visa)</v>
      </c>
      <c r="I3070" s="17">
        <f t="shared" si="194"/>
        <v>88.77</v>
      </c>
      <c r="J3070" s="12" t="str">
        <f t="shared" si="195"/>
        <v>Credit Card (CIBC Visa)</v>
      </c>
    </row>
    <row r="3071" spans="1:10" ht="18" hidden="1" customHeight="1">
      <c r="A3071" s="13" t="s">
        <v>916</v>
      </c>
      <c r="B3071" s="12" t="s">
        <v>78</v>
      </c>
      <c r="C3071" s="12" t="s">
        <v>917</v>
      </c>
      <c r="D3071" s="12" t="s">
        <v>203</v>
      </c>
      <c r="E3071" s="12">
        <v>880.68</v>
      </c>
      <c r="F3071" s="14" t="str">
        <f t="shared" si="192"/>
        <v>2025-06-29ExpensePrime 1889 Steakhouse52190 Meals &amp; Entertainment880.68</v>
      </c>
      <c r="G3071" s="15">
        <f t="shared" si="193"/>
        <v>45837</v>
      </c>
      <c r="H3071" s="16" t="str">
        <f>IF((IFERROR((VLOOKUP(D3071,'Automation (QBO)'!A:B,2,FALSE)),"0"))=0,"Suspense",(IFERROR((VLOOKUP(D3071,'Automation (QBO)'!A:B,2,FALSE)),"Suspense")))</f>
        <v>Meals &amp; Entertainment</v>
      </c>
      <c r="I3071" s="17">
        <f t="shared" si="194"/>
        <v>880.68</v>
      </c>
      <c r="J3071" s="12" t="str">
        <f t="shared" si="195"/>
        <v>Meals &amp; Entertainment</v>
      </c>
    </row>
    <row r="3072" spans="1:10" ht="18" hidden="1" customHeight="1">
      <c r="A3072" s="13" t="s">
        <v>916</v>
      </c>
      <c r="B3072" s="12" t="s">
        <v>78</v>
      </c>
      <c r="C3072" s="12" t="s">
        <v>917</v>
      </c>
      <c r="D3072" s="12" t="s">
        <v>199</v>
      </c>
      <c r="E3072" s="12">
        <v>0</v>
      </c>
      <c r="F3072" s="14" t="str">
        <f t="shared" si="192"/>
        <v>2025-06-29ExpensePrime 1889 Steakhouse21020 GST/HST Payable0</v>
      </c>
      <c r="G3072" s="15">
        <f t="shared" si="193"/>
        <v>45837</v>
      </c>
      <c r="H3072" s="16" t="str">
        <f>IF((IFERROR((VLOOKUP(D3072,'Automation (QBO)'!A:B,2,FALSE)),"0"))=0,"Suspense",(IFERROR((VLOOKUP(D3072,'Automation (QBO)'!A:B,2,FALSE)),"Suspense")))</f>
        <v>GST/HST Payable</v>
      </c>
      <c r="I3072" s="17">
        <f t="shared" si="194"/>
        <v>0</v>
      </c>
      <c r="J3072" s="12" t="str">
        <f t="shared" si="195"/>
        <v>GST/HST Payable</v>
      </c>
    </row>
    <row r="3073" spans="1:10" ht="18" hidden="1" customHeight="1">
      <c r="A3073" s="13" t="s">
        <v>916</v>
      </c>
      <c r="B3073" s="12" t="s">
        <v>78</v>
      </c>
      <c r="C3073" s="12" t="s">
        <v>80</v>
      </c>
      <c r="D3073" s="12" t="s">
        <v>383</v>
      </c>
      <c r="E3073" s="12">
        <v>13.86</v>
      </c>
      <c r="F3073" s="14" t="str">
        <f t="shared" si="192"/>
        <v>2025-06-29ExpenseApple52165 Subscriptions (Annual)13.86</v>
      </c>
      <c r="G3073" s="15">
        <f t="shared" si="193"/>
        <v>45837</v>
      </c>
      <c r="H3073" s="16" t="str">
        <f>IF((IFERROR((VLOOKUP(D3073,'Automation (QBO)'!A:B,2,FALSE)),"0"))=0,"Suspense",(IFERROR((VLOOKUP(D3073,'Automation (QBO)'!A:B,2,FALSE)),"Suspense")))</f>
        <v>Subscriptions (Annual)</v>
      </c>
      <c r="I3073" s="17">
        <f t="shared" si="194"/>
        <v>13.86</v>
      </c>
      <c r="J3073" s="12" t="str">
        <f t="shared" si="195"/>
        <v>Subscriptions (Annual)</v>
      </c>
    </row>
    <row r="3074" spans="1:10" ht="18" hidden="1" customHeight="1">
      <c r="A3074" s="13" t="s">
        <v>916</v>
      </c>
      <c r="B3074" s="12" t="s">
        <v>78</v>
      </c>
      <c r="C3074" s="12" t="s">
        <v>80</v>
      </c>
      <c r="D3074" s="12" t="s">
        <v>199</v>
      </c>
      <c r="E3074" s="12">
        <v>-0.69</v>
      </c>
      <c r="F3074" s="14" t="str">
        <f t="shared" si="192"/>
        <v>2025-06-29ExpenseApple21020 GST/HST Payable-0.69</v>
      </c>
      <c r="G3074" s="15">
        <f t="shared" si="193"/>
        <v>45837</v>
      </c>
      <c r="H3074" s="16" t="str">
        <f>IF((IFERROR((VLOOKUP(D3074,'Automation (QBO)'!A:B,2,FALSE)),"0"))=0,"Suspense",(IFERROR((VLOOKUP(D3074,'Automation (QBO)'!A:B,2,FALSE)),"Suspense")))</f>
        <v>GST/HST Payable</v>
      </c>
      <c r="I3074" s="17">
        <f t="shared" si="194"/>
        <v>-0.69</v>
      </c>
      <c r="J3074" s="12" t="str">
        <f t="shared" si="195"/>
        <v>GST/HST Payable</v>
      </c>
    </row>
    <row r="3075" spans="1:10" ht="18" hidden="1" customHeight="1">
      <c r="A3075" s="13" t="s">
        <v>916</v>
      </c>
      <c r="B3075" s="12" t="s">
        <v>78</v>
      </c>
      <c r="C3075" s="12" t="s">
        <v>918</v>
      </c>
      <c r="D3075" s="12" t="s">
        <v>203</v>
      </c>
      <c r="E3075" s="12">
        <v>18.399999999999999</v>
      </c>
      <c r="F3075" s="14" t="str">
        <f t="shared" ref="F3075:F3138" si="196">A3075&amp;B3075&amp;C3075&amp;D3075&amp;E3075</f>
        <v>2025-06-29ExpenseThe New Taste Caterin52190 Meals &amp; Entertainment18.4</v>
      </c>
      <c r="G3075" s="15">
        <f t="shared" ref="G3075:G3138" si="197">IFERROR((DATEVALUE(A3075)),A3075)</f>
        <v>45837</v>
      </c>
      <c r="H3075" s="16" t="str">
        <f>IF((IFERROR((VLOOKUP(D3075,'Automation (QBO)'!A:B,2,FALSE)),"0"))=0,"Suspense",(IFERROR((VLOOKUP(D3075,'Automation (QBO)'!A:B,2,FALSE)),"Suspense")))</f>
        <v>Meals &amp; Entertainment</v>
      </c>
      <c r="I3075" s="17">
        <f t="shared" ref="I3075:I3138" si="198">E3075</f>
        <v>18.399999999999999</v>
      </c>
      <c r="J3075" s="12" t="str">
        <f t="shared" ref="J3075:J3138" si="199">H3075</f>
        <v>Meals &amp; Entertainment</v>
      </c>
    </row>
    <row r="3076" spans="1:10" ht="18" hidden="1" customHeight="1">
      <c r="A3076" s="13" t="s">
        <v>916</v>
      </c>
      <c r="B3076" s="12" t="s">
        <v>78</v>
      </c>
      <c r="C3076" s="12" t="s">
        <v>918</v>
      </c>
      <c r="D3076" s="12" t="s">
        <v>199</v>
      </c>
      <c r="E3076" s="12">
        <v>0</v>
      </c>
      <c r="F3076" s="14" t="str">
        <f t="shared" si="196"/>
        <v>2025-06-29ExpenseThe New Taste Caterin21020 GST/HST Payable0</v>
      </c>
      <c r="G3076" s="15">
        <f t="shared" si="197"/>
        <v>45837</v>
      </c>
      <c r="H3076" s="16" t="str">
        <f>IF((IFERROR((VLOOKUP(D3076,'Automation (QBO)'!A:B,2,FALSE)),"0"))=0,"Suspense",(IFERROR((VLOOKUP(D3076,'Automation (QBO)'!A:B,2,FALSE)),"Suspense")))</f>
        <v>GST/HST Payable</v>
      </c>
      <c r="I3076" s="17">
        <f t="shared" si="198"/>
        <v>0</v>
      </c>
      <c r="J3076" s="12" t="str">
        <f t="shared" si="199"/>
        <v>GST/HST Payable</v>
      </c>
    </row>
    <row r="3077" spans="1:10" ht="18" hidden="1" customHeight="1">
      <c r="A3077" s="13" t="s">
        <v>916</v>
      </c>
      <c r="B3077" s="12" t="s">
        <v>78</v>
      </c>
      <c r="C3077" s="12" t="s">
        <v>917</v>
      </c>
      <c r="D3077" s="12" t="s">
        <v>505</v>
      </c>
      <c r="E3077" s="12">
        <v>880.68</v>
      </c>
      <c r="F3077" s="14" t="str">
        <f t="shared" si="196"/>
        <v>2025-06-29ExpensePrime 1889 Steakhouse21010 Credit Card (CIBC Visa)880.68</v>
      </c>
      <c r="G3077" s="15">
        <f t="shared" si="197"/>
        <v>45837</v>
      </c>
      <c r="H3077" s="16" t="str">
        <f>IF((IFERROR((VLOOKUP(D3077,'Automation (QBO)'!A:B,2,FALSE)),"0"))=0,"Suspense",(IFERROR((VLOOKUP(D3077,'Automation (QBO)'!A:B,2,FALSE)),"Suspense")))</f>
        <v>Credit Card (CIBC Visa)</v>
      </c>
      <c r="I3077" s="17">
        <f t="shared" si="198"/>
        <v>880.68</v>
      </c>
      <c r="J3077" s="12" t="str">
        <f t="shared" si="199"/>
        <v>Credit Card (CIBC Visa)</v>
      </c>
    </row>
    <row r="3078" spans="1:10" ht="18" hidden="1" customHeight="1">
      <c r="A3078" s="13" t="s">
        <v>916</v>
      </c>
      <c r="B3078" s="12" t="s">
        <v>78</v>
      </c>
      <c r="C3078" s="12" t="s">
        <v>918</v>
      </c>
      <c r="D3078" s="12" t="s">
        <v>505</v>
      </c>
      <c r="E3078" s="12">
        <v>18.399999999999999</v>
      </c>
      <c r="F3078" s="14" t="str">
        <f t="shared" si="196"/>
        <v>2025-06-29ExpenseThe New Taste Caterin21010 Credit Card (CIBC Visa)18.4</v>
      </c>
      <c r="G3078" s="15">
        <f t="shared" si="197"/>
        <v>45837</v>
      </c>
      <c r="H3078" s="16" t="str">
        <f>IF((IFERROR((VLOOKUP(D3078,'Automation (QBO)'!A:B,2,FALSE)),"0"))=0,"Suspense",(IFERROR((VLOOKUP(D3078,'Automation (QBO)'!A:B,2,FALSE)),"Suspense")))</f>
        <v>Credit Card (CIBC Visa)</v>
      </c>
      <c r="I3078" s="17">
        <f t="shared" si="198"/>
        <v>18.399999999999999</v>
      </c>
      <c r="J3078" s="12" t="str">
        <f t="shared" si="199"/>
        <v>Credit Card (CIBC Visa)</v>
      </c>
    </row>
    <row r="3079" spans="1:10" ht="18" hidden="1" customHeight="1">
      <c r="A3079" s="13" t="s">
        <v>916</v>
      </c>
      <c r="B3079" s="12" t="s">
        <v>78</v>
      </c>
      <c r="C3079" s="12" t="s">
        <v>80</v>
      </c>
      <c r="D3079" s="12" t="s">
        <v>505</v>
      </c>
      <c r="E3079" s="12">
        <v>14.55</v>
      </c>
      <c r="F3079" s="14" t="str">
        <f t="shared" si="196"/>
        <v>2025-06-29ExpenseApple21010 Credit Card (CIBC Visa)14.55</v>
      </c>
      <c r="G3079" s="15">
        <f t="shared" si="197"/>
        <v>45837</v>
      </c>
      <c r="H3079" s="16" t="str">
        <f>IF((IFERROR((VLOOKUP(D3079,'Automation (QBO)'!A:B,2,FALSE)),"0"))=0,"Suspense",(IFERROR((VLOOKUP(D3079,'Automation (QBO)'!A:B,2,FALSE)),"Suspense")))</f>
        <v>Credit Card (CIBC Visa)</v>
      </c>
      <c r="I3079" s="17">
        <f t="shared" si="198"/>
        <v>14.55</v>
      </c>
      <c r="J3079" s="12" t="str">
        <f t="shared" si="199"/>
        <v>Credit Card (CIBC Visa)</v>
      </c>
    </row>
    <row r="3080" spans="1:10" ht="18" hidden="1" customHeight="1">
      <c r="A3080" s="13" t="s">
        <v>919</v>
      </c>
      <c r="B3080" s="12" t="s">
        <v>105</v>
      </c>
      <c r="D3080" s="12" t="s">
        <v>666</v>
      </c>
      <c r="E3080" s="12">
        <v>-57187.53</v>
      </c>
      <c r="F3080" s="14" t="str">
        <f t="shared" si="196"/>
        <v>2025-06-30Journal Entry41005 Labour - Project Managment-57187.53</v>
      </c>
      <c r="G3080" s="15">
        <f t="shared" si="197"/>
        <v>45838</v>
      </c>
      <c r="H3080" s="16" t="str">
        <f>IF((IFERROR((VLOOKUP(D3080,'Automation (QBO)'!A:B,2,FALSE)),"0"))=0,"Suspense",(IFERROR((VLOOKUP(D3080,'Automation (QBO)'!A:B,2,FALSE)),"Suspense")))</f>
        <v>Labour - Project Managment</v>
      </c>
      <c r="I3080" s="17">
        <f t="shared" si="198"/>
        <v>-57187.53</v>
      </c>
      <c r="J3080" s="12" t="str">
        <f t="shared" si="199"/>
        <v>Labour - Project Managment</v>
      </c>
    </row>
    <row r="3081" spans="1:10" ht="18" hidden="1" customHeight="1">
      <c r="A3081" s="13" t="s">
        <v>919</v>
      </c>
      <c r="B3081" s="12" t="s">
        <v>105</v>
      </c>
      <c r="D3081" s="12" t="s">
        <v>906</v>
      </c>
      <c r="E3081" s="12">
        <v>57187.53</v>
      </c>
      <c r="F3081" s="14" t="str">
        <f t="shared" si="196"/>
        <v>2025-06-30Journal Entry41009 Project Expense - Subcontractors Income57187.53</v>
      </c>
      <c r="G3081" s="15">
        <f t="shared" si="197"/>
        <v>45838</v>
      </c>
      <c r="H3081" s="16" t="str">
        <f>IF((IFERROR((VLOOKUP(D3081,'Automation (QBO)'!A:B,2,FALSE)),"0"))=0,"Suspense",(IFERROR((VLOOKUP(D3081,'Automation (QBO)'!A:B,2,FALSE)),"Suspense")))</f>
        <v>Project Expense - Subcontractors Income</v>
      </c>
      <c r="I3081" s="17">
        <f t="shared" si="198"/>
        <v>57187.53</v>
      </c>
      <c r="J3081" s="12" t="str">
        <f t="shared" si="199"/>
        <v>Project Expense - Subcontractors Income</v>
      </c>
    </row>
    <row r="3082" spans="1:10" ht="18" hidden="1" customHeight="1">
      <c r="A3082" s="13" t="s">
        <v>919</v>
      </c>
      <c r="B3082" s="12" t="s">
        <v>105</v>
      </c>
      <c r="D3082" s="12" t="s">
        <v>844</v>
      </c>
      <c r="E3082" s="12">
        <v>-8596.77</v>
      </c>
      <c r="F3082" s="14" t="str">
        <f t="shared" si="196"/>
        <v>2025-06-30Journal Entry42035 Billable Expense Income-8596.77</v>
      </c>
      <c r="G3082" s="15">
        <f t="shared" si="197"/>
        <v>45838</v>
      </c>
      <c r="H3082" s="16" t="str">
        <f>IF((IFERROR((VLOOKUP(D3082,'Automation (QBO)'!A:B,2,FALSE)),"0"))=0,"Suspense",(IFERROR((VLOOKUP(D3082,'Automation (QBO)'!A:B,2,FALSE)),"Suspense")))</f>
        <v>Suspense</v>
      </c>
      <c r="I3082" s="17">
        <f t="shared" si="198"/>
        <v>-8596.77</v>
      </c>
      <c r="J3082" s="12" t="str">
        <f t="shared" si="199"/>
        <v>Suspense</v>
      </c>
    </row>
    <row r="3083" spans="1:10" ht="18" hidden="1" customHeight="1">
      <c r="A3083" s="13" t="s">
        <v>919</v>
      </c>
      <c r="B3083" s="12" t="s">
        <v>105</v>
      </c>
      <c r="D3083" s="12" t="s">
        <v>907</v>
      </c>
      <c r="E3083" s="12">
        <v>8596.77</v>
      </c>
      <c r="F3083" s="14" t="str">
        <f t="shared" si="196"/>
        <v>2025-06-30Journal Entry41008 Project Expense - Materials Income8596.77</v>
      </c>
      <c r="G3083" s="15">
        <f t="shared" si="197"/>
        <v>45838</v>
      </c>
      <c r="H3083" s="16" t="str">
        <f>IF((IFERROR((VLOOKUP(D3083,'Automation (QBO)'!A:B,2,FALSE)),"0"))=0,"Suspense",(IFERROR((VLOOKUP(D3083,'Automation (QBO)'!A:B,2,FALSE)),"Suspense")))</f>
        <v>Project Expense - Materials Income</v>
      </c>
      <c r="I3083" s="17">
        <f t="shared" si="198"/>
        <v>8596.77</v>
      </c>
      <c r="J3083" s="12" t="str">
        <f t="shared" si="199"/>
        <v>Project Expense - Materials Income</v>
      </c>
    </row>
    <row r="3084" spans="1:10" ht="18" hidden="1" customHeight="1">
      <c r="A3084" s="13" t="s">
        <v>919</v>
      </c>
      <c r="B3084" s="12" t="s">
        <v>105</v>
      </c>
      <c r="D3084" s="12" t="s">
        <v>758</v>
      </c>
      <c r="E3084" s="12">
        <v>-3000</v>
      </c>
      <c r="F3084" s="14" t="str">
        <f t="shared" si="196"/>
        <v>2025-06-30Journal Entry41006 Labour - General-3000</v>
      </c>
      <c r="G3084" s="15">
        <f t="shared" si="197"/>
        <v>45838</v>
      </c>
      <c r="H3084" s="16" t="str">
        <f>IF((IFERROR((VLOOKUP(D3084,'Automation (QBO)'!A:B,2,FALSE)),"0"))=0,"Suspense",(IFERROR((VLOOKUP(D3084,'Automation (QBO)'!A:B,2,FALSE)),"Suspense")))</f>
        <v>Labour - General</v>
      </c>
      <c r="I3084" s="17">
        <f t="shared" si="198"/>
        <v>-3000</v>
      </c>
      <c r="J3084" s="12" t="str">
        <f t="shared" si="199"/>
        <v>Labour - General</v>
      </c>
    </row>
    <row r="3085" spans="1:10" ht="18" hidden="1" customHeight="1">
      <c r="A3085" s="13" t="s">
        <v>919</v>
      </c>
      <c r="B3085" s="12" t="s">
        <v>105</v>
      </c>
      <c r="D3085" s="12" t="s">
        <v>666</v>
      </c>
      <c r="E3085" s="12">
        <v>3000</v>
      </c>
      <c r="F3085" s="14" t="str">
        <f t="shared" si="196"/>
        <v>2025-06-30Journal Entry41005 Labour - Project Managment3000</v>
      </c>
      <c r="G3085" s="15">
        <f t="shared" si="197"/>
        <v>45838</v>
      </c>
      <c r="H3085" s="16" t="str">
        <f>IF((IFERROR((VLOOKUP(D3085,'Automation (QBO)'!A:B,2,FALSE)),"0"))=0,"Suspense",(IFERROR((VLOOKUP(D3085,'Automation (QBO)'!A:B,2,FALSE)),"Suspense")))</f>
        <v>Labour - Project Managment</v>
      </c>
      <c r="I3085" s="17">
        <f t="shared" si="198"/>
        <v>3000</v>
      </c>
      <c r="J3085" s="12" t="str">
        <f t="shared" si="199"/>
        <v>Labour - Project Managment</v>
      </c>
    </row>
    <row r="3086" spans="1:10" ht="18" hidden="1" customHeight="1">
      <c r="A3086" s="13" t="s">
        <v>919</v>
      </c>
      <c r="B3086" s="12" t="s">
        <v>105</v>
      </c>
      <c r="D3086" s="12" t="s">
        <v>666</v>
      </c>
      <c r="E3086" s="12">
        <v>-10951.87</v>
      </c>
      <c r="F3086" s="14" t="str">
        <f t="shared" si="196"/>
        <v>2025-06-30Journal Entry41005 Labour - Project Managment-10951.87</v>
      </c>
      <c r="G3086" s="15">
        <f t="shared" si="197"/>
        <v>45838</v>
      </c>
      <c r="H3086" s="16" t="str">
        <f>IF((IFERROR((VLOOKUP(D3086,'Automation (QBO)'!A:B,2,FALSE)),"0"))=0,"Suspense",(IFERROR((VLOOKUP(D3086,'Automation (QBO)'!A:B,2,FALSE)),"Suspense")))</f>
        <v>Labour - Project Managment</v>
      </c>
      <c r="I3086" s="17">
        <f t="shared" si="198"/>
        <v>-10951.87</v>
      </c>
      <c r="J3086" s="12" t="str">
        <f t="shared" si="199"/>
        <v>Labour - Project Managment</v>
      </c>
    </row>
    <row r="3087" spans="1:10" ht="18" hidden="1" customHeight="1">
      <c r="A3087" s="13" t="s">
        <v>919</v>
      </c>
      <c r="B3087" s="12" t="s">
        <v>105</v>
      </c>
      <c r="D3087" s="12" t="s">
        <v>906</v>
      </c>
      <c r="E3087" s="12">
        <v>10951.87</v>
      </c>
      <c r="F3087" s="14" t="str">
        <f t="shared" si="196"/>
        <v>2025-06-30Journal Entry41009 Project Expense - Subcontractors Income10951.87</v>
      </c>
      <c r="G3087" s="15">
        <f t="shared" si="197"/>
        <v>45838</v>
      </c>
      <c r="H3087" s="16" t="str">
        <f>IF((IFERROR((VLOOKUP(D3087,'Automation (QBO)'!A:B,2,FALSE)),"0"))=0,"Suspense",(IFERROR((VLOOKUP(D3087,'Automation (QBO)'!A:B,2,FALSE)),"Suspense")))</f>
        <v>Project Expense - Subcontractors Income</v>
      </c>
      <c r="I3087" s="17">
        <f t="shared" si="198"/>
        <v>10951.87</v>
      </c>
      <c r="J3087" s="12" t="str">
        <f t="shared" si="199"/>
        <v>Project Expense - Subcontractors Income</v>
      </c>
    </row>
    <row r="3088" spans="1:10" ht="18" hidden="1" customHeight="1">
      <c r="A3088" s="13" t="s">
        <v>919</v>
      </c>
      <c r="B3088" s="12" t="s">
        <v>105</v>
      </c>
      <c r="D3088" s="12" t="s">
        <v>844</v>
      </c>
      <c r="E3088" s="12">
        <v>-412.12</v>
      </c>
      <c r="F3088" s="14" t="str">
        <f t="shared" si="196"/>
        <v>2025-06-30Journal Entry42035 Billable Expense Income-412.12</v>
      </c>
      <c r="G3088" s="15">
        <f t="shared" si="197"/>
        <v>45838</v>
      </c>
      <c r="H3088" s="16" t="str">
        <f>IF((IFERROR((VLOOKUP(D3088,'Automation (QBO)'!A:B,2,FALSE)),"0"))=0,"Suspense",(IFERROR((VLOOKUP(D3088,'Automation (QBO)'!A:B,2,FALSE)),"Suspense")))</f>
        <v>Suspense</v>
      </c>
      <c r="I3088" s="17">
        <f t="shared" si="198"/>
        <v>-412.12</v>
      </c>
      <c r="J3088" s="12" t="str">
        <f t="shared" si="199"/>
        <v>Suspense</v>
      </c>
    </row>
    <row r="3089" spans="1:10" ht="18" hidden="1" customHeight="1">
      <c r="A3089" s="13" t="s">
        <v>919</v>
      </c>
      <c r="B3089" s="12" t="s">
        <v>105</v>
      </c>
      <c r="D3089" s="12" t="s">
        <v>907</v>
      </c>
      <c r="E3089" s="12">
        <v>412.12</v>
      </c>
      <c r="F3089" s="14" t="str">
        <f t="shared" si="196"/>
        <v>2025-06-30Journal Entry41008 Project Expense - Materials Income412.12</v>
      </c>
      <c r="G3089" s="15">
        <f t="shared" si="197"/>
        <v>45838</v>
      </c>
      <c r="H3089" s="16" t="str">
        <f>IF((IFERROR((VLOOKUP(D3089,'Automation (QBO)'!A:B,2,FALSE)),"0"))=0,"Suspense",(IFERROR((VLOOKUP(D3089,'Automation (QBO)'!A:B,2,FALSE)),"Suspense")))</f>
        <v>Project Expense - Materials Income</v>
      </c>
      <c r="I3089" s="17">
        <f t="shared" si="198"/>
        <v>412.12</v>
      </c>
      <c r="J3089" s="12" t="str">
        <f t="shared" si="199"/>
        <v>Project Expense - Materials Income</v>
      </c>
    </row>
    <row r="3090" spans="1:10" ht="18" hidden="1" customHeight="1">
      <c r="A3090" s="13" t="s">
        <v>919</v>
      </c>
      <c r="B3090" s="12" t="s">
        <v>105</v>
      </c>
      <c r="D3090" s="12" t="s">
        <v>758</v>
      </c>
      <c r="E3090" s="12">
        <v>-3000</v>
      </c>
      <c r="F3090" s="14" t="str">
        <f t="shared" si="196"/>
        <v>2025-06-30Journal Entry41006 Labour - General-3000</v>
      </c>
      <c r="G3090" s="15">
        <f t="shared" si="197"/>
        <v>45838</v>
      </c>
      <c r="H3090" s="16" t="str">
        <f>IF((IFERROR((VLOOKUP(D3090,'Automation (QBO)'!A:B,2,FALSE)),"0"))=0,"Suspense",(IFERROR((VLOOKUP(D3090,'Automation (QBO)'!A:B,2,FALSE)),"Suspense")))</f>
        <v>Labour - General</v>
      </c>
      <c r="I3090" s="17">
        <f t="shared" si="198"/>
        <v>-3000</v>
      </c>
      <c r="J3090" s="12" t="str">
        <f t="shared" si="199"/>
        <v>Labour - General</v>
      </c>
    </row>
    <row r="3091" spans="1:10" ht="18" hidden="1" customHeight="1">
      <c r="A3091" s="13" t="s">
        <v>919</v>
      </c>
      <c r="B3091" s="12" t="s">
        <v>105</v>
      </c>
      <c r="D3091" s="12" t="s">
        <v>666</v>
      </c>
      <c r="E3091" s="12">
        <v>3000</v>
      </c>
      <c r="F3091" s="14" t="str">
        <f t="shared" si="196"/>
        <v>2025-06-30Journal Entry41005 Labour - Project Managment3000</v>
      </c>
      <c r="G3091" s="15">
        <f t="shared" si="197"/>
        <v>45838</v>
      </c>
      <c r="H3091" s="16" t="str">
        <f>IF((IFERROR((VLOOKUP(D3091,'Automation (QBO)'!A:B,2,FALSE)),"0"))=0,"Suspense",(IFERROR((VLOOKUP(D3091,'Automation (QBO)'!A:B,2,FALSE)),"Suspense")))</f>
        <v>Labour - Project Managment</v>
      </c>
      <c r="I3091" s="17">
        <f t="shared" si="198"/>
        <v>3000</v>
      </c>
      <c r="J3091" s="12" t="str">
        <f t="shared" si="199"/>
        <v>Labour - Project Managment</v>
      </c>
    </row>
    <row r="3092" spans="1:10" ht="18" hidden="1" customHeight="1">
      <c r="A3092" s="13" t="s">
        <v>919</v>
      </c>
      <c r="B3092" s="12" t="s">
        <v>105</v>
      </c>
      <c r="D3092" s="12" t="s">
        <v>666</v>
      </c>
      <c r="E3092" s="12">
        <v>-34270.720000000001</v>
      </c>
      <c r="F3092" s="14" t="str">
        <f t="shared" si="196"/>
        <v>2025-06-30Journal Entry41005 Labour - Project Managment-34270.72</v>
      </c>
      <c r="G3092" s="15">
        <f t="shared" si="197"/>
        <v>45838</v>
      </c>
      <c r="H3092" s="16" t="str">
        <f>IF((IFERROR((VLOOKUP(D3092,'Automation (QBO)'!A:B,2,FALSE)),"0"))=0,"Suspense",(IFERROR((VLOOKUP(D3092,'Automation (QBO)'!A:B,2,FALSE)),"Suspense")))</f>
        <v>Labour - Project Managment</v>
      </c>
      <c r="I3092" s="17">
        <f t="shared" si="198"/>
        <v>-34270.720000000001</v>
      </c>
      <c r="J3092" s="12" t="str">
        <f t="shared" si="199"/>
        <v>Labour - Project Managment</v>
      </c>
    </row>
    <row r="3093" spans="1:10" ht="18" hidden="1" customHeight="1">
      <c r="A3093" s="13" t="s">
        <v>919</v>
      </c>
      <c r="B3093" s="12" t="s">
        <v>105</v>
      </c>
      <c r="D3093" s="12" t="s">
        <v>906</v>
      </c>
      <c r="E3093" s="12">
        <v>34270.720000000001</v>
      </c>
      <c r="F3093" s="14" t="str">
        <f t="shared" si="196"/>
        <v>2025-06-30Journal Entry41009 Project Expense - Subcontractors Income34270.72</v>
      </c>
      <c r="G3093" s="15">
        <f t="shared" si="197"/>
        <v>45838</v>
      </c>
      <c r="H3093" s="16" t="str">
        <f>IF((IFERROR((VLOOKUP(D3093,'Automation (QBO)'!A:B,2,FALSE)),"0"))=0,"Suspense",(IFERROR((VLOOKUP(D3093,'Automation (QBO)'!A:B,2,FALSE)),"Suspense")))</f>
        <v>Project Expense - Subcontractors Income</v>
      </c>
      <c r="I3093" s="17">
        <f t="shared" si="198"/>
        <v>34270.720000000001</v>
      </c>
      <c r="J3093" s="12" t="str">
        <f t="shared" si="199"/>
        <v>Project Expense - Subcontractors Income</v>
      </c>
    </row>
    <row r="3094" spans="1:10" ht="18" hidden="1" customHeight="1">
      <c r="A3094" s="13" t="s">
        <v>919</v>
      </c>
      <c r="B3094" s="12" t="s">
        <v>105</v>
      </c>
      <c r="D3094" s="12" t="s">
        <v>844</v>
      </c>
      <c r="E3094" s="12">
        <v>-1586.06</v>
      </c>
      <c r="F3094" s="14" t="str">
        <f t="shared" si="196"/>
        <v>2025-06-30Journal Entry42035 Billable Expense Income-1586.06</v>
      </c>
      <c r="G3094" s="15">
        <f t="shared" si="197"/>
        <v>45838</v>
      </c>
      <c r="H3094" s="16" t="str">
        <f>IF((IFERROR((VLOOKUP(D3094,'Automation (QBO)'!A:B,2,FALSE)),"0"))=0,"Suspense",(IFERROR((VLOOKUP(D3094,'Automation (QBO)'!A:B,2,FALSE)),"Suspense")))</f>
        <v>Suspense</v>
      </c>
      <c r="I3094" s="17">
        <f t="shared" si="198"/>
        <v>-1586.06</v>
      </c>
      <c r="J3094" s="12" t="str">
        <f t="shared" si="199"/>
        <v>Suspense</v>
      </c>
    </row>
    <row r="3095" spans="1:10" ht="18" hidden="1" customHeight="1">
      <c r="A3095" s="13" t="s">
        <v>919</v>
      </c>
      <c r="B3095" s="12" t="s">
        <v>105</v>
      </c>
      <c r="D3095" s="12" t="s">
        <v>907</v>
      </c>
      <c r="E3095" s="12">
        <v>1586.06</v>
      </c>
      <c r="F3095" s="14" t="str">
        <f t="shared" si="196"/>
        <v>2025-06-30Journal Entry41008 Project Expense - Materials Income1586.06</v>
      </c>
      <c r="G3095" s="15">
        <f t="shared" si="197"/>
        <v>45838</v>
      </c>
      <c r="H3095" s="16" t="str">
        <f>IF((IFERROR((VLOOKUP(D3095,'Automation (QBO)'!A:B,2,FALSE)),"0"))=0,"Suspense",(IFERROR((VLOOKUP(D3095,'Automation (QBO)'!A:B,2,FALSE)),"Suspense")))</f>
        <v>Project Expense - Materials Income</v>
      </c>
      <c r="I3095" s="17">
        <f t="shared" si="198"/>
        <v>1586.06</v>
      </c>
      <c r="J3095" s="12" t="str">
        <f t="shared" si="199"/>
        <v>Project Expense - Materials Income</v>
      </c>
    </row>
    <row r="3096" spans="1:10" ht="18" hidden="1" customHeight="1">
      <c r="A3096" s="13" t="s">
        <v>919</v>
      </c>
      <c r="B3096" s="12" t="s">
        <v>105</v>
      </c>
      <c r="D3096" s="12" t="s">
        <v>758</v>
      </c>
      <c r="E3096" s="12">
        <v>-3000</v>
      </c>
      <c r="F3096" s="14" t="str">
        <f t="shared" si="196"/>
        <v>2025-06-30Journal Entry41006 Labour - General-3000</v>
      </c>
      <c r="G3096" s="15">
        <f t="shared" si="197"/>
        <v>45838</v>
      </c>
      <c r="H3096" s="16" t="str">
        <f>IF((IFERROR((VLOOKUP(D3096,'Automation (QBO)'!A:B,2,FALSE)),"0"))=0,"Suspense",(IFERROR((VLOOKUP(D3096,'Automation (QBO)'!A:B,2,FALSE)),"Suspense")))</f>
        <v>Labour - General</v>
      </c>
      <c r="I3096" s="17">
        <f t="shared" si="198"/>
        <v>-3000</v>
      </c>
      <c r="J3096" s="12" t="str">
        <f t="shared" si="199"/>
        <v>Labour - General</v>
      </c>
    </row>
    <row r="3097" spans="1:10" ht="18" hidden="1" customHeight="1">
      <c r="A3097" s="13" t="s">
        <v>919</v>
      </c>
      <c r="B3097" s="12" t="s">
        <v>105</v>
      </c>
      <c r="D3097" s="12" t="s">
        <v>666</v>
      </c>
      <c r="E3097" s="12">
        <v>3000</v>
      </c>
      <c r="F3097" s="14" t="str">
        <f t="shared" si="196"/>
        <v>2025-06-30Journal Entry41005 Labour - Project Managment3000</v>
      </c>
      <c r="G3097" s="15">
        <f t="shared" si="197"/>
        <v>45838</v>
      </c>
      <c r="H3097" s="16" t="str">
        <f>IF((IFERROR((VLOOKUP(D3097,'Automation (QBO)'!A:B,2,FALSE)),"0"))=0,"Suspense",(IFERROR((VLOOKUP(D3097,'Automation (QBO)'!A:B,2,FALSE)),"Suspense")))</f>
        <v>Labour - Project Managment</v>
      </c>
      <c r="I3097" s="17">
        <f t="shared" si="198"/>
        <v>3000</v>
      </c>
      <c r="J3097" s="12" t="str">
        <f t="shared" si="199"/>
        <v>Labour - Project Managment</v>
      </c>
    </row>
    <row r="3098" spans="1:10" ht="18" hidden="1" customHeight="1">
      <c r="A3098" s="13" t="s">
        <v>919</v>
      </c>
      <c r="B3098" s="12" t="s">
        <v>105</v>
      </c>
      <c r="D3098" s="12" t="s">
        <v>844</v>
      </c>
      <c r="E3098" s="12">
        <v>-440.68</v>
      </c>
      <c r="F3098" s="14" t="str">
        <f t="shared" si="196"/>
        <v>2025-06-30Journal Entry42035 Billable Expense Income-440.68</v>
      </c>
      <c r="G3098" s="15">
        <f t="shared" si="197"/>
        <v>45838</v>
      </c>
      <c r="H3098" s="16" t="str">
        <f>IF((IFERROR((VLOOKUP(D3098,'Automation (QBO)'!A:B,2,FALSE)),"0"))=0,"Suspense",(IFERROR((VLOOKUP(D3098,'Automation (QBO)'!A:B,2,FALSE)),"Suspense")))</f>
        <v>Suspense</v>
      </c>
      <c r="I3098" s="17">
        <f t="shared" si="198"/>
        <v>-440.68</v>
      </c>
      <c r="J3098" s="12" t="str">
        <f t="shared" si="199"/>
        <v>Suspense</v>
      </c>
    </row>
    <row r="3099" spans="1:10" ht="18" hidden="1" customHeight="1">
      <c r="A3099" s="13" t="s">
        <v>919</v>
      </c>
      <c r="B3099" s="12" t="s">
        <v>105</v>
      </c>
      <c r="D3099" s="12" t="s">
        <v>907</v>
      </c>
      <c r="E3099" s="12">
        <v>440.68</v>
      </c>
      <c r="F3099" s="14" t="str">
        <f t="shared" si="196"/>
        <v>2025-06-30Journal Entry41008 Project Expense - Materials Income440.68</v>
      </c>
      <c r="G3099" s="15">
        <f t="shared" si="197"/>
        <v>45838</v>
      </c>
      <c r="H3099" s="16" t="str">
        <f>IF((IFERROR((VLOOKUP(D3099,'Automation (QBO)'!A:B,2,FALSE)),"0"))=0,"Suspense",(IFERROR((VLOOKUP(D3099,'Automation (QBO)'!A:B,2,FALSE)),"Suspense")))</f>
        <v>Project Expense - Materials Income</v>
      </c>
      <c r="I3099" s="17">
        <f t="shared" si="198"/>
        <v>440.68</v>
      </c>
      <c r="J3099" s="12" t="str">
        <f t="shared" si="199"/>
        <v>Project Expense - Materials Income</v>
      </c>
    </row>
    <row r="3100" spans="1:10" ht="18" hidden="1" customHeight="1">
      <c r="A3100" s="13" t="s">
        <v>919</v>
      </c>
      <c r="B3100" s="12" t="s">
        <v>105</v>
      </c>
      <c r="D3100" s="12" t="s">
        <v>758</v>
      </c>
      <c r="E3100" s="12">
        <v>-510</v>
      </c>
      <c r="F3100" s="14" t="str">
        <f t="shared" si="196"/>
        <v>2025-06-30Journal Entry41006 Labour - General-510</v>
      </c>
      <c r="G3100" s="15">
        <f t="shared" si="197"/>
        <v>45838</v>
      </c>
      <c r="H3100" s="16" t="str">
        <f>IF((IFERROR((VLOOKUP(D3100,'Automation (QBO)'!A:B,2,FALSE)),"0"))=0,"Suspense",(IFERROR((VLOOKUP(D3100,'Automation (QBO)'!A:B,2,FALSE)),"Suspense")))</f>
        <v>Labour - General</v>
      </c>
      <c r="I3100" s="17">
        <f t="shared" si="198"/>
        <v>-510</v>
      </c>
      <c r="J3100" s="12" t="str">
        <f t="shared" si="199"/>
        <v>Labour - General</v>
      </c>
    </row>
    <row r="3101" spans="1:10" ht="18" hidden="1" customHeight="1">
      <c r="A3101" s="13" t="s">
        <v>919</v>
      </c>
      <c r="B3101" s="12" t="s">
        <v>105</v>
      </c>
      <c r="D3101" s="12" t="s">
        <v>666</v>
      </c>
      <c r="E3101" s="12">
        <v>510</v>
      </c>
      <c r="F3101" s="14" t="str">
        <f t="shared" si="196"/>
        <v>2025-06-30Journal Entry41005 Labour - Project Managment510</v>
      </c>
      <c r="G3101" s="15">
        <f t="shared" si="197"/>
        <v>45838</v>
      </c>
      <c r="H3101" s="16" t="str">
        <f>IF((IFERROR((VLOOKUP(D3101,'Automation (QBO)'!A:B,2,FALSE)),"0"))=0,"Suspense",(IFERROR((VLOOKUP(D3101,'Automation (QBO)'!A:B,2,FALSE)),"Suspense")))</f>
        <v>Labour - Project Managment</v>
      </c>
      <c r="I3101" s="17">
        <f t="shared" si="198"/>
        <v>510</v>
      </c>
      <c r="J3101" s="12" t="str">
        <f t="shared" si="199"/>
        <v>Labour - Project Managment</v>
      </c>
    </row>
    <row r="3102" spans="1:10" ht="18" hidden="1" customHeight="1">
      <c r="A3102" s="13" t="s">
        <v>919</v>
      </c>
      <c r="B3102" s="12" t="s">
        <v>105</v>
      </c>
      <c r="D3102" s="12" t="s">
        <v>654</v>
      </c>
      <c r="E3102" s="12">
        <v>1310.06</v>
      </c>
      <c r="F3102" s="14" t="str">
        <f t="shared" si="196"/>
        <v>2025-06-30Journal Entry51320 Project Expense - Subcontractors1310.06</v>
      </c>
      <c r="G3102" s="15">
        <f t="shared" si="197"/>
        <v>45838</v>
      </c>
      <c r="H3102" s="16" t="str">
        <f>IF((IFERROR((VLOOKUP(D3102,'Automation (QBO)'!A:B,2,FALSE)),"0"))=0,"Suspense",(IFERROR((VLOOKUP(D3102,'Automation (QBO)'!A:B,2,FALSE)),"Suspense")))</f>
        <v>Project Expense - Subcontractors</v>
      </c>
      <c r="I3102" s="17">
        <f t="shared" si="198"/>
        <v>1310.06</v>
      </c>
      <c r="J3102" s="12" t="str">
        <f t="shared" si="199"/>
        <v>Project Expense - Subcontractors</v>
      </c>
    </row>
    <row r="3103" spans="1:10" ht="18" hidden="1" customHeight="1">
      <c r="A3103" s="13" t="s">
        <v>919</v>
      </c>
      <c r="B3103" s="12" t="s">
        <v>105</v>
      </c>
      <c r="D3103" s="12" t="s">
        <v>906</v>
      </c>
      <c r="E3103" s="12">
        <v>1310.06</v>
      </c>
      <c r="F3103" s="14" t="str">
        <f t="shared" si="196"/>
        <v>2025-06-30Journal Entry41009 Project Expense - Subcontractors Income1310.06</v>
      </c>
      <c r="G3103" s="15">
        <f t="shared" si="197"/>
        <v>45838</v>
      </c>
      <c r="H3103" s="16" t="str">
        <f>IF((IFERROR((VLOOKUP(D3103,'Automation (QBO)'!A:B,2,FALSE)),"0"))=0,"Suspense",(IFERROR((VLOOKUP(D3103,'Automation (QBO)'!A:B,2,FALSE)),"Suspense")))</f>
        <v>Project Expense - Subcontractors Income</v>
      </c>
      <c r="I3103" s="17">
        <f t="shared" si="198"/>
        <v>1310.06</v>
      </c>
      <c r="J3103" s="12" t="str">
        <f t="shared" si="199"/>
        <v>Project Expense - Subcontractors Income</v>
      </c>
    </row>
    <row r="3104" spans="1:10" ht="18" hidden="1" customHeight="1">
      <c r="A3104" s="13" t="s">
        <v>919</v>
      </c>
      <c r="B3104" s="12" t="s">
        <v>105</v>
      </c>
      <c r="D3104" s="12" t="s">
        <v>844</v>
      </c>
      <c r="E3104" s="12">
        <v>-274.23</v>
      </c>
      <c r="F3104" s="14" t="str">
        <f t="shared" si="196"/>
        <v>2025-06-30Journal Entry42035 Billable Expense Income-274.23</v>
      </c>
      <c r="G3104" s="15">
        <f t="shared" si="197"/>
        <v>45838</v>
      </c>
      <c r="H3104" s="16" t="str">
        <f>IF((IFERROR((VLOOKUP(D3104,'Automation (QBO)'!A:B,2,FALSE)),"0"))=0,"Suspense",(IFERROR((VLOOKUP(D3104,'Automation (QBO)'!A:B,2,FALSE)),"Suspense")))</f>
        <v>Suspense</v>
      </c>
      <c r="I3104" s="17">
        <f t="shared" si="198"/>
        <v>-274.23</v>
      </c>
      <c r="J3104" s="12" t="str">
        <f t="shared" si="199"/>
        <v>Suspense</v>
      </c>
    </row>
    <row r="3105" spans="1:10" ht="18" hidden="1" customHeight="1">
      <c r="A3105" s="13" t="s">
        <v>919</v>
      </c>
      <c r="B3105" s="12" t="s">
        <v>105</v>
      </c>
      <c r="D3105" s="12" t="s">
        <v>907</v>
      </c>
      <c r="E3105" s="12">
        <v>274.23</v>
      </c>
      <c r="F3105" s="14" t="str">
        <f t="shared" si="196"/>
        <v>2025-06-30Journal Entry41008 Project Expense - Materials Income274.23</v>
      </c>
      <c r="G3105" s="15">
        <f t="shared" si="197"/>
        <v>45838</v>
      </c>
      <c r="H3105" s="16" t="str">
        <f>IF((IFERROR((VLOOKUP(D3105,'Automation (QBO)'!A:B,2,FALSE)),"0"))=0,"Suspense",(IFERROR((VLOOKUP(D3105,'Automation (QBO)'!A:B,2,FALSE)),"Suspense")))</f>
        <v>Project Expense - Materials Income</v>
      </c>
      <c r="I3105" s="17">
        <f t="shared" si="198"/>
        <v>274.23</v>
      </c>
      <c r="J3105" s="12" t="str">
        <f t="shared" si="199"/>
        <v>Project Expense - Materials Income</v>
      </c>
    </row>
    <row r="3106" spans="1:10" ht="18" hidden="1" customHeight="1">
      <c r="A3106" s="13" t="s">
        <v>919</v>
      </c>
      <c r="B3106" s="12" t="s">
        <v>105</v>
      </c>
      <c r="D3106" s="12" t="s">
        <v>758</v>
      </c>
      <c r="E3106" s="12">
        <v>-1350</v>
      </c>
      <c r="F3106" s="14" t="str">
        <f t="shared" si="196"/>
        <v>2025-06-30Journal Entry41006 Labour - General-1350</v>
      </c>
      <c r="G3106" s="15">
        <f t="shared" si="197"/>
        <v>45838</v>
      </c>
      <c r="H3106" s="16" t="str">
        <f>IF((IFERROR((VLOOKUP(D3106,'Automation (QBO)'!A:B,2,FALSE)),"0"))=0,"Suspense",(IFERROR((VLOOKUP(D3106,'Automation (QBO)'!A:B,2,FALSE)),"Suspense")))</f>
        <v>Labour - General</v>
      </c>
      <c r="I3106" s="17">
        <f t="shared" si="198"/>
        <v>-1350</v>
      </c>
      <c r="J3106" s="12" t="str">
        <f t="shared" si="199"/>
        <v>Labour - General</v>
      </c>
    </row>
    <row r="3107" spans="1:10" ht="18" hidden="1" customHeight="1">
      <c r="A3107" s="13" t="s">
        <v>919</v>
      </c>
      <c r="B3107" s="12" t="s">
        <v>105</v>
      </c>
      <c r="D3107" s="12" t="s">
        <v>666</v>
      </c>
      <c r="E3107" s="12">
        <v>1350</v>
      </c>
      <c r="F3107" s="14" t="str">
        <f t="shared" si="196"/>
        <v>2025-06-30Journal Entry41005 Labour - Project Managment1350</v>
      </c>
      <c r="G3107" s="15">
        <f t="shared" si="197"/>
        <v>45838</v>
      </c>
      <c r="H3107" s="16" t="str">
        <f>IF((IFERROR((VLOOKUP(D3107,'Automation (QBO)'!A:B,2,FALSE)),"0"))=0,"Suspense",(IFERROR((VLOOKUP(D3107,'Automation (QBO)'!A:B,2,FALSE)),"Suspense")))</f>
        <v>Labour - Project Managment</v>
      </c>
      <c r="I3107" s="17">
        <f t="shared" si="198"/>
        <v>1350</v>
      </c>
      <c r="J3107" s="12" t="str">
        <f t="shared" si="199"/>
        <v>Labour - Project Managment</v>
      </c>
    </row>
    <row r="3108" spans="1:10" ht="18" hidden="1" customHeight="1">
      <c r="A3108" s="13" t="s">
        <v>919</v>
      </c>
      <c r="B3108" s="12" t="s">
        <v>105</v>
      </c>
      <c r="D3108" s="12" t="s">
        <v>654</v>
      </c>
      <c r="E3108" s="12">
        <v>1430.77</v>
      </c>
      <c r="F3108" s="14" t="str">
        <f t="shared" si="196"/>
        <v>2025-06-30Journal Entry51320 Project Expense - Subcontractors1430.77</v>
      </c>
      <c r="G3108" s="15">
        <f t="shared" si="197"/>
        <v>45838</v>
      </c>
      <c r="H3108" s="16" t="str">
        <f>IF((IFERROR((VLOOKUP(D3108,'Automation (QBO)'!A:B,2,FALSE)),"0"))=0,"Suspense",(IFERROR((VLOOKUP(D3108,'Automation (QBO)'!A:B,2,FALSE)),"Suspense")))</f>
        <v>Project Expense - Subcontractors</v>
      </c>
      <c r="I3108" s="17">
        <f t="shared" si="198"/>
        <v>1430.77</v>
      </c>
      <c r="J3108" s="12" t="str">
        <f t="shared" si="199"/>
        <v>Project Expense - Subcontractors</v>
      </c>
    </row>
    <row r="3109" spans="1:10" ht="18" hidden="1" customHeight="1">
      <c r="A3109" s="13" t="s">
        <v>919</v>
      </c>
      <c r="B3109" s="12" t="s">
        <v>105</v>
      </c>
      <c r="D3109" s="12" t="s">
        <v>906</v>
      </c>
      <c r="E3109" s="12">
        <v>1430.77</v>
      </c>
      <c r="F3109" s="14" t="str">
        <f t="shared" si="196"/>
        <v>2025-06-30Journal Entry41009 Project Expense - Subcontractors Income1430.77</v>
      </c>
      <c r="G3109" s="15">
        <f t="shared" si="197"/>
        <v>45838</v>
      </c>
      <c r="H3109" s="16" t="str">
        <f>IF((IFERROR((VLOOKUP(D3109,'Automation (QBO)'!A:B,2,FALSE)),"0"))=0,"Suspense",(IFERROR((VLOOKUP(D3109,'Automation (QBO)'!A:B,2,FALSE)),"Suspense")))</f>
        <v>Project Expense - Subcontractors Income</v>
      </c>
      <c r="I3109" s="17">
        <f t="shared" si="198"/>
        <v>1430.77</v>
      </c>
      <c r="J3109" s="12" t="str">
        <f t="shared" si="199"/>
        <v>Project Expense - Subcontractors Income</v>
      </c>
    </row>
    <row r="3110" spans="1:10" ht="18" hidden="1" customHeight="1">
      <c r="A3110" s="13" t="s">
        <v>919</v>
      </c>
      <c r="B3110" s="12" t="s">
        <v>105</v>
      </c>
      <c r="D3110" s="12" t="s">
        <v>654</v>
      </c>
      <c r="E3110" s="12">
        <v>64056.69</v>
      </c>
      <c r="F3110" s="14" t="str">
        <f t="shared" si="196"/>
        <v>2025-06-30Journal Entry51320 Project Expense - Subcontractors64056.69</v>
      </c>
      <c r="G3110" s="15">
        <f t="shared" si="197"/>
        <v>45838</v>
      </c>
      <c r="H3110" s="16" t="str">
        <f>IF((IFERROR((VLOOKUP(D3110,'Automation (QBO)'!A:B,2,FALSE)),"0"))=0,"Suspense",(IFERROR((VLOOKUP(D3110,'Automation (QBO)'!A:B,2,FALSE)),"Suspense")))</f>
        <v>Project Expense - Subcontractors</v>
      </c>
      <c r="I3110" s="17">
        <f t="shared" si="198"/>
        <v>64056.69</v>
      </c>
      <c r="J3110" s="12" t="str">
        <f t="shared" si="199"/>
        <v>Project Expense - Subcontractors</v>
      </c>
    </row>
    <row r="3111" spans="1:10" ht="18" hidden="1" customHeight="1">
      <c r="A3111" s="13" t="s">
        <v>919</v>
      </c>
      <c r="B3111" s="12" t="s">
        <v>105</v>
      </c>
      <c r="D3111" s="12" t="s">
        <v>906</v>
      </c>
      <c r="E3111" s="12">
        <v>64056.69</v>
      </c>
      <c r="F3111" s="14" t="str">
        <f t="shared" si="196"/>
        <v>2025-06-30Journal Entry41009 Project Expense - Subcontractors Income64056.69</v>
      </c>
      <c r="G3111" s="15">
        <f t="shared" si="197"/>
        <v>45838</v>
      </c>
      <c r="H3111" s="16" t="str">
        <f>IF((IFERROR((VLOOKUP(D3111,'Automation (QBO)'!A:B,2,FALSE)),"0"))=0,"Suspense",(IFERROR((VLOOKUP(D3111,'Automation (QBO)'!A:B,2,FALSE)),"Suspense")))</f>
        <v>Project Expense - Subcontractors Income</v>
      </c>
      <c r="I3111" s="17">
        <f t="shared" si="198"/>
        <v>64056.69</v>
      </c>
      <c r="J3111" s="12" t="str">
        <f t="shared" si="199"/>
        <v>Project Expense - Subcontractors Income</v>
      </c>
    </row>
    <row r="3112" spans="1:10" ht="18" hidden="1" customHeight="1">
      <c r="A3112" s="13" t="s">
        <v>919</v>
      </c>
      <c r="B3112" s="12" t="s">
        <v>105</v>
      </c>
      <c r="D3112" s="12" t="s">
        <v>844</v>
      </c>
      <c r="E3112" s="12">
        <v>-1832.84</v>
      </c>
      <c r="F3112" s="14" t="str">
        <f t="shared" si="196"/>
        <v>2025-06-30Journal Entry42035 Billable Expense Income-1832.84</v>
      </c>
      <c r="G3112" s="15">
        <f t="shared" si="197"/>
        <v>45838</v>
      </c>
      <c r="H3112" s="16" t="str">
        <f>IF((IFERROR((VLOOKUP(D3112,'Automation (QBO)'!A:B,2,FALSE)),"0"))=0,"Suspense",(IFERROR((VLOOKUP(D3112,'Automation (QBO)'!A:B,2,FALSE)),"Suspense")))</f>
        <v>Suspense</v>
      </c>
      <c r="I3112" s="17">
        <f t="shared" si="198"/>
        <v>-1832.84</v>
      </c>
      <c r="J3112" s="12" t="str">
        <f t="shared" si="199"/>
        <v>Suspense</v>
      </c>
    </row>
    <row r="3113" spans="1:10" ht="18" hidden="1" customHeight="1">
      <c r="A3113" s="13" t="s">
        <v>919</v>
      </c>
      <c r="B3113" s="12" t="s">
        <v>105</v>
      </c>
      <c r="D3113" s="12" t="s">
        <v>907</v>
      </c>
      <c r="E3113" s="12">
        <v>1832.84</v>
      </c>
      <c r="F3113" s="14" t="str">
        <f t="shared" si="196"/>
        <v>2025-06-30Journal Entry41008 Project Expense - Materials Income1832.84</v>
      </c>
      <c r="G3113" s="15">
        <f t="shared" si="197"/>
        <v>45838</v>
      </c>
      <c r="H3113" s="16" t="str">
        <f>IF((IFERROR((VLOOKUP(D3113,'Automation (QBO)'!A:B,2,FALSE)),"0"))=0,"Suspense",(IFERROR((VLOOKUP(D3113,'Automation (QBO)'!A:B,2,FALSE)),"Suspense")))</f>
        <v>Project Expense - Materials Income</v>
      </c>
      <c r="I3113" s="17">
        <f t="shared" si="198"/>
        <v>1832.84</v>
      </c>
      <c r="J3113" s="12" t="str">
        <f t="shared" si="199"/>
        <v>Project Expense - Materials Income</v>
      </c>
    </row>
    <row r="3114" spans="1:10" ht="18" hidden="1" customHeight="1">
      <c r="A3114" s="13" t="s">
        <v>919</v>
      </c>
      <c r="B3114" s="12" t="s">
        <v>105</v>
      </c>
      <c r="D3114" s="12" t="s">
        <v>758</v>
      </c>
      <c r="E3114" s="12">
        <v>-3000</v>
      </c>
      <c r="F3114" s="14" t="str">
        <f t="shared" si="196"/>
        <v>2025-06-30Journal Entry41006 Labour - General-3000</v>
      </c>
      <c r="G3114" s="15">
        <f t="shared" si="197"/>
        <v>45838</v>
      </c>
      <c r="H3114" s="16" t="str">
        <f>IF((IFERROR((VLOOKUP(D3114,'Automation (QBO)'!A:B,2,FALSE)),"0"))=0,"Suspense",(IFERROR((VLOOKUP(D3114,'Automation (QBO)'!A:B,2,FALSE)),"Suspense")))</f>
        <v>Labour - General</v>
      </c>
      <c r="I3114" s="17">
        <f t="shared" si="198"/>
        <v>-3000</v>
      </c>
      <c r="J3114" s="12" t="str">
        <f t="shared" si="199"/>
        <v>Labour - General</v>
      </c>
    </row>
    <row r="3115" spans="1:10" ht="18" hidden="1" customHeight="1">
      <c r="A3115" s="13" t="s">
        <v>919</v>
      </c>
      <c r="B3115" s="12" t="s">
        <v>105</v>
      </c>
      <c r="D3115" s="12" t="s">
        <v>666</v>
      </c>
      <c r="E3115" s="12">
        <v>3000</v>
      </c>
      <c r="F3115" s="14" t="str">
        <f t="shared" si="196"/>
        <v>2025-06-30Journal Entry41005 Labour - Project Managment3000</v>
      </c>
      <c r="G3115" s="15">
        <f t="shared" si="197"/>
        <v>45838</v>
      </c>
      <c r="H3115" s="16" t="str">
        <f>IF((IFERROR((VLOOKUP(D3115,'Automation (QBO)'!A:B,2,FALSE)),"0"))=0,"Suspense",(IFERROR((VLOOKUP(D3115,'Automation (QBO)'!A:B,2,FALSE)),"Suspense")))</f>
        <v>Labour - Project Managment</v>
      </c>
      <c r="I3115" s="17">
        <f t="shared" si="198"/>
        <v>3000</v>
      </c>
      <c r="J3115" s="12" t="str">
        <f t="shared" si="199"/>
        <v>Labour - Project Managment</v>
      </c>
    </row>
    <row r="3116" spans="1:10" ht="18" hidden="1" customHeight="1">
      <c r="A3116" s="13" t="s">
        <v>919</v>
      </c>
      <c r="B3116" s="12" t="s">
        <v>105</v>
      </c>
      <c r="D3116" s="12" t="s">
        <v>654</v>
      </c>
      <c r="E3116" s="12">
        <v>21882.41</v>
      </c>
      <c r="F3116" s="14" t="str">
        <f t="shared" si="196"/>
        <v>2025-06-30Journal Entry51320 Project Expense - Subcontractors21882.41</v>
      </c>
      <c r="G3116" s="15">
        <f t="shared" si="197"/>
        <v>45838</v>
      </c>
      <c r="H3116" s="16" t="str">
        <f>IF((IFERROR((VLOOKUP(D3116,'Automation (QBO)'!A:B,2,FALSE)),"0"))=0,"Suspense",(IFERROR((VLOOKUP(D3116,'Automation (QBO)'!A:B,2,FALSE)),"Suspense")))</f>
        <v>Project Expense - Subcontractors</v>
      </c>
      <c r="I3116" s="17">
        <f t="shared" si="198"/>
        <v>21882.41</v>
      </c>
      <c r="J3116" s="12" t="str">
        <f t="shared" si="199"/>
        <v>Project Expense - Subcontractors</v>
      </c>
    </row>
    <row r="3117" spans="1:10" ht="18" hidden="1" customHeight="1">
      <c r="A3117" s="13" t="s">
        <v>919</v>
      </c>
      <c r="B3117" s="12" t="s">
        <v>105</v>
      </c>
      <c r="D3117" s="12" t="s">
        <v>906</v>
      </c>
      <c r="E3117" s="12">
        <v>21882.41</v>
      </c>
      <c r="F3117" s="14" t="str">
        <f t="shared" si="196"/>
        <v>2025-06-30Journal Entry41009 Project Expense - Subcontractors Income21882.41</v>
      </c>
      <c r="G3117" s="15">
        <f t="shared" si="197"/>
        <v>45838</v>
      </c>
      <c r="H3117" s="16" t="str">
        <f>IF((IFERROR((VLOOKUP(D3117,'Automation (QBO)'!A:B,2,FALSE)),"0"))=0,"Suspense",(IFERROR((VLOOKUP(D3117,'Automation (QBO)'!A:B,2,FALSE)),"Suspense")))</f>
        <v>Project Expense - Subcontractors Income</v>
      </c>
      <c r="I3117" s="17">
        <f t="shared" si="198"/>
        <v>21882.41</v>
      </c>
      <c r="J3117" s="12" t="str">
        <f t="shared" si="199"/>
        <v>Project Expense - Subcontractors Income</v>
      </c>
    </row>
    <row r="3118" spans="1:10" ht="18" hidden="1" customHeight="1">
      <c r="A3118" s="13" t="s">
        <v>919</v>
      </c>
      <c r="B3118" s="12" t="s">
        <v>105</v>
      </c>
      <c r="D3118" s="12" t="s">
        <v>844</v>
      </c>
      <c r="E3118" s="12">
        <v>-1901.05</v>
      </c>
      <c r="F3118" s="14" t="str">
        <f t="shared" si="196"/>
        <v>2025-06-30Journal Entry42035 Billable Expense Income-1901.05</v>
      </c>
      <c r="G3118" s="15">
        <f t="shared" si="197"/>
        <v>45838</v>
      </c>
      <c r="H3118" s="16" t="str">
        <f>IF((IFERROR((VLOOKUP(D3118,'Automation (QBO)'!A:B,2,FALSE)),"0"))=0,"Suspense",(IFERROR((VLOOKUP(D3118,'Automation (QBO)'!A:B,2,FALSE)),"Suspense")))</f>
        <v>Suspense</v>
      </c>
      <c r="I3118" s="17">
        <f t="shared" si="198"/>
        <v>-1901.05</v>
      </c>
      <c r="J3118" s="12" t="str">
        <f t="shared" si="199"/>
        <v>Suspense</v>
      </c>
    </row>
    <row r="3119" spans="1:10" ht="18" hidden="1" customHeight="1">
      <c r="A3119" s="13" t="s">
        <v>919</v>
      </c>
      <c r="B3119" s="12" t="s">
        <v>105</v>
      </c>
      <c r="D3119" s="12" t="s">
        <v>907</v>
      </c>
      <c r="E3119" s="12">
        <v>1901.05</v>
      </c>
      <c r="F3119" s="14" t="str">
        <f t="shared" si="196"/>
        <v>2025-06-30Journal Entry41008 Project Expense - Materials Income1901.05</v>
      </c>
      <c r="G3119" s="15">
        <f t="shared" si="197"/>
        <v>45838</v>
      </c>
      <c r="H3119" s="16" t="str">
        <f>IF((IFERROR((VLOOKUP(D3119,'Automation (QBO)'!A:B,2,FALSE)),"0"))=0,"Suspense",(IFERROR((VLOOKUP(D3119,'Automation (QBO)'!A:B,2,FALSE)),"Suspense")))</f>
        <v>Project Expense - Materials Income</v>
      </c>
      <c r="I3119" s="17">
        <f t="shared" si="198"/>
        <v>1901.05</v>
      </c>
      <c r="J3119" s="12" t="str">
        <f t="shared" si="199"/>
        <v>Project Expense - Materials Income</v>
      </c>
    </row>
    <row r="3120" spans="1:10" ht="18" hidden="1" customHeight="1">
      <c r="A3120" s="13" t="s">
        <v>919</v>
      </c>
      <c r="B3120" s="12" t="s">
        <v>105</v>
      </c>
      <c r="D3120" s="12" t="s">
        <v>758</v>
      </c>
      <c r="E3120" s="12">
        <v>-3000</v>
      </c>
      <c r="F3120" s="14" t="str">
        <f t="shared" si="196"/>
        <v>2025-06-30Journal Entry41006 Labour - General-3000</v>
      </c>
      <c r="G3120" s="15">
        <f t="shared" si="197"/>
        <v>45838</v>
      </c>
      <c r="H3120" s="16" t="str">
        <f>IF((IFERROR((VLOOKUP(D3120,'Automation (QBO)'!A:B,2,FALSE)),"0"))=0,"Suspense",(IFERROR((VLOOKUP(D3120,'Automation (QBO)'!A:B,2,FALSE)),"Suspense")))</f>
        <v>Labour - General</v>
      </c>
      <c r="I3120" s="17">
        <f t="shared" si="198"/>
        <v>-3000</v>
      </c>
      <c r="J3120" s="12" t="str">
        <f t="shared" si="199"/>
        <v>Labour - General</v>
      </c>
    </row>
    <row r="3121" spans="1:10" ht="18" hidden="1" customHeight="1">
      <c r="A3121" s="13" t="s">
        <v>919</v>
      </c>
      <c r="B3121" s="12" t="s">
        <v>105</v>
      </c>
      <c r="D3121" s="12" t="s">
        <v>666</v>
      </c>
      <c r="E3121" s="12">
        <v>3000</v>
      </c>
      <c r="F3121" s="14" t="str">
        <f t="shared" si="196"/>
        <v>2025-06-30Journal Entry41005 Labour - Project Managment3000</v>
      </c>
      <c r="G3121" s="15">
        <f t="shared" si="197"/>
        <v>45838</v>
      </c>
      <c r="H3121" s="16" t="str">
        <f>IF((IFERROR((VLOOKUP(D3121,'Automation (QBO)'!A:B,2,FALSE)),"0"))=0,"Suspense",(IFERROR((VLOOKUP(D3121,'Automation (QBO)'!A:B,2,FALSE)),"Suspense")))</f>
        <v>Labour - Project Managment</v>
      </c>
      <c r="I3121" s="17">
        <f t="shared" si="198"/>
        <v>3000</v>
      </c>
      <c r="J3121" s="12" t="str">
        <f t="shared" si="199"/>
        <v>Labour - Project Managment</v>
      </c>
    </row>
    <row r="3122" spans="1:10" ht="18" hidden="1" customHeight="1">
      <c r="A3122" s="13" t="s">
        <v>919</v>
      </c>
      <c r="B3122" s="12" t="s">
        <v>105</v>
      </c>
      <c r="D3122" s="12" t="s">
        <v>225</v>
      </c>
      <c r="E3122" s="12">
        <v>8493.85</v>
      </c>
      <c r="F3122" s="14" t="str">
        <f t="shared" si="196"/>
        <v>2025-06-30Journal Entry52510 Payroll - Salary8493.85</v>
      </c>
      <c r="G3122" s="15">
        <f t="shared" si="197"/>
        <v>45838</v>
      </c>
      <c r="H3122" s="16" t="str">
        <f>IF((IFERROR((VLOOKUP(D3122,'Automation (QBO)'!A:B,2,FALSE)),"0"))=0,"Suspense",(IFERROR((VLOOKUP(D3122,'Automation (QBO)'!A:B,2,FALSE)),"Suspense")))</f>
        <v>Payroll - Salary</v>
      </c>
      <c r="I3122" s="17">
        <f t="shared" si="198"/>
        <v>8493.85</v>
      </c>
      <c r="J3122" s="12" t="str">
        <f t="shared" si="199"/>
        <v>Payroll - Salary</v>
      </c>
    </row>
    <row r="3123" spans="1:10" ht="18" hidden="1" customHeight="1">
      <c r="A3123" s="13" t="s">
        <v>919</v>
      </c>
      <c r="B3123" s="12" t="s">
        <v>105</v>
      </c>
      <c r="D3123" s="12" t="s">
        <v>657</v>
      </c>
      <c r="E3123" s="12">
        <v>199.61</v>
      </c>
      <c r="F3123" s="14" t="str">
        <f t="shared" si="196"/>
        <v>2025-06-30Journal Entry52535 Payroll - WCB199.61</v>
      </c>
      <c r="G3123" s="15">
        <f t="shared" si="197"/>
        <v>45838</v>
      </c>
      <c r="H3123" s="16" t="str">
        <f>IF((IFERROR((VLOOKUP(D3123,'Automation (QBO)'!A:B,2,FALSE)),"0"))=0,"Suspense",(IFERROR((VLOOKUP(D3123,'Automation (QBO)'!A:B,2,FALSE)),"Suspense")))</f>
        <v>Payroll - WCB</v>
      </c>
      <c r="I3123" s="17">
        <f t="shared" si="198"/>
        <v>199.61</v>
      </c>
      <c r="J3123" s="12" t="str">
        <f t="shared" si="199"/>
        <v>Payroll - WCB</v>
      </c>
    </row>
    <row r="3124" spans="1:10" ht="18" hidden="1" customHeight="1">
      <c r="A3124" s="13" t="s">
        <v>919</v>
      </c>
      <c r="B3124" s="12" t="s">
        <v>105</v>
      </c>
      <c r="D3124" s="12" t="s">
        <v>221</v>
      </c>
      <c r="E3124" s="12">
        <v>123.21</v>
      </c>
      <c r="F3124" s="14" t="str">
        <f t="shared" si="196"/>
        <v>2025-06-30Journal Entry52525 Payroll - CPP123.21</v>
      </c>
      <c r="G3124" s="15">
        <f t="shared" si="197"/>
        <v>45838</v>
      </c>
      <c r="H3124" s="16" t="str">
        <f>IF((IFERROR((VLOOKUP(D3124,'Automation (QBO)'!A:B,2,FALSE)),"0"))=0,"Suspense",(IFERROR((VLOOKUP(D3124,'Automation (QBO)'!A:B,2,FALSE)),"Suspense")))</f>
        <v>Payroll - CPP + EI</v>
      </c>
      <c r="I3124" s="17">
        <f t="shared" si="198"/>
        <v>123.21</v>
      </c>
      <c r="J3124" s="12" t="str">
        <f t="shared" si="199"/>
        <v>Payroll - CPP + EI</v>
      </c>
    </row>
    <row r="3125" spans="1:10" ht="18" hidden="1" customHeight="1">
      <c r="A3125" s="13" t="s">
        <v>919</v>
      </c>
      <c r="B3125" s="12" t="s">
        <v>105</v>
      </c>
      <c r="D3125" s="12" t="s">
        <v>222</v>
      </c>
      <c r="E3125" s="12">
        <v>53.72</v>
      </c>
      <c r="F3125" s="14" t="str">
        <f t="shared" si="196"/>
        <v>2025-06-30Journal Entry52520 Payroll - EI53.72</v>
      </c>
      <c r="G3125" s="15">
        <f t="shared" si="197"/>
        <v>45838</v>
      </c>
      <c r="H3125" s="16" t="str">
        <f>IF((IFERROR((VLOOKUP(D3125,'Automation (QBO)'!A:B,2,FALSE)),"0"))=0,"Suspense",(IFERROR((VLOOKUP(D3125,'Automation (QBO)'!A:B,2,FALSE)),"Suspense")))</f>
        <v>Payroll - CPP + EI</v>
      </c>
      <c r="I3125" s="17">
        <f t="shared" si="198"/>
        <v>53.72</v>
      </c>
      <c r="J3125" s="12" t="str">
        <f t="shared" si="199"/>
        <v>Payroll - CPP + EI</v>
      </c>
    </row>
    <row r="3126" spans="1:10" ht="18" hidden="1" customHeight="1">
      <c r="A3126" s="13" t="s">
        <v>919</v>
      </c>
      <c r="B3126" s="12" t="s">
        <v>105</v>
      </c>
      <c r="D3126" s="12" t="s">
        <v>888</v>
      </c>
      <c r="E3126" s="12">
        <v>100.73</v>
      </c>
      <c r="F3126" s="14" t="str">
        <f t="shared" si="196"/>
        <v>2025-06-30Journal Entry52515 Payroll - Fees100.73</v>
      </c>
      <c r="G3126" s="15">
        <f t="shared" si="197"/>
        <v>45838</v>
      </c>
      <c r="H3126" s="16" t="str">
        <f>IF((IFERROR((VLOOKUP(D3126,'Automation (QBO)'!A:B,2,FALSE)),"0"))=0,"Suspense",(IFERROR((VLOOKUP(D3126,'Automation (QBO)'!A:B,2,FALSE)),"Suspense")))</f>
        <v>Payroll - Fees</v>
      </c>
      <c r="I3126" s="17">
        <f t="shared" si="198"/>
        <v>100.73</v>
      </c>
      <c r="J3126" s="12" t="str">
        <f t="shared" si="199"/>
        <v>Payroll - Fees</v>
      </c>
    </row>
    <row r="3127" spans="1:10" ht="18" hidden="1" customHeight="1">
      <c r="A3127" s="13" t="s">
        <v>919</v>
      </c>
      <c r="B3127" s="12" t="s">
        <v>105</v>
      </c>
      <c r="D3127" s="12" t="s">
        <v>223</v>
      </c>
      <c r="E3127" s="12">
        <v>-5.04</v>
      </c>
      <c r="F3127" s="14" t="str">
        <f t="shared" si="196"/>
        <v>2025-06-30Journal Entry21031 GST/HST Suspense-5.04</v>
      </c>
      <c r="G3127" s="15">
        <f t="shared" si="197"/>
        <v>45838</v>
      </c>
      <c r="H3127" s="16" t="str">
        <f>IF((IFERROR((VLOOKUP(D3127,'Automation (QBO)'!A:B,2,FALSE)),"0"))=0,"Suspense",(IFERROR((VLOOKUP(D3127,'Automation (QBO)'!A:B,2,FALSE)),"Suspense")))</f>
        <v>GST/HST Suspense</v>
      </c>
      <c r="I3127" s="17">
        <f t="shared" si="198"/>
        <v>-5.04</v>
      </c>
      <c r="J3127" s="12" t="str">
        <f t="shared" si="199"/>
        <v>GST/HST Suspense</v>
      </c>
    </row>
    <row r="3128" spans="1:10" ht="18" hidden="1" customHeight="1">
      <c r="A3128" s="13" t="s">
        <v>919</v>
      </c>
      <c r="B3128" s="12" t="s">
        <v>78</v>
      </c>
      <c r="C3128" s="12" t="s">
        <v>92</v>
      </c>
      <c r="D3128" s="12" t="s">
        <v>201</v>
      </c>
      <c r="E3128" s="12">
        <v>-1397.65</v>
      </c>
      <c r="F3128" s="14" t="str">
        <f t="shared" si="196"/>
        <v>2025-06-30ExpenseBDC11005 Chequing (CIBC)-1397.65</v>
      </c>
      <c r="G3128" s="15">
        <f t="shared" si="197"/>
        <v>45838</v>
      </c>
      <c r="H3128" s="16" t="str">
        <f>IF((IFERROR((VLOOKUP(D3128,'Automation (QBO)'!A:B,2,FALSE)),"0"))=0,"Suspense",(IFERROR((VLOOKUP(D3128,'Automation (QBO)'!A:B,2,FALSE)),"Suspense")))</f>
        <v>Chequing (CIBC)</v>
      </c>
      <c r="I3128" s="17">
        <f t="shared" si="198"/>
        <v>-1397.65</v>
      </c>
      <c r="J3128" s="12" t="str">
        <f t="shared" si="199"/>
        <v>Chequing (CIBC)</v>
      </c>
    </row>
    <row r="3129" spans="1:10" ht="18" hidden="1" customHeight="1">
      <c r="A3129" s="13" t="s">
        <v>919</v>
      </c>
      <c r="B3129" s="12" t="s">
        <v>78</v>
      </c>
      <c r="C3129" s="12" t="s">
        <v>92</v>
      </c>
      <c r="D3129" s="12" t="s">
        <v>199</v>
      </c>
      <c r="E3129" s="12">
        <v>0</v>
      </c>
      <c r="F3129" s="14" t="str">
        <f t="shared" si="196"/>
        <v>2025-06-30ExpenseBDC21020 GST/HST Payable0</v>
      </c>
      <c r="G3129" s="15">
        <f t="shared" si="197"/>
        <v>45838</v>
      </c>
      <c r="H3129" s="16" t="str">
        <f>IF((IFERROR((VLOOKUP(D3129,'Automation (QBO)'!A:B,2,FALSE)),"0"))=0,"Suspense",(IFERROR((VLOOKUP(D3129,'Automation (QBO)'!A:B,2,FALSE)),"Suspense")))</f>
        <v>GST/HST Payable</v>
      </c>
      <c r="I3129" s="17">
        <f t="shared" si="198"/>
        <v>0</v>
      </c>
      <c r="J3129" s="12" t="str">
        <f t="shared" si="199"/>
        <v>GST/HST Payable</v>
      </c>
    </row>
    <row r="3130" spans="1:10" ht="18" hidden="1" customHeight="1">
      <c r="A3130" s="13" t="s">
        <v>919</v>
      </c>
      <c r="B3130" s="12" t="s">
        <v>78</v>
      </c>
      <c r="C3130" s="12" t="s">
        <v>920</v>
      </c>
      <c r="D3130" s="12" t="s">
        <v>654</v>
      </c>
      <c r="E3130" s="12">
        <v>1397.2</v>
      </c>
      <c r="F3130" s="14" t="str">
        <f t="shared" si="196"/>
        <v>2025-06-30ExpenseWoodpecker Hardwood Flooring51320 Project Expense - Subcontractors1397.2</v>
      </c>
      <c r="G3130" s="15">
        <f t="shared" si="197"/>
        <v>45838</v>
      </c>
      <c r="H3130" s="16" t="str">
        <f>IF((IFERROR((VLOOKUP(D3130,'Automation (QBO)'!A:B,2,FALSE)),"0"))=0,"Suspense",(IFERROR((VLOOKUP(D3130,'Automation (QBO)'!A:B,2,FALSE)),"Suspense")))</f>
        <v>Project Expense - Subcontractors</v>
      </c>
      <c r="I3130" s="17">
        <f t="shared" si="198"/>
        <v>1397.2</v>
      </c>
      <c r="J3130" s="12" t="str">
        <f t="shared" si="199"/>
        <v>Project Expense - Subcontractors</v>
      </c>
    </row>
    <row r="3131" spans="1:10" ht="18" hidden="1" customHeight="1">
      <c r="A3131" s="13" t="s">
        <v>919</v>
      </c>
      <c r="B3131" s="12" t="s">
        <v>78</v>
      </c>
      <c r="C3131" s="12" t="s">
        <v>920</v>
      </c>
      <c r="D3131" s="12" t="s">
        <v>199</v>
      </c>
      <c r="E3131" s="12">
        <v>-69.86</v>
      </c>
      <c r="F3131" s="14" t="str">
        <f t="shared" si="196"/>
        <v>2025-06-30ExpenseWoodpecker Hardwood Flooring21020 GST/HST Payable-69.86</v>
      </c>
      <c r="G3131" s="15">
        <f t="shared" si="197"/>
        <v>45838</v>
      </c>
      <c r="H3131" s="16" t="str">
        <f>IF((IFERROR((VLOOKUP(D3131,'Automation (QBO)'!A:B,2,FALSE)),"0"))=0,"Suspense",(IFERROR((VLOOKUP(D3131,'Automation (QBO)'!A:B,2,FALSE)),"Suspense")))</f>
        <v>GST/HST Payable</v>
      </c>
      <c r="I3131" s="17">
        <f t="shared" si="198"/>
        <v>-69.86</v>
      </c>
      <c r="J3131" s="12" t="str">
        <f t="shared" si="199"/>
        <v>GST/HST Payable</v>
      </c>
    </row>
    <row r="3132" spans="1:10" ht="18" hidden="1" customHeight="1">
      <c r="A3132" s="13" t="s">
        <v>919</v>
      </c>
      <c r="B3132" s="12" t="s">
        <v>78</v>
      </c>
      <c r="D3132" s="12" t="s">
        <v>206</v>
      </c>
      <c r="E3132" s="12">
        <v>9.5</v>
      </c>
      <c r="F3132" s="14" t="str">
        <f t="shared" si="196"/>
        <v>2025-06-30Expense52115 Bank Fees9.5</v>
      </c>
      <c r="G3132" s="15">
        <f t="shared" si="197"/>
        <v>45838</v>
      </c>
      <c r="H3132" s="16" t="str">
        <f>IF((IFERROR((VLOOKUP(D3132,'Automation (QBO)'!A:B,2,FALSE)),"0"))=0,"Suspense",(IFERROR((VLOOKUP(D3132,'Automation (QBO)'!A:B,2,FALSE)),"Suspense")))</f>
        <v>Bank Fees</v>
      </c>
      <c r="I3132" s="17">
        <f t="shared" si="198"/>
        <v>9.5</v>
      </c>
      <c r="J3132" s="12" t="str">
        <f t="shared" si="199"/>
        <v>Bank Fees</v>
      </c>
    </row>
    <row r="3133" spans="1:10" ht="18" hidden="1" customHeight="1">
      <c r="A3133" s="13" t="s">
        <v>919</v>
      </c>
      <c r="B3133" s="12" t="s">
        <v>78</v>
      </c>
      <c r="D3133" s="12" t="s">
        <v>199</v>
      </c>
      <c r="E3133" s="12">
        <v>0</v>
      </c>
      <c r="F3133" s="14" t="str">
        <f t="shared" si="196"/>
        <v>2025-06-30Expense21020 GST/HST Payable0</v>
      </c>
      <c r="G3133" s="15">
        <f t="shared" si="197"/>
        <v>45838</v>
      </c>
      <c r="H3133" s="16" t="str">
        <f>IF((IFERROR((VLOOKUP(D3133,'Automation (QBO)'!A:B,2,FALSE)),"0"))=0,"Suspense",(IFERROR((VLOOKUP(D3133,'Automation (QBO)'!A:B,2,FALSE)),"Suspense")))</f>
        <v>GST/HST Payable</v>
      </c>
      <c r="I3133" s="17">
        <f t="shared" si="198"/>
        <v>0</v>
      </c>
      <c r="J3133" s="12" t="str">
        <f t="shared" si="199"/>
        <v>GST/HST Payable</v>
      </c>
    </row>
    <row r="3134" spans="1:10" ht="18" hidden="1" customHeight="1">
      <c r="A3134" s="13" t="s">
        <v>919</v>
      </c>
      <c r="B3134" s="12" t="s">
        <v>78</v>
      </c>
      <c r="C3134" s="12" t="s">
        <v>766</v>
      </c>
      <c r="D3134" s="12" t="s">
        <v>654</v>
      </c>
      <c r="E3134" s="12">
        <v>53234.400000000001</v>
      </c>
      <c r="F3134" s="14" t="str">
        <f t="shared" si="196"/>
        <v>2025-06-30ExpenseTyphon Concrete51320 Project Expense - Subcontractors53234.4</v>
      </c>
      <c r="G3134" s="15">
        <f t="shared" si="197"/>
        <v>45838</v>
      </c>
      <c r="H3134" s="16" t="str">
        <f>IF((IFERROR((VLOOKUP(D3134,'Automation (QBO)'!A:B,2,FALSE)),"0"))=0,"Suspense",(IFERROR((VLOOKUP(D3134,'Automation (QBO)'!A:B,2,FALSE)),"Suspense")))</f>
        <v>Project Expense - Subcontractors</v>
      </c>
      <c r="I3134" s="17">
        <f t="shared" si="198"/>
        <v>53234.400000000001</v>
      </c>
      <c r="J3134" s="12" t="str">
        <f t="shared" si="199"/>
        <v>Project Expense - Subcontractors</v>
      </c>
    </row>
    <row r="3135" spans="1:10" ht="18" hidden="1" customHeight="1">
      <c r="A3135" s="13" t="s">
        <v>919</v>
      </c>
      <c r="B3135" s="12" t="s">
        <v>78</v>
      </c>
      <c r="C3135" s="12" t="s">
        <v>766</v>
      </c>
      <c r="D3135" s="12" t="s">
        <v>199</v>
      </c>
      <c r="E3135" s="12">
        <v>-2661.72</v>
      </c>
      <c r="F3135" s="14" t="str">
        <f t="shared" si="196"/>
        <v>2025-06-30ExpenseTyphon Concrete21020 GST/HST Payable-2661.72</v>
      </c>
      <c r="G3135" s="15">
        <f t="shared" si="197"/>
        <v>45838</v>
      </c>
      <c r="H3135" s="16" t="str">
        <f>IF((IFERROR((VLOOKUP(D3135,'Automation (QBO)'!A:B,2,FALSE)),"0"))=0,"Suspense",(IFERROR((VLOOKUP(D3135,'Automation (QBO)'!A:B,2,FALSE)),"Suspense")))</f>
        <v>GST/HST Payable</v>
      </c>
      <c r="I3135" s="17">
        <f t="shared" si="198"/>
        <v>-2661.72</v>
      </c>
      <c r="J3135" s="12" t="str">
        <f t="shared" si="199"/>
        <v>GST/HST Payable</v>
      </c>
    </row>
    <row r="3136" spans="1:10" ht="18" hidden="1" customHeight="1">
      <c r="A3136" s="13" t="s">
        <v>919</v>
      </c>
      <c r="B3136" s="12" t="s">
        <v>106</v>
      </c>
      <c r="C3136" s="12" t="s">
        <v>753</v>
      </c>
      <c r="D3136" s="12" t="s">
        <v>665</v>
      </c>
      <c r="E3136" s="12">
        <v>-100000</v>
      </c>
      <c r="F3136" s="14" t="str">
        <f t="shared" si="196"/>
        <v>2025-06-30PaymentBrowns Newport Village:BSH NewPort Patio Project12000 [Accounts Receivable]-100000</v>
      </c>
      <c r="G3136" s="15">
        <f t="shared" si="197"/>
        <v>45838</v>
      </c>
      <c r="H3136" s="16" t="str">
        <f>IF((IFERROR((VLOOKUP(D3136,'Automation (QBO)'!A:B,2,FALSE)),"0"))=0,"Suspense",(IFERROR((VLOOKUP(D3136,'Automation (QBO)'!A:B,2,FALSE)),"Suspense")))</f>
        <v>Accounts Recievable - Suspense</v>
      </c>
      <c r="I3136" s="17">
        <f t="shared" si="198"/>
        <v>-100000</v>
      </c>
      <c r="J3136" s="12" t="str">
        <f t="shared" si="199"/>
        <v>Accounts Recievable - Suspense</v>
      </c>
    </row>
    <row r="3137" spans="1:10" ht="18" hidden="1" customHeight="1">
      <c r="A3137" s="13" t="s">
        <v>919</v>
      </c>
      <c r="B3137" s="12" t="s">
        <v>84</v>
      </c>
      <c r="C3137" s="12" t="s">
        <v>753</v>
      </c>
      <c r="D3137" s="12" t="s">
        <v>654</v>
      </c>
      <c r="E3137" s="12">
        <v>-21882.41</v>
      </c>
      <c r="F3137" s="14" t="str">
        <f t="shared" si="196"/>
        <v>2025-06-30InvoiceBrowns Newport Village:BSH NewPort Patio Project51320 Project Expense - Subcontractors-21882.41</v>
      </c>
      <c r="G3137" s="15">
        <f t="shared" si="197"/>
        <v>45838</v>
      </c>
      <c r="H3137" s="16" t="str">
        <f>IF((IFERROR((VLOOKUP(D3137,'Automation (QBO)'!A:B,2,FALSE)),"0"))=0,"Suspense",(IFERROR((VLOOKUP(D3137,'Automation (QBO)'!A:B,2,FALSE)),"Suspense")))</f>
        <v>Project Expense - Subcontractors</v>
      </c>
      <c r="I3137" s="17">
        <f t="shared" si="198"/>
        <v>-21882.41</v>
      </c>
      <c r="J3137" s="12" t="str">
        <f t="shared" si="199"/>
        <v>Project Expense - Subcontractors</v>
      </c>
    </row>
    <row r="3138" spans="1:10" ht="18" hidden="1" customHeight="1">
      <c r="A3138" s="13" t="s">
        <v>919</v>
      </c>
      <c r="B3138" s="12" t="s">
        <v>84</v>
      </c>
      <c r="C3138" s="12" t="s">
        <v>753</v>
      </c>
      <c r="D3138" s="12" t="s">
        <v>760</v>
      </c>
      <c r="E3138" s="12">
        <v>4376.4799999999996</v>
      </c>
      <c r="F3138" s="14" t="str">
        <f t="shared" si="196"/>
        <v>2025-06-30InvoiceBrowns Newport Village:BSH NewPort Patio Project42020 Margin - Subcontractor4376.48</v>
      </c>
      <c r="G3138" s="15">
        <f t="shared" si="197"/>
        <v>45838</v>
      </c>
      <c r="H3138" s="16" t="str">
        <f>IF((IFERROR((VLOOKUP(D3138,'Automation (QBO)'!A:B,2,FALSE)),"0"))=0,"Suspense",(IFERROR((VLOOKUP(D3138,'Automation (QBO)'!A:B,2,FALSE)),"Suspense")))</f>
        <v>Margin - Subcontractor</v>
      </c>
      <c r="I3138" s="17">
        <f t="shared" si="198"/>
        <v>4376.4799999999996</v>
      </c>
      <c r="J3138" s="12" t="str">
        <f t="shared" si="199"/>
        <v>Margin - Subcontractor</v>
      </c>
    </row>
    <row r="3139" spans="1:10" ht="18" hidden="1" customHeight="1">
      <c r="A3139" s="13" t="s">
        <v>919</v>
      </c>
      <c r="B3139" s="12" t="s">
        <v>84</v>
      </c>
      <c r="C3139" s="12" t="s">
        <v>753</v>
      </c>
      <c r="D3139" s="12" t="s">
        <v>757</v>
      </c>
      <c r="E3139" s="12">
        <v>1096</v>
      </c>
      <c r="F3139" s="14" t="str">
        <f t="shared" ref="F3139:F3202" si="200">A3139&amp;B3139&amp;C3139&amp;D3139&amp;E3139</f>
        <v>2025-06-30InvoiceBrowns Newport Village:BSH NewPort Patio Project42010 Rental - External1096</v>
      </c>
      <c r="G3139" s="15">
        <f t="shared" ref="G3139:G3202" si="201">IFERROR((DATEVALUE(A3139)),A3139)</f>
        <v>45838</v>
      </c>
      <c r="H3139" s="16" t="str">
        <f>IF((IFERROR((VLOOKUP(D3139,'Automation (QBO)'!A:B,2,FALSE)),"0"))=0,"Suspense",(IFERROR((VLOOKUP(D3139,'Automation (QBO)'!A:B,2,FALSE)),"Suspense")))</f>
        <v>Rental - External</v>
      </c>
      <c r="I3139" s="17">
        <f t="shared" ref="I3139:I3202" si="202">E3139</f>
        <v>1096</v>
      </c>
      <c r="J3139" s="12" t="str">
        <f t="shared" ref="J3139:J3202" si="203">H3139</f>
        <v>Rental - External</v>
      </c>
    </row>
    <row r="3140" spans="1:10" ht="18" hidden="1" customHeight="1">
      <c r="A3140" s="13" t="s">
        <v>919</v>
      </c>
      <c r="B3140" s="12" t="s">
        <v>84</v>
      </c>
      <c r="C3140" s="12" t="s">
        <v>753</v>
      </c>
      <c r="D3140" s="12" t="s">
        <v>762</v>
      </c>
      <c r="E3140" s="12">
        <v>219.2</v>
      </c>
      <c r="F3140" s="14" t="str">
        <f t="shared" si="200"/>
        <v>2025-06-30InvoiceBrowns Newport Village:BSH NewPort Patio Project42030 Margin - Rental219.2</v>
      </c>
      <c r="G3140" s="15">
        <f t="shared" si="201"/>
        <v>45838</v>
      </c>
      <c r="H3140" s="16" t="str">
        <f>IF((IFERROR((VLOOKUP(D3140,'Automation (QBO)'!A:B,2,FALSE)),"0"))=0,"Suspense",(IFERROR((VLOOKUP(D3140,'Automation (QBO)'!A:B,2,FALSE)),"Suspense")))</f>
        <v>Margin - Rental</v>
      </c>
      <c r="I3140" s="17">
        <f t="shared" si="202"/>
        <v>219.2</v>
      </c>
      <c r="J3140" s="12" t="str">
        <f t="shared" si="203"/>
        <v>Margin - Rental</v>
      </c>
    </row>
    <row r="3141" spans="1:10" ht="18" hidden="1" customHeight="1">
      <c r="A3141" s="13" t="s">
        <v>919</v>
      </c>
      <c r="B3141" s="12" t="s">
        <v>84</v>
      </c>
      <c r="C3141" s="12" t="s">
        <v>753</v>
      </c>
      <c r="D3141" s="12" t="s">
        <v>665</v>
      </c>
      <c r="E3141" s="12">
        <v>0</v>
      </c>
      <c r="F3141" s="14" t="str">
        <f t="shared" si="200"/>
        <v>2025-06-30InvoiceBrowns Newport Village:BSH NewPort Patio Project12000 [Accounts Receivable]0</v>
      </c>
      <c r="G3141" s="15">
        <f t="shared" si="201"/>
        <v>45838</v>
      </c>
      <c r="H3141" s="16" t="str">
        <f>IF((IFERROR((VLOOKUP(D3141,'Automation (QBO)'!A:B,2,FALSE)),"0"))=0,"Suspense",(IFERROR((VLOOKUP(D3141,'Automation (QBO)'!A:B,2,FALSE)),"Suspense")))</f>
        <v>Accounts Recievable - Suspense</v>
      </c>
      <c r="I3141" s="17">
        <f t="shared" si="202"/>
        <v>0</v>
      </c>
      <c r="J3141" s="12" t="str">
        <f t="shared" si="203"/>
        <v>Accounts Recievable - Suspense</v>
      </c>
    </row>
    <row r="3142" spans="1:10" ht="18" hidden="1" customHeight="1">
      <c r="A3142" s="13" t="s">
        <v>919</v>
      </c>
      <c r="B3142" s="12" t="s">
        <v>84</v>
      </c>
      <c r="C3142" s="12" t="s">
        <v>753</v>
      </c>
      <c r="D3142" s="12" t="s">
        <v>844</v>
      </c>
      <c r="E3142" s="12">
        <v>1901.05</v>
      </c>
      <c r="F3142" s="14" t="str">
        <f t="shared" si="200"/>
        <v>2025-06-30InvoiceBrowns Newport Village:BSH NewPort Patio Project42035 Billable Expense Income1901.05</v>
      </c>
      <c r="G3142" s="15">
        <f t="shared" si="201"/>
        <v>45838</v>
      </c>
      <c r="H3142" s="16" t="str">
        <f>IF((IFERROR((VLOOKUP(D3142,'Automation (QBO)'!A:B,2,FALSE)),"0"))=0,"Suspense",(IFERROR((VLOOKUP(D3142,'Automation (QBO)'!A:B,2,FALSE)),"Suspense")))</f>
        <v>Suspense</v>
      </c>
      <c r="I3142" s="17">
        <f t="shared" si="202"/>
        <v>1901.05</v>
      </c>
      <c r="J3142" s="12" t="str">
        <f t="shared" si="203"/>
        <v>Suspense</v>
      </c>
    </row>
    <row r="3143" spans="1:10" ht="18" hidden="1" customHeight="1">
      <c r="A3143" s="13" t="s">
        <v>919</v>
      </c>
      <c r="B3143" s="12" t="s">
        <v>84</v>
      </c>
      <c r="C3143" s="12" t="s">
        <v>753</v>
      </c>
      <c r="D3143" s="12" t="s">
        <v>759</v>
      </c>
      <c r="E3143" s="12">
        <v>380.21</v>
      </c>
      <c r="F3143" s="14" t="str">
        <f t="shared" si="200"/>
        <v>2025-06-30InvoiceBrowns Newport Village:BSH NewPort Patio Project42015 Margin - Materials380.21</v>
      </c>
      <c r="G3143" s="15">
        <f t="shared" si="201"/>
        <v>45838</v>
      </c>
      <c r="H3143" s="16" t="str">
        <f>IF((IFERROR((VLOOKUP(D3143,'Automation (QBO)'!A:B,2,FALSE)),"0"))=0,"Suspense",(IFERROR((VLOOKUP(D3143,'Automation (QBO)'!A:B,2,FALSE)),"Suspense")))</f>
        <v>Margin - Materials</v>
      </c>
      <c r="I3143" s="17">
        <f t="shared" si="202"/>
        <v>380.21</v>
      </c>
      <c r="J3143" s="12" t="str">
        <f t="shared" si="203"/>
        <v>Margin - Materials</v>
      </c>
    </row>
    <row r="3144" spans="1:10" ht="18" hidden="1" customHeight="1">
      <c r="A3144" s="13" t="s">
        <v>919</v>
      </c>
      <c r="B3144" s="12" t="s">
        <v>84</v>
      </c>
      <c r="C3144" s="12" t="s">
        <v>753</v>
      </c>
      <c r="D3144" s="12" t="s">
        <v>758</v>
      </c>
      <c r="E3144" s="12">
        <v>8212.5</v>
      </c>
      <c r="F3144" s="14" t="str">
        <f t="shared" si="200"/>
        <v>2025-06-30InvoiceBrowns Newport Village:BSH NewPort Patio Project41006 Labour - General8212.5</v>
      </c>
      <c r="G3144" s="15">
        <f t="shared" si="201"/>
        <v>45838</v>
      </c>
      <c r="H3144" s="16" t="str">
        <f>IF((IFERROR((VLOOKUP(D3144,'Automation (QBO)'!A:B,2,FALSE)),"0"))=0,"Suspense",(IFERROR((VLOOKUP(D3144,'Automation (QBO)'!A:B,2,FALSE)),"Suspense")))</f>
        <v>Labour - General</v>
      </c>
      <c r="I3144" s="17">
        <f t="shared" si="202"/>
        <v>8212.5</v>
      </c>
      <c r="J3144" s="12" t="str">
        <f t="shared" si="203"/>
        <v>Labour - General</v>
      </c>
    </row>
    <row r="3145" spans="1:10" ht="18" hidden="1" customHeight="1">
      <c r="A3145" s="13" t="s">
        <v>919</v>
      </c>
      <c r="B3145" s="12" t="s">
        <v>84</v>
      </c>
      <c r="C3145" s="12" t="s">
        <v>753</v>
      </c>
      <c r="D3145" s="12" t="s">
        <v>761</v>
      </c>
      <c r="E3145" s="12">
        <v>1642.5</v>
      </c>
      <c r="F3145" s="14" t="str">
        <f t="shared" si="200"/>
        <v>2025-06-30InvoiceBrowns Newport Village:BSH NewPort Patio Project42025 Margin - Labour1642.5</v>
      </c>
      <c r="G3145" s="15">
        <f t="shared" si="201"/>
        <v>45838</v>
      </c>
      <c r="H3145" s="16" t="str">
        <f>IF((IFERROR((VLOOKUP(D3145,'Automation (QBO)'!A:B,2,FALSE)),"0"))=0,"Suspense",(IFERROR((VLOOKUP(D3145,'Automation (QBO)'!A:B,2,FALSE)),"Suspense")))</f>
        <v>Margin - Labour</v>
      </c>
      <c r="I3145" s="17">
        <f t="shared" si="202"/>
        <v>1642.5</v>
      </c>
      <c r="J3145" s="12" t="str">
        <f t="shared" si="203"/>
        <v>Margin - Labour</v>
      </c>
    </row>
    <row r="3146" spans="1:10" ht="18" hidden="1" customHeight="1">
      <c r="A3146" s="13" t="s">
        <v>919</v>
      </c>
      <c r="B3146" s="12" t="s">
        <v>84</v>
      </c>
      <c r="C3146" s="12" t="s">
        <v>753</v>
      </c>
      <c r="D3146" s="12" t="s">
        <v>199</v>
      </c>
      <c r="E3146" s="12">
        <v>1985.52</v>
      </c>
      <c r="F3146" s="14" t="str">
        <f t="shared" si="200"/>
        <v>2025-06-30InvoiceBrowns Newport Village:BSH NewPort Patio Project21020 GST/HST Payable1985.52</v>
      </c>
      <c r="G3146" s="15">
        <f t="shared" si="201"/>
        <v>45838</v>
      </c>
      <c r="H3146" s="16" t="str">
        <f>IF((IFERROR((VLOOKUP(D3146,'Automation (QBO)'!A:B,2,FALSE)),"0"))=0,"Suspense",(IFERROR((VLOOKUP(D3146,'Automation (QBO)'!A:B,2,FALSE)),"Suspense")))</f>
        <v>GST/HST Payable</v>
      </c>
      <c r="I3146" s="17">
        <f t="shared" si="202"/>
        <v>1985.52</v>
      </c>
      <c r="J3146" s="12" t="str">
        <f t="shared" si="203"/>
        <v>GST/HST Payable</v>
      </c>
    </row>
    <row r="3147" spans="1:10" ht="18" hidden="1" customHeight="1">
      <c r="A3147" s="13" t="s">
        <v>919</v>
      </c>
      <c r="B3147" s="12" t="s">
        <v>78</v>
      </c>
      <c r="C3147" s="12" t="s">
        <v>766</v>
      </c>
      <c r="D3147" s="12" t="s">
        <v>201</v>
      </c>
      <c r="E3147" s="12">
        <v>-55896.12</v>
      </c>
      <c r="F3147" s="14" t="str">
        <f t="shared" si="200"/>
        <v>2025-06-30ExpenseTyphon Concrete11005 Chequing (CIBC)-55896.12</v>
      </c>
      <c r="G3147" s="15">
        <f t="shared" si="201"/>
        <v>45838</v>
      </c>
      <c r="H3147" s="16" t="str">
        <f>IF((IFERROR((VLOOKUP(D3147,'Automation (QBO)'!A:B,2,FALSE)),"0"))=0,"Suspense",(IFERROR((VLOOKUP(D3147,'Automation (QBO)'!A:B,2,FALSE)),"Suspense")))</f>
        <v>Chequing (CIBC)</v>
      </c>
      <c r="I3147" s="17">
        <f t="shared" si="202"/>
        <v>-55896.12</v>
      </c>
      <c r="J3147" s="12" t="str">
        <f t="shared" si="203"/>
        <v>Chequing (CIBC)</v>
      </c>
    </row>
    <row r="3148" spans="1:10" ht="18" hidden="1" customHeight="1">
      <c r="A3148" s="13" t="s">
        <v>919</v>
      </c>
      <c r="B3148" s="12" t="s">
        <v>78</v>
      </c>
      <c r="D3148" s="12" t="s">
        <v>201</v>
      </c>
      <c r="E3148" s="12">
        <v>-40</v>
      </c>
      <c r="F3148" s="14" t="str">
        <f t="shared" si="200"/>
        <v>2025-06-30Expense11005 Chequing (CIBC)-40</v>
      </c>
      <c r="G3148" s="15">
        <f t="shared" si="201"/>
        <v>45838</v>
      </c>
      <c r="H3148" s="16" t="str">
        <f>IF((IFERROR((VLOOKUP(D3148,'Automation (QBO)'!A:B,2,FALSE)),"0"))=0,"Suspense",(IFERROR((VLOOKUP(D3148,'Automation (QBO)'!A:B,2,FALSE)),"Suspense")))</f>
        <v>Chequing (CIBC)</v>
      </c>
      <c r="I3148" s="17">
        <f t="shared" si="202"/>
        <v>-40</v>
      </c>
      <c r="J3148" s="12" t="str">
        <f t="shared" si="203"/>
        <v>Chequing (CIBC)</v>
      </c>
    </row>
    <row r="3149" spans="1:10" ht="18" hidden="1" customHeight="1">
      <c r="A3149" s="13" t="s">
        <v>919</v>
      </c>
      <c r="B3149" s="12" t="s">
        <v>78</v>
      </c>
      <c r="D3149" s="12" t="s">
        <v>201</v>
      </c>
      <c r="E3149" s="12">
        <v>-9.5</v>
      </c>
      <c r="F3149" s="14" t="str">
        <f t="shared" si="200"/>
        <v>2025-06-30Expense11005 Chequing (CIBC)-9.5</v>
      </c>
      <c r="G3149" s="15">
        <f t="shared" si="201"/>
        <v>45838</v>
      </c>
      <c r="H3149" s="16" t="str">
        <f>IF((IFERROR((VLOOKUP(D3149,'Automation (QBO)'!A:B,2,FALSE)),"0"))=0,"Suspense",(IFERROR((VLOOKUP(D3149,'Automation (QBO)'!A:B,2,FALSE)),"Suspense")))</f>
        <v>Chequing (CIBC)</v>
      </c>
      <c r="I3149" s="17">
        <f t="shared" si="202"/>
        <v>-9.5</v>
      </c>
      <c r="J3149" s="12" t="str">
        <f t="shared" si="203"/>
        <v>Chequing (CIBC)</v>
      </c>
    </row>
    <row r="3150" spans="1:10" ht="18" hidden="1" customHeight="1">
      <c r="A3150" s="13" t="s">
        <v>919</v>
      </c>
      <c r="B3150" s="12" t="s">
        <v>78</v>
      </c>
      <c r="C3150" s="12" t="s">
        <v>139</v>
      </c>
      <c r="D3150" s="12" t="s">
        <v>206</v>
      </c>
      <c r="E3150" s="12">
        <v>6</v>
      </c>
      <c r="F3150" s="14" t="str">
        <f t="shared" si="200"/>
        <v>2025-06-30ExpenseService Charge52115 Bank Fees6</v>
      </c>
      <c r="G3150" s="15">
        <f t="shared" si="201"/>
        <v>45838</v>
      </c>
      <c r="H3150" s="16" t="str">
        <f>IF((IFERROR((VLOOKUP(D3150,'Automation (QBO)'!A:B,2,FALSE)),"0"))=0,"Suspense",(IFERROR((VLOOKUP(D3150,'Automation (QBO)'!A:B,2,FALSE)),"Suspense")))</f>
        <v>Bank Fees</v>
      </c>
      <c r="I3150" s="17">
        <f t="shared" si="202"/>
        <v>6</v>
      </c>
      <c r="J3150" s="12" t="str">
        <f t="shared" si="203"/>
        <v>Bank Fees</v>
      </c>
    </row>
    <row r="3151" spans="1:10" ht="18" hidden="1" customHeight="1">
      <c r="A3151" s="13" t="s">
        <v>919</v>
      </c>
      <c r="B3151" s="12" t="s">
        <v>78</v>
      </c>
      <c r="C3151" s="12" t="s">
        <v>139</v>
      </c>
      <c r="D3151" s="12" t="s">
        <v>199</v>
      </c>
      <c r="E3151" s="12">
        <v>0</v>
      </c>
      <c r="F3151" s="14" t="str">
        <f t="shared" si="200"/>
        <v>2025-06-30ExpenseService Charge21020 GST/HST Payable0</v>
      </c>
      <c r="G3151" s="15">
        <f t="shared" si="201"/>
        <v>45838</v>
      </c>
      <c r="H3151" s="16" t="str">
        <f>IF((IFERROR((VLOOKUP(D3151,'Automation (QBO)'!A:B,2,FALSE)),"0"))=0,"Suspense",(IFERROR((VLOOKUP(D3151,'Automation (QBO)'!A:B,2,FALSE)),"Suspense")))</f>
        <v>GST/HST Payable</v>
      </c>
      <c r="I3151" s="17">
        <f t="shared" si="202"/>
        <v>0</v>
      </c>
      <c r="J3151" s="12" t="str">
        <f t="shared" si="203"/>
        <v>GST/HST Payable</v>
      </c>
    </row>
    <row r="3152" spans="1:10" ht="18" hidden="1" customHeight="1">
      <c r="A3152" s="13" t="s">
        <v>919</v>
      </c>
      <c r="B3152" s="12" t="s">
        <v>105</v>
      </c>
      <c r="D3152" s="12" t="s">
        <v>201</v>
      </c>
      <c r="E3152" s="12">
        <v>-8976.16</v>
      </c>
      <c r="F3152" s="14" t="str">
        <f t="shared" si="200"/>
        <v>2025-06-30Journal Entry11005 Chequing (CIBC)-8976.16</v>
      </c>
      <c r="G3152" s="15">
        <f t="shared" si="201"/>
        <v>45838</v>
      </c>
      <c r="H3152" s="16" t="str">
        <f>IF((IFERROR((VLOOKUP(D3152,'Automation (QBO)'!A:B,2,FALSE)),"0"))=0,"Suspense",(IFERROR((VLOOKUP(D3152,'Automation (QBO)'!A:B,2,FALSE)),"Suspense")))</f>
        <v>Chequing (CIBC)</v>
      </c>
      <c r="I3152" s="17">
        <f t="shared" si="202"/>
        <v>-8976.16</v>
      </c>
      <c r="J3152" s="12" t="str">
        <f t="shared" si="203"/>
        <v>Chequing (CIBC)</v>
      </c>
    </row>
    <row r="3153" spans="1:10" ht="18" hidden="1" customHeight="1">
      <c r="A3153" s="13" t="s">
        <v>919</v>
      </c>
      <c r="B3153" s="12" t="s">
        <v>106</v>
      </c>
      <c r="C3153" s="12" t="s">
        <v>753</v>
      </c>
      <c r="D3153" s="12" t="s">
        <v>201</v>
      </c>
      <c r="E3153" s="12">
        <v>100000</v>
      </c>
      <c r="F3153" s="14" t="str">
        <f t="shared" si="200"/>
        <v>2025-06-30PaymentBrowns Newport Village:BSH NewPort Patio Project11005 Chequing (CIBC)100000</v>
      </c>
      <c r="G3153" s="15">
        <f t="shared" si="201"/>
        <v>45838</v>
      </c>
      <c r="H3153" s="16" t="str">
        <f>IF((IFERROR((VLOOKUP(D3153,'Automation (QBO)'!A:B,2,FALSE)),"0"))=0,"Suspense",(IFERROR((VLOOKUP(D3153,'Automation (QBO)'!A:B,2,FALSE)),"Suspense")))</f>
        <v>Chequing (CIBC)</v>
      </c>
      <c r="I3153" s="17">
        <f t="shared" si="202"/>
        <v>100000</v>
      </c>
      <c r="J3153" s="12" t="str">
        <f t="shared" si="203"/>
        <v>Chequing (CIBC)</v>
      </c>
    </row>
    <row r="3154" spans="1:10" ht="18" hidden="1" customHeight="1">
      <c r="A3154" s="13" t="s">
        <v>919</v>
      </c>
      <c r="B3154" s="12" t="s">
        <v>78</v>
      </c>
      <c r="D3154" s="12" t="s">
        <v>206</v>
      </c>
      <c r="E3154" s="12">
        <v>40</v>
      </c>
      <c r="F3154" s="14" t="str">
        <f t="shared" si="200"/>
        <v>2025-06-30Expense52115 Bank Fees40</v>
      </c>
      <c r="G3154" s="15">
        <f t="shared" si="201"/>
        <v>45838</v>
      </c>
      <c r="H3154" s="16" t="str">
        <f>IF((IFERROR((VLOOKUP(D3154,'Automation (QBO)'!A:B,2,FALSE)),"0"))=0,"Suspense",(IFERROR((VLOOKUP(D3154,'Automation (QBO)'!A:B,2,FALSE)),"Suspense")))</f>
        <v>Bank Fees</v>
      </c>
      <c r="I3154" s="17">
        <f t="shared" si="202"/>
        <v>40</v>
      </c>
      <c r="J3154" s="12" t="str">
        <f t="shared" si="203"/>
        <v>Bank Fees</v>
      </c>
    </row>
    <row r="3155" spans="1:10" ht="18" hidden="1" customHeight="1">
      <c r="A3155" s="13" t="s">
        <v>919</v>
      </c>
      <c r="B3155" s="12" t="s">
        <v>78</v>
      </c>
      <c r="D3155" s="12" t="s">
        <v>199</v>
      </c>
      <c r="E3155" s="12">
        <v>0</v>
      </c>
      <c r="F3155" s="14" t="str">
        <f t="shared" si="200"/>
        <v>2025-06-30Expense21020 GST/HST Payable0</v>
      </c>
      <c r="G3155" s="15">
        <f t="shared" si="201"/>
        <v>45838</v>
      </c>
      <c r="H3155" s="16" t="str">
        <f>IF((IFERROR((VLOOKUP(D3155,'Automation (QBO)'!A:B,2,FALSE)),"0"))=0,"Suspense",(IFERROR((VLOOKUP(D3155,'Automation (QBO)'!A:B,2,FALSE)),"Suspense")))</f>
        <v>GST/HST Payable</v>
      </c>
      <c r="I3155" s="17">
        <f t="shared" si="202"/>
        <v>0</v>
      </c>
      <c r="J3155" s="12" t="str">
        <f t="shared" si="203"/>
        <v>GST/HST Payable</v>
      </c>
    </row>
    <row r="3156" spans="1:10" ht="18" hidden="1" customHeight="1">
      <c r="A3156" s="13" t="s">
        <v>919</v>
      </c>
      <c r="B3156" s="12" t="s">
        <v>78</v>
      </c>
      <c r="C3156" s="12" t="s">
        <v>865</v>
      </c>
      <c r="D3156" s="12" t="s">
        <v>660</v>
      </c>
      <c r="E3156" s="12">
        <v>3.81</v>
      </c>
      <c r="F3156" s="14" t="str">
        <f t="shared" si="200"/>
        <v>2025-06-30ExpensePermel51335 Project Expense - Materials3.81</v>
      </c>
      <c r="G3156" s="15">
        <f t="shared" si="201"/>
        <v>45838</v>
      </c>
      <c r="H3156" s="16" t="str">
        <f>IF((IFERROR((VLOOKUP(D3156,'Automation (QBO)'!A:B,2,FALSE)),"0"))=0,"Suspense",(IFERROR((VLOOKUP(D3156,'Automation (QBO)'!A:B,2,FALSE)),"Suspense")))</f>
        <v>Project Expense - Materials</v>
      </c>
      <c r="I3156" s="17">
        <f t="shared" si="202"/>
        <v>3.81</v>
      </c>
      <c r="J3156" s="12" t="str">
        <f t="shared" si="203"/>
        <v>Project Expense - Materials</v>
      </c>
    </row>
    <row r="3157" spans="1:10" ht="18" hidden="1" customHeight="1">
      <c r="A3157" s="13" t="s">
        <v>919</v>
      </c>
      <c r="B3157" s="12" t="s">
        <v>78</v>
      </c>
      <c r="C3157" s="12" t="s">
        <v>865</v>
      </c>
      <c r="D3157" s="12" t="s">
        <v>199</v>
      </c>
      <c r="E3157" s="12">
        <v>0</v>
      </c>
      <c r="F3157" s="14" t="str">
        <f t="shared" si="200"/>
        <v>2025-06-30ExpensePermel21020 GST/HST Payable0</v>
      </c>
      <c r="G3157" s="15">
        <f t="shared" si="201"/>
        <v>45838</v>
      </c>
      <c r="H3157" s="16" t="str">
        <f>IF((IFERROR((VLOOKUP(D3157,'Automation (QBO)'!A:B,2,FALSE)),"0"))=0,"Suspense",(IFERROR((VLOOKUP(D3157,'Automation (QBO)'!A:B,2,FALSE)),"Suspense")))</f>
        <v>GST/HST Payable</v>
      </c>
      <c r="I3157" s="17">
        <f t="shared" si="202"/>
        <v>0</v>
      </c>
      <c r="J3157" s="12" t="str">
        <f t="shared" si="203"/>
        <v>GST/HST Payable</v>
      </c>
    </row>
    <row r="3158" spans="1:10" ht="18" hidden="1" customHeight="1">
      <c r="A3158" s="13" t="s">
        <v>919</v>
      </c>
      <c r="B3158" s="12" t="s">
        <v>78</v>
      </c>
      <c r="C3158" s="12" t="s">
        <v>137</v>
      </c>
      <c r="D3158" s="12" t="s">
        <v>383</v>
      </c>
      <c r="E3158" s="12">
        <v>27.72</v>
      </c>
      <c r="F3158" s="14" t="str">
        <f t="shared" si="200"/>
        <v>2025-06-30ExpenseAdobe52165 Subscriptions (Annual)27.72</v>
      </c>
      <c r="G3158" s="15">
        <f t="shared" si="201"/>
        <v>45838</v>
      </c>
      <c r="H3158" s="16" t="str">
        <f>IF((IFERROR((VLOOKUP(D3158,'Automation (QBO)'!A:B,2,FALSE)),"0"))=0,"Suspense",(IFERROR((VLOOKUP(D3158,'Automation (QBO)'!A:B,2,FALSE)),"Suspense")))</f>
        <v>Subscriptions (Annual)</v>
      </c>
      <c r="I3158" s="17">
        <f t="shared" si="202"/>
        <v>27.72</v>
      </c>
      <c r="J3158" s="12" t="str">
        <f t="shared" si="203"/>
        <v>Subscriptions (Annual)</v>
      </c>
    </row>
    <row r="3159" spans="1:10" ht="18" hidden="1" customHeight="1">
      <c r="A3159" s="13" t="s">
        <v>919</v>
      </c>
      <c r="B3159" s="12" t="s">
        <v>78</v>
      </c>
      <c r="C3159" s="12" t="s">
        <v>137</v>
      </c>
      <c r="D3159" s="12" t="s">
        <v>199</v>
      </c>
      <c r="E3159" s="12">
        <v>-1.39</v>
      </c>
      <c r="F3159" s="14" t="str">
        <f t="shared" si="200"/>
        <v>2025-06-30ExpenseAdobe21020 GST/HST Payable-1.39</v>
      </c>
      <c r="G3159" s="15">
        <f t="shared" si="201"/>
        <v>45838</v>
      </c>
      <c r="H3159" s="16" t="str">
        <f>IF((IFERROR((VLOOKUP(D3159,'Automation (QBO)'!A:B,2,FALSE)),"0"))=0,"Suspense",(IFERROR((VLOOKUP(D3159,'Automation (QBO)'!A:B,2,FALSE)),"Suspense")))</f>
        <v>GST/HST Payable</v>
      </c>
      <c r="I3159" s="17">
        <f t="shared" si="202"/>
        <v>-1.39</v>
      </c>
      <c r="J3159" s="12" t="str">
        <f t="shared" si="203"/>
        <v>GST/HST Payable</v>
      </c>
    </row>
    <row r="3160" spans="1:10" ht="18" hidden="1" customHeight="1">
      <c r="A3160" s="13" t="s">
        <v>919</v>
      </c>
      <c r="B3160" s="12" t="s">
        <v>78</v>
      </c>
      <c r="C3160" s="12" t="s">
        <v>139</v>
      </c>
      <c r="D3160" s="12" t="s">
        <v>207</v>
      </c>
      <c r="E3160" s="12">
        <v>-6</v>
      </c>
      <c r="F3160" s="14" t="str">
        <f t="shared" si="200"/>
        <v>2025-06-30ExpenseService Charge11010 Savings (CIBC)-6</v>
      </c>
      <c r="G3160" s="15">
        <f t="shared" si="201"/>
        <v>45838</v>
      </c>
      <c r="H3160" s="16" t="str">
        <f>IF((IFERROR((VLOOKUP(D3160,'Automation (QBO)'!A:B,2,FALSE)),"0"))=0,"Suspense",(IFERROR((VLOOKUP(D3160,'Automation (QBO)'!A:B,2,FALSE)),"Suspense")))</f>
        <v>Savings (CIBC)</v>
      </c>
      <c r="I3160" s="17">
        <f t="shared" si="202"/>
        <v>-6</v>
      </c>
      <c r="J3160" s="12" t="str">
        <f t="shared" si="203"/>
        <v>Savings (CIBC)</v>
      </c>
    </row>
    <row r="3161" spans="1:10" ht="18" hidden="1" customHeight="1">
      <c r="A3161" s="13" t="s">
        <v>919</v>
      </c>
      <c r="B3161" s="12" t="s">
        <v>84</v>
      </c>
      <c r="C3161" s="12" t="s">
        <v>753</v>
      </c>
      <c r="D3161" s="12" t="s">
        <v>218</v>
      </c>
      <c r="E3161" s="12">
        <v>-41695.870000000003</v>
      </c>
      <c r="F3161" s="14" t="str">
        <f t="shared" si="200"/>
        <v>2025-06-30InvoiceBrowns Newport Village:BSH NewPort Patio Project21045 Deposit Received-41695.87</v>
      </c>
      <c r="G3161" s="15">
        <f t="shared" si="201"/>
        <v>45838</v>
      </c>
      <c r="H3161" s="16" t="str">
        <f>IF((IFERROR((VLOOKUP(D3161,'Automation (QBO)'!A:B,2,FALSE)),"0"))=0,"Suspense",(IFERROR((VLOOKUP(D3161,'Automation (QBO)'!A:B,2,FALSE)),"Suspense")))</f>
        <v>Liability - Depostis Received</v>
      </c>
      <c r="I3161" s="17">
        <f t="shared" si="202"/>
        <v>-41695.870000000003</v>
      </c>
      <c r="J3161" s="12" t="str">
        <f t="shared" si="203"/>
        <v>Liability - Depostis Received</v>
      </c>
    </row>
    <row r="3162" spans="1:10" ht="18" hidden="1" customHeight="1">
      <c r="A3162" s="13" t="s">
        <v>919</v>
      </c>
      <c r="B3162" s="12" t="s">
        <v>84</v>
      </c>
      <c r="C3162" s="12" t="s">
        <v>753</v>
      </c>
      <c r="D3162" s="12" t="s">
        <v>199</v>
      </c>
      <c r="E3162" s="12">
        <v>0</v>
      </c>
      <c r="F3162" s="14" t="str">
        <f t="shared" si="200"/>
        <v>2025-06-30InvoiceBrowns Newport Village:BSH NewPort Patio Project21020 GST/HST Payable0</v>
      </c>
      <c r="G3162" s="15">
        <f t="shared" si="201"/>
        <v>45838</v>
      </c>
      <c r="H3162" s="16" t="str">
        <f>IF((IFERROR((VLOOKUP(D3162,'Automation (QBO)'!A:B,2,FALSE)),"0"))=0,"Suspense",(IFERROR((VLOOKUP(D3162,'Automation (QBO)'!A:B,2,FALSE)),"Suspense")))</f>
        <v>GST/HST Payable</v>
      </c>
      <c r="I3162" s="17">
        <f t="shared" si="202"/>
        <v>0</v>
      </c>
      <c r="J3162" s="12" t="str">
        <f t="shared" si="203"/>
        <v>GST/HST Payable</v>
      </c>
    </row>
    <row r="3163" spans="1:10" ht="18" hidden="1" customHeight="1">
      <c r="A3163" s="13" t="s">
        <v>919</v>
      </c>
      <c r="B3163" s="12" t="s">
        <v>78</v>
      </c>
      <c r="C3163" s="12" t="s">
        <v>920</v>
      </c>
      <c r="D3163" s="12" t="s">
        <v>201</v>
      </c>
      <c r="E3163" s="12">
        <v>-1467.06</v>
      </c>
      <c r="F3163" s="14" t="str">
        <f t="shared" si="200"/>
        <v>2025-06-30ExpenseWoodpecker Hardwood Flooring11005 Chequing (CIBC)-1467.06</v>
      </c>
      <c r="G3163" s="15">
        <f t="shared" si="201"/>
        <v>45838</v>
      </c>
      <c r="H3163" s="16" t="str">
        <f>IF((IFERROR((VLOOKUP(D3163,'Automation (QBO)'!A:B,2,FALSE)),"0"))=0,"Suspense",(IFERROR((VLOOKUP(D3163,'Automation (QBO)'!A:B,2,FALSE)),"Suspense")))</f>
        <v>Chequing (CIBC)</v>
      </c>
      <c r="I3163" s="17">
        <f t="shared" si="202"/>
        <v>-1467.06</v>
      </c>
      <c r="J3163" s="12" t="str">
        <f t="shared" si="203"/>
        <v>Chequing (CIBC)</v>
      </c>
    </row>
    <row r="3164" spans="1:10" ht="18" hidden="1" customHeight="1">
      <c r="A3164" s="13" t="s">
        <v>919</v>
      </c>
      <c r="B3164" s="12" t="s">
        <v>78</v>
      </c>
      <c r="C3164" s="12" t="s">
        <v>92</v>
      </c>
      <c r="D3164" s="12" t="s">
        <v>908</v>
      </c>
      <c r="E3164" s="12">
        <v>-1397.65</v>
      </c>
      <c r="F3164" s="14" t="str">
        <f t="shared" si="200"/>
        <v>2025-06-30ExpenseBDC22020 Bank Loans - BDC (003)-1397.65</v>
      </c>
      <c r="G3164" s="15">
        <f t="shared" si="201"/>
        <v>45838</v>
      </c>
      <c r="H3164" s="16" t="str">
        <f>IF((IFERROR((VLOOKUP(D3164,'Automation (QBO)'!A:B,2,FALSE)),"0"))=0,"Suspense",(IFERROR((VLOOKUP(D3164,'Automation (QBO)'!A:B,2,FALSE)),"Suspense")))</f>
        <v>Bank Loan 3 (BDC)</v>
      </c>
      <c r="I3164" s="17">
        <f t="shared" si="202"/>
        <v>-1397.65</v>
      </c>
      <c r="J3164" s="12" t="str">
        <f t="shared" si="203"/>
        <v>Bank Loan 3 (BDC)</v>
      </c>
    </row>
    <row r="3165" spans="1:10" ht="18" hidden="1" customHeight="1">
      <c r="A3165" s="13" t="s">
        <v>919</v>
      </c>
      <c r="B3165" s="12" t="s">
        <v>78</v>
      </c>
      <c r="C3165" s="12" t="s">
        <v>137</v>
      </c>
      <c r="D3165" s="12" t="s">
        <v>505</v>
      </c>
      <c r="E3165" s="12">
        <v>29.11</v>
      </c>
      <c r="F3165" s="14" t="str">
        <f t="shared" si="200"/>
        <v>2025-06-30ExpenseAdobe21010 Credit Card (CIBC Visa)29.11</v>
      </c>
      <c r="G3165" s="15">
        <f t="shared" si="201"/>
        <v>45838</v>
      </c>
      <c r="H3165" s="16" t="str">
        <f>IF((IFERROR((VLOOKUP(D3165,'Automation (QBO)'!A:B,2,FALSE)),"0"))=0,"Suspense",(IFERROR((VLOOKUP(D3165,'Automation (QBO)'!A:B,2,FALSE)),"Suspense")))</f>
        <v>Credit Card (CIBC Visa)</v>
      </c>
      <c r="I3165" s="17">
        <f t="shared" si="202"/>
        <v>29.11</v>
      </c>
      <c r="J3165" s="12" t="str">
        <f t="shared" si="203"/>
        <v>Credit Card (CIBC Visa)</v>
      </c>
    </row>
    <row r="3166" spans="1:10" ht="18" hidden="1" customHeight="1">
      <c r="A3166" s="13" t="s">
        <v>919</v>
      </c>
      <c r="B3166" s="12" t="s">
        <v>78</v>
      </c>
      <c r="C3166" s="12" t="s">
        <v>865</v>
      </c>
      <c r="D3166" s="12" t="s">
        <v>505</v>
      </c>
      <c r="E3166" s="12">
        <v>3.81</v>
      </c>
      <c r="F3166" s="14" t="str">
        <f t="shared" si="200"/>
        <v>2025-06-30ExpensePermel21010 Credit Card (CIBC Visa)3.81</v>
      </c>
      <c r="G3166" s="15">
        <f t="shared" si="201"/>
        <v>45838</v>
      </c>
      <c r="H3166" s="16" t="str">
        <f>IF((IFERROR((VLOOKUP(D3166,'Automation (QBO)'!A:B,2,FALSE)),"0"))=0,"Suspense",(IFERROR((VLOOKUP(D3166,'Automation (QBO)'!A:B,2,FALSE)),"Suspense")))</f>
        <v>Credit Card (CIBC Visa)</v>
      </c>
      <c r="I3166" s="17">
        <f t="shared" si="202"/>
        <v>3.81</v>
      </c>
      <c r="J3166" s="12" t="str">
        <f t="shared" si="203"/>
        <v>Credit Card (CIBC Visa)</v>
      </c>
    </row>
    <row r="3167" spans="1:10" ht="18" hidden="1" customHeight="1">
      <c r="A3167" s="13" t="s">
        <v>923</v>
      </c>
      <c r="B3167" s="12" t="s">
        <v>78</v>
      </c>
      <c r="C3167" s="12" t="s">
        <v>91</v>
      </c>
      <c r="D3167" s="12" t="s">
        <v>199</v>
      </c>
      <c r="E3167" s="12">
        <v>0</v>
      </c>
      <c r="F3167" s="14" t="str">
        <f t="shared" si="200"/>
        <v>2025-07-01ExpenseWix21020 GST/HST Payable0</v>
      </c>
      <c r="G3167" s="15">
        <f t="shared" si="201"/>
        <v>45839</v>
      </c>
      <c r="H3167" s="16" t="str">
        <f>IF((IFERROR((VLOOKUP(D3167,'Automation (QBO)'!A:B,2,FALSE)),"0"))=0,"Suspense",(IFERROR((VLOOKUP(D3167,'Automation (QBO)'!A:B,2,FALSE)),"Suspense")))</f>
        <v>GST/HST Payable</v>
      </c>
      <c r="I3167" s="17">
        <f t="shared" si="202"/>
        <v>0</v>
      </c>
      <c r="J3167" s="12" t="str">
        <f t="shared" si="203"/>
        <v>GST/HST Payable</v>
      </c>
    </row>
    <row r="3168" spans="1:10" ht="18" hidden="1" customHeight="1">
      <c r="A3168" s="13" t="s">
        <v>923</v>
      </c>
      <c r="B3168" s="12" t="s">
        <v>78</v>
      </c>
      <c r="C3168" s="12" t="s">
        <v>100</v>
      </c>
      <c r="D3168" s="12" t="s">
        <v>383</v>
      </c>
      <c r="E3168" s="12">
        <v>34.590000000000003</v>
      </c>
      <c r="F3168" s="14" t="str">
        <f t="shared" si="200"/>
        <v>2025-07-01ExpenseMicrosoft Canada Inc52165 Subscriptions (Annual)34.59</v>
      </c>
      <c r="G3168" s="15">
        <f t="shared" si="201"/>
        <v>45839</v>
      </c>
      <c r="H3168" s="16" t="str">
        <f>IF((IFERROR((VLOOKUP(D3168,'Automation (QBO)'!A:B,2,FALSE)),"0"))=0,"Suspense",(IFERROR((VLOOKUP(D3168,'Automation (QBO)'!A:B,2,FALSE)),"Suspense")))</f>
        <v>Subscriptions (Annual)</v>
      </c>
      <c r="I3168" s="17">
        <f t="shared" si="202"/>
        <v>34.590000000000003</v>
      </c>
      <c r="J3168" s="12" t="str">
        <f t="shared" si="203"/>
        <v>Subscriptions (Annual)</v>
      </c>
    </row>
    <row r="3169" spans="1:10" ht="18" hidden="1" customHeight="1">
      <c r="A3169" s="13" t="s">
        <v>923</v>
      </c>
      <c r="B3169" s="12" t="s">
        <v>78</v>
      </c>
      <c r="C3169" s="12" t="s">
        <v>100</v>
      </c>
      <c r="D3169" s="12" t="s">
        <v>199</v>
      </c>
      <c r="E3169" s="12">
        <v>-1.73</v>
      </c>
      <c r="F3169" s="14" t="str">
        <f t="shared" si="200"/>
        <v>2025-07-01ExpenseMicrosoft Canada Inc21020 GST/HST Payable-1.73</v>
      </c>
      <c r="G3169" s="15">
        <f t="shared" si="201"/>
        <v>45839</v>
      </c>
      <c r="H3169" s="16" t="str">
        <f>IF((IFERROR((VLOOKUP(D3169,'Automation (QBO)'!A:B,2,FALSE)),"0"))=0,"Suspense",(IFERROR((VLOOKUP(D3169,'Automation (QBO)'!A:B,2,FALSE)),"Suspense")))</f>
        <v>GST/HST Payable</v>
      </c>
      <c r="I3169" s="17">
        <f t="shared" si="202"/>
        <v>-1.73</v>
      </c>
      <c r="J3169" s="12" t="str">
        <f t="shared" si="203"/>
        <v>GST/HST Payable</v>
      </c>
    </row>
    <row r="3170" spans="1:10" ht="18" hidden="1" customHeight="1">
      <c r="A3170" s="13" t="s">
        <v>923</v>
      </c>
      <c r="B3170" s="12" t="s">
        <v>924</v>
      </c>
      <c r="C3170" s="12" t="s">
        <v>86</v>
      </c>
      <c r="D3170" s="12" t="s">
        <v>204</v>
      </c>
      <c r="E3170" s="12">
        <v>111.09</v>
      </c>
      <c r="F3170" s="14" t="str">
        <f t="shared" si="200"/>
        <v>2025-07-01BillEsso52225 Fuel111.09</v>
      </c>
      <c r="G3170" s="15">
        <f t="shared" si="201"/>
        <v>45839</v>
      </c>
      <c r="H3170" s="16" t="str">
        <f>IF((IFERROR((VLOOKUP(D3170,'Automation (QBO)'!A:B,2,FALSE)),"0"))=0,"Suspense",(IFERROR((VLOOKUP(D3170,'Automation (QBO)'!A:B,2,FALSE)),"Suspense")))</f>
        <v>Fuel</v>
      </c>
      <c r="I3170" s="17">
        <f t="shared" si="202"/>
        <v>111.09</v>
      </c>
      <c r="J3170" s="12" t="str">
        <f t="shared" si="203"/>
        <v>Fuel</v>
      </c>
    </row>
    <row r="3171" spans="1:10" ht="18" hidden="1" customHeight="1">
      <c r="A3171" s="13" t="s">
        <v>923</v>
      </c>
      <c r="B3171" s="12" t="s">
        <v>924</v>
      </c>
      <c r="C3171" s="12" t="s">
        <v>86</v>
      </c>
      <c r="D3171" s="12" t="s">
        <v>199</v>
      </c>
      <c r="E3171" s="12">
        <v>-5.55</v>
      </c>
      <c r="F3171" s="14" t="str">
        <f t="shared" si="200"/>
        <v>2025-07-01BillEsso21020 GST/HST Payable-5.55</v>
      </c>
      <c r="G3171" s="15">
        <f t="shared" si="201"/>
        <v>45839</v>
      </c>
      <c r="H3171" s="16" t="str">
        <f>IF((IFERROR((VLOOKUP(D3171,'Automation (QBO)'!A:B,2,FALSE)),"0"))=0,"Suspense",(IFERROR((VLOOKUP(D3171,'Automation (QBO)'!A:B,2,FALSE)),"Suspense")))</f>
        <v>GST/HST Payable</v>
      </c>
      <c r="I3171" s="17">
        <f t="shared" si="202"/>
        <v>-5.55</v>
      </c>
      <c r="J3171" s="12" t="str">
        <f t="shared" si="203"/>
        <v>GST/HST Payable</v>
      </c>
    </row>
    <row r="3172" spans="1:10" ht="18" hidden="1" customHeight="1">
      <c r="A3172" s="13" t="s">
        <v>923</v>
      </c>
      <c r="B3172" s="12" t="s">
        <v>925</v>
      </c>
      <c r="C3172" s="12" t="s">
        <v>86</v>
      </c>
      <c r="D3172" s="12" t="s">
        <v>272</v>
      </c>
      <c r="E3172" s="12">
        <v>-116.64</v>
      </c>
      <c r="F3172" s="14" t="str">
        <f t="shared" si="200"/>
        <v>2025-07-01Bill Payment (Credit Card)Esso21000 Accounts Payable-116.64</v>
      </c>
      <c r="G3172" s="15">
        <f t="shared" si="201"/>
        <v>45839</v>
      </c>
      <c r="H3172" s="16" t="str">
        <f>IF((IFERROR((VLOOKUP(D3172,'Automation (QBO)'!A:B,2,FALSE)),"0"))=0,"Suspense",(IFERROR((VLOOKUP(D3172,'Automation (QBO)'!A:B,2,FALSE)),"Suspense")))</f>
        <v>Accounts Payable - Unknown</v>
      </c>
      <c r="I3172" s="17">
        <f t="shared" si="202"/>
        <v>-116.64</v>
      </c>
      <c r="J3172" s="12" t="str">
        <f t="shared" si="203"/>
        <v>Accounts Payable - Unknown</v>
      </c>
    </row>
    <row r="3173" spans="1:10" ht="18" hidden="1" customHeight="1">
      <c r="A3173" s="13" t="s">
        <v>923</v>
      </c>
      <c r="B3173" s="12" t="s">
        <v>925</v>
      </c>
      <c r="C3173" s="12" t="s">
        <v>86</v>
      </c>
      <c r="D3173" s="12" t="s">
        <v>505</v>
      </c>
      <c r="E3173" s="12">
        <v>116.64</v>
      </c>
      <c r="F3173" s="14" t="str">
        <f t="shared" si="200"/>
        <v>2025-07-01Bill Payment (Credit Card)Esso21010 Credit Card (CIBC Visa)116.64</v>
      </c>
      <c r="G3173" s="15">
        <f t="shared" si="201"/>
        <v>45839</v>
      </c>
      <c r="H3173" s="16" t="str">
        <f>IF((IFERROR((VLOOKUP(D3173,'Automation (QBO)'!A:B,2,FALSE)),"0"))=0,"Suspense",(IFERROR((VLOOKUP(D3173,'Automation (QBO)'!A:B,2,FALSE)),"Suspense")))</f>
        <v>Credit Card (CIBC Visa)</v>
      </c>
      <c r="I3173" s="17">
        <f t="shared" si="202"/>
        <v>116.64</v>
      </c>
      <c r="J3173" s="12" t="str">
        <f t="shared" si="203"/>
        <v>Credit Card (CIBC Visa)</v>
      </c>
    </row>
    <row r="3174" spans="1:10" ht="18" hidden="1" customHeight="1">
      <c r="A3174" s="13" t="s">
        <v>923</v>
      </c>
      <c r="B3174" s="12" t="s">
        <v>924</v>
      </c>
      <c r="C3174" s="12" t="s">
        <v>86</v>
      </c>
      <c r="D3174" s="12" t="s">
        <v>272</v>
      </c>
      <c r="E3174" s="12">
        <v>116.64</v>
      </c>
      <c r="F3174" s="14" t="str">
        <f t="shared" si="200"/>
        <v>2025-07-01BillEsso21000 Accounts Payable116.64</v>
      </c>
      <c r="G3174" s="15">
        <f t="shared" si="201"/>
        <v>45839</v>
      </c>
      <c r="H3174" s="16" t="str">
        <f>IF((IFERROR((VLOOKUP(D3174,'Automation (QBO)'!A:B,2,FALSE)),"0"))=0,"Suspense",(IFERROR((VLOOKUP(D3174,'Automation (QBO)'!A:B,2,FALSE)),"Suspense")))</f>
        <v>Accounts Payable - Unknown</v>
      </c>
      <c r="I3174" s="17">
        <f t="shared" si="202"/>
        <v>116.64</v>
      </c>
      <c r="J3174" s="12" t="str">
        <f t="shared" si="203"/>
        <v>Accounts Payable - Unknown</v>
      </c>
    </row>
    <row r="3175" spans="1:10" ht="18" hidden="1" customHeight="1">
      <c r="A3175" s="13" t="s">
        <v>923</v>
      </c>
      <c r="B3175" s="12" t="s">
        <v>78</v>
      </c>
      <c r="C3175" s="12" t="s">
        <v>100</v>
      </c>
      <c r="D3175" s="12" t="s">
        <v>505</v>
      </c>
      <c r="E3175" s="12">
        <v>36.32</v>
      </c>
      <c r="F3175" s="14" t="str">
        <f t="shared" si="200"/>
        <v>2025-07-01ExpenseMicrosoft Canada Inc21010 Credit Card (CIBC Visa)36.32</v>
      </c>
      <c r="G3175" s="15">
        <f t="shared" si="201"/>
        <v>45839</v>
      </c>
      <c r="H3175" s="16" t="str">
        <f>IF((IFERROR((VLOOKUP(D3175,'Automation (QBO)'!A:B,2,FALSE)),"0"))=0,"Suspense",(IFERROR((VLOOKUP(D3175,'Automation (QBO)'!A:B,2,FALSE)),"Suspense")))</f>
        <v>Credit Card (CIBC Visa)</v>
      </c>
      <c r="I3175" s="17">
        <f t="shared" si="202"/>
        <v>36.32</v>
      </c>
      <c r="J3175" s="12" t="str">
        <f t="shared" si="203"/>
        <v>Credit Card (CIBC Visa)</v>
      </c>
    </row>
    <row r="3176" spans="1:10" ht="18" hidden="1" customHeight="1">
      <c r="A3176" s="13" t="s">
        <v>923</v>
      </c>
      <c r="B3176" s="12" t="s">
        <v>926</v>
      </c>
      <c r="C3176" s="12" t="s">
        <v>927</v>
      </c>
      <c r="D3176" s="12" t="s">
        <v>272</v>
      </c>
      <c r="E3176" s="12">
        <v>-945.92</v>
      </c>
      <c r="F3176" s="14" t="str">
        <f t="shared" si="200"/>
        <v>2025-07-01Supplier CreditThe Radius Group Division of 0777792 BC Ltd.21000 Accounts Payable-945.92</v>
      </c>
      <c r="G3176" s="15">
        <f t="shared" si="201"/>
        <v>45839</v>
      </c>
      <c r="H3176" s="16" t="str">
        <f>IF((IFERROR((VLOOKUP(D3176,'Automation (QBO)'!A:B,2,FALSE)),"0"))=0,"Suspense",(IFERROR((VLOOKUP(D3176,'Automation (QBO)'!A:B,2,FALSE)),"Suspense")))</f>
        <v>Accounts Payable - Unknown</v>
      </c>
      <c r="I3176" s="17">
        <f t="shared" si="202"/>
        <v>-945.92</v>
      </c>
      <c r="J3176" s="12" t="str">
        <f t="shared" si="203"/>
        <v>Accounts Payable - Unknown</v>
      </c>
    </row>
    <row r="3177" spans="1:10" ht="18" hidden="1" customHeight="1">
      <c r="A3177" s="13" t="s">
        <v>923</v>
      </c>
      <c r="B3177" s="12" t="s">
        <v>926</v>
      </c>
      <c r="C3177" s="12" t="s">
        <v>927</v>
      </c>
      <c r="D3177" s="12" t="s">
        <v>660</v>
      </c>
      <c r="E3177" s="12">
        <v>-900.88</v>
      </c>
      <c r="F3177" s="14" t="str">
        <f t="shared" si="200"/>
        <v>2025-07-01Supplier CreditThe Radius Group Division of 0777792 BC Ltd.51335 Project Expense - Materials-900.88</v>
      </c>
      <c r="G3177" s="15">
        <f t="shared" si="201"/>
        <v>45839</v>
      </c>
      <c r="H3177" s="16" t="str">
        <f>IF((IFERROR((VLOOKUP(D3177,'Automation (QBO)'!A:B,2,FALSE)),"0"))=0,"Suspense",(IFERROR((VLOOKUP(D3177,'Automation (QBO)'!A:B,2,FALSE)),"Suspense")))</f>
        <v>Project Expense - Materials</v>
      </c>
      <c r="I3177" s="17">
        <f t="shared" si="202"/>
        <v>-900.88</v>
      </c>
      <c r="J3177" s="12" t="str">
        <f t="shared" si="203"/>
        <v>Project Expense - Materials</v>
      </c>
    </row>
    <row r="3178" spans="1:10" ht="18" hidden="1" customHeight="1">
      <c r="A3178" s="13" t="s">
        <v>923</v>
      </c>
      <c r="B3178" s="12" t="s">
        <v>926</v>
      </c>
      <c r="C3178" s="12" t="s">
        <v>927</v>
      </c>
      <c r="D3178" s="12" t="s">
        <v>199</v>
      </c>
      <c r="E3178" s="12">
        <v>45.04</v>
      </c>
      <c r="F3178" s="14" t="str">
        <f t="shared" si="200"/>
        <v>2025-07-01Supplier CreditThe Radius Group Division of 0777792 BC Ltd.21020 GST/HST Payable45.04</v>
      </c>
      <c r="G3178" s="15">
        <f t="shared" si="201"/>
        <v>45839</v>
      </c>
      <c r="H3178" s="16" t="str">
        <f>IF((IFERROR((VLOOKUP(D3178,'Automation (QBO)'!A:B,2,FALSE)),"0"))=0,"Suspense",(IFERROR((VLOOKUP(D3178,'Automation (QBO)'!A:B,2,FALSE)),"Suspense")))</f>
        <v>GST/HST Payable</v>
      </c>
      <c r="I3178" s="17">
        <f t="shared" si="202"/>
        <v>45.04</v>
      </c>
      <c r="J3178" s="12" t="str">
        <f t="shared" si="203"/>
        <v>GST/HST Payable</v>
      </c>
    </row>
    <row r="3179" spans="1:10" ht="18" hidden="1" customHeight="1">
      <c r="A3179" s="13" t="s">
        <v>923</v>
      </c>
      <c r="B3179" s="12" t="s">
        <v>78</v>
      </c>
      <c r="C3179" s="12" t="s">
        <v>91</v>
      </c>
      <c r="D3179" s="12" t="s">
        <v>505</v>
      </c>
      <c r="E3179" s="12">
        <v>37.35</v>
      </c>
      <c r="F3179" s="14" t="str">
        <f t="shared" si="200"/>
        <v>2025-07-01ExpenseWix21010 Credit Card (CIBC Visa)37.35</v>
      </c>
      <c r="G3179" s="15">
        <f t="shared" si="201"/>
        <v>45839</v>
      </c>
      <c r="H3179" s="16" t="str">
        <f>IF((IFERROR((VLOOKUP(D3179,'Automation (QBO)'!A:B,2,FALSE)),"0"))=0,"Suspense",(IFERROR((VLOOKUP(D3179,'Automation (QBO)'!A:B,2,FALSE)),"Suspense")))</f>
        <v>Credit Card (CIBC Visa)</v>
      </c>
      <c r="I3179" s="17">
        <f t="shared" si="202"/>
        <v>37.35</v>
      </c>
      <c r="J3179" s="12" t="str">
        <f t="shared" si="203"/>
        <v>Credit Card (CIBC Visa)</v>
      </c>
    </row>
    <row r="3180" spans="1:10" ht="18" hidden="1" customHeight="1">
      <c r="A3180" s="13" t="s">
        <v>923</v>
      </c>
      <c r="B3180" s="12" t="s">
        <v>78</v>
      </c>
      <c r="C3180" s="12" t="s">
        <v>91</v>
      </c>
      <c r="D3180" s="12" t="s">
        <v>659</v>
      </c>
      <c r="E3180" s="12">
        <v>37.35</v>
      </c>
      <c r="F3180" s="14" t="str">
        <f t="shared" si="200"/>
        <v>2025-07-01ExpenseWix52152 Technology &amp; Website37.35</v>
      </c>
      <c r="G3180" s="15">
        <f t="shared" si="201"/>
        <v>45839</v>
      </c>
      <c r="H3180" s="16" t="str">
        <f>IF((IFERROR((VLOOKUP(D3180,'Automation (QBO)'!A:B,2,FALSE)),"0"))=0,"Suspense",(IFERROR((VLOOKUP(D3180,'Automation (QBO)'!A:B,2,FALSE)),"Suspense")))</f>
        <v>Technology &amp; Website</v>
      </c>
      <c r="I3180" s="17">
        <f t="shared" si="202"/>
        <v>37.35</v>
      </c>
      <c r="J3180" s="12" t="str">
        <f t="shared" si="203"/>
        <v>Technology &amp; Website</v>
      </c>
    </row>
    <row r="3181" spans="1:10" ht="18" hidden="1" customHeight="1">
      <c r="A3181" s="13" t="s">
        <v>928</v>
      </c>
      <c r="B3181" s="12" t="s">
        <v>924</v>
      </c>
      <c r="C3181" s="12" t="s">
        <v>111</v>
      </c>
      <c r="D3181" s="12" t="s">
        <v>272</v>
      </c>
      <c r="E3181" s="12">
        <v>1277.0899999999999</v>
      </c>
      <c r="F3181" s="14" t="str">
        <f t="shared" si="200"/>
        <v>2025-07-02BillReload Contracting Ltd.21000 Accounts Payable1277.09</v>
      </c>
      <c r="G3181" s="15">
        <f t="shared" si="201"/>
        <v>45840</v>
      </c>
      <c r="H3181" s="16" t="str">
        <f>IF((IFERROR((VLOOKUP(D3181,'Automation (QBO)'!A:B,2,FALSE)),"0"))=0,"Suspense",(IFERROR((VLOOKUP(D3181,'Automation (QBO)'!A:B,2,FALSE)),"Suspense")))</f>
        <v>Accounts Payable - Unknown</v>
      </c>
      <c r="I3181" s="17">
        <f t="shared" si="202"/>
        <v>1277.0899999999999</v>
      </c>
      <c r="J3181" s="12" t="str">
        <f t="shared" si="203"/>
        <v>Accounts Payable - Unknown</v>
      </c>
    </row>
    <row r="3182" spans="1:10" ht="18" hidden="1" customHeight="1">
      <c r="A3182" s="13" t="s">
        <v>928</v>
      </c>
      <c r="B3182" s="12" t="s">
        <v>924</v>
      </c>
      <c r="C3182" s="12" t="s">
        <v>111</v>
      </c>
      <c r="D3182" s="12" t="s">
        <v>654</v>
      </c>
      <c r="E3182" s="12">
        <v>1216.27</v>
      </c>
      <c r="F3182" s="14" t="str">
        <f t="shared" si="200"/>
        <v>2025-07-02BillReload Contracting Ltd.51320 Project Expense - Subcontractors1216.27</v>
      </c>
      <c r="G3182" s="15">
        <f t="shared" si="201"/>
        <v>45840</v>
      </c>
      <c r="H3182" s="16" t="str">
        <f>IF((IFERROR((VLOOKUP(D3182,'Automation (QBO)'!A:B,2,FALSE)),"0"))=0,"Suspense",(IFERROR((VLOOKUP(D3182,'Automation (QBO)'!A:B,2,FALSE)),"Suspense")))</f>
        <v>Project Expense - Subcontractors</v>
      </c>
      <c r="I3182" s="17">
        <f t="shared" si="202"/>
        <v>1216.27</v>
      </c>
      <c r="J3182" s="12" t="str">
        <f t="shared" si="203"/>
        <v>Project Expense - Subcontractors</v>
      </c>
    </row>
    <row r="3183" spans="1:10" ht="18" hidden="1" customHeight="1">
      <c r="A3183" s="13" t="s">
        <v>928</v>
      </c>
      <c r="B3183" s="12" t="s">
        <v>924</v>
      </c>
      <c r="C3183" s="12" t="s">
        <v>111</v>
      </c>
      <c r="D3183" s="12" t="s">
        <v>199</v>
      </c>
      <c r="E3183" s="12">
        <v>-60.82</v>
      </c>
      <c r="F3183" s="14" t="str">
        <f t="shared" si="200"/>
        <v>2025-07-02BillReload Contracting Ltd.21020 GST/HST Payable-60.82</v>
      </c>
      <c r="G3183" s="15">
        <f t="shared" si="201"/>
        <v>45840</v>
      </c>
      <c r="H3183" s="16" t="str">
        <f>IF((IFERROR((VLOOKUP(D3183,'Automation (QBO)'!A:B,2,FALSE)),"0"))=0,"Suspense",(IFERROR((VLOOKUP(D3183,'Automation (QBO)'!A:B,2,FALSE)),"Suspense")))</f>
        <v>GST/HST Payable</v>
      </c>
      <c r="I3183" s="17">
        <f t="shared" si="202"/>
        <v>-60.82</v>
      </c>
      <c r="J3183" s="12" t="str">
        <f t="shared" si="203"/>
        <v>GST/HST Payable</v>
      </c>
    </row>
    <row r="3184" spans="1:10" ht="18" hidden="1" customHeight="1">
      <c r="A3184" s="13" t="s">
        <v>928</v>
      </c>
      <c r="B3184" s="12" t="s">
        <v>929</v>
      </c>
      <c r="C3184" s="12" t="s">
        <v>111</v>
      </c>
      <c r="D3184" s="12" t="s">
        <v>272</v>
      </c>
      <c r="E3184" s="12">
        <v>-1277.0899999999999</v>
      </c>
      <c r="F3184" s="14" t="str">
        <f t="shared" si="200"/>
        <v>2025-07-02Bill Payment (Cheque)Reload Contracting Ltd.21000 Accounts Payable-1277.09</v>
      </c>
      <c r="G3184" s="15">
        <f t="shared" si="201"/>
        <v>45840</v>
      </c>
      <c r="H3184" s="16" t="str">
        <f>IF((IFERROR((VLOOKUP(D3184,'Automation (QBO)'!A:B,2,FALSE)),"0"))=0,"Suspense",(IFERROR((VLOOKUP(D3184,'Automation (QBO)'!A:B,2,FALSE)),"Suspense")))</f>
        <v>Accounts Payable - Unknown</v>
      </c>
      <c r="I3184" s="17">
        <f t="shared" si="202"/>
        <v>-1277.0899999999999</v>
      </c>
      <c r="J3184" s="12" t="str">
        <f t="shared" si="203"/>
        <v>Accounts Payable - Unknown</v>
      </c>
    </row>
    <row r="3185" spans="1:10" ht="18" hidden="1" customHeight="1">
      <c r="A3185" s="13" t="s">
        <v>928</v>
      </c>
      <c r="B3185" s="12" t="s">
        <v>924</v>
      </c>
      <c r="C3185" s="12" t="s">
        <v>111</v>
      </c>
      <c r="D3185" s="12" t="s">
        <v>654</v>
      </c>
      <c r="E3185" s="12">
        <v>644.05999999999995</v>
      </c>
      <c r="F3185" s="14" t="str">
        <f t="shared" si="200"/>
        <v>2025-07-02BillReload Contracting Ltd.51320 Project Expense - Subcontractors644.06</v>
      </c>
      <c r="G3185" s="15">
        <f t="shared" si="201"/>
        <v>45840</v>
      </c>
      <c r="H3185" s="16" t="str">
        <f>IF((IFERROR((VLOOKUP(D3185,'Automation (QBO)'!A:B,2,FALSE)),"0"))=0,"Suspense",(IFERROR((VLOOKUP(D3185,'Automation (QBO)'!A:B,2,FALSE)),"Suspense")))</f>
        <v>Project Expense - Subcontractors</v>
      </c>
      <c r="I3185" s="17">
        <f t="shared" si="202"/>
        <v>644.05999999999995</v>
      </c>
      <c r="J3185" s="12" t="str">
        <f t="shared" si="203"/>
        <v>Project Expense - Subcontractors</v>
      </c>
    </row>
    <row r="3186" spans="1:10" ht="18" hidden="1" customHeight="1">
      <c r="A3186" s="13" t="s">
        <v>928</v>
      </c>
      <c r="B3186" s="12" t="s">
        <v>924</v>
      </c>
      <c r="C3186" s="12" t="s">
        <v>111</v>
      </c>
      <c r="D3186" s="12" t="s">
        <v>199</v>
      </c>
      <c r="E3186" s="12">
        <v>-32.200000000000003</v>
      </c>
      <c r="F3186" s="14" t="str">
        <f t="shared" si="200"/>
        <v>2025-07-02BillReload Contracting Ltd.21020 GST/HST Payable-32.2</v>
      </c>
      <c r="G3186" s="15">
        <f t="shared" si="201"/>
        <v>45840</v>
      </c>
      <c r="H3186" s="16" t="str">
        <f>IF((IFERROR((VLOOKUP(D3186,'Automation (QBO)'!A:B,2,FALSE)),"0"))=0,"Suspense",(IFERROR((VLOOKUP(D3186,'Automation (QBO)'!A:B,2,FALSE)),"Suspense")))</f>
        <v>GST/HST Payable</v>
      </c>
      <c r="I3186" s="17">
        <f t="shared" si="202"/>
        <v>-32.200000000000003</v>
      </c>
      <c r="J3186" s="12" t="str">
        <f t="shared" si="203"/>
        <v>GST/HST Payable</v>
      </c>
    </row>
    <row r="3187" spans="1:10" ht="18" hidden="1" customHeight="1">
      <c r="A3187" s="13" t="s">
        <v>928</v>
      </c>
      <c r="B3187" s="12" t="s">
        <v>929</v>
      </c>
      <c r="C3187" s="12" t="s">
        <v>111</v>
      </c>
      <c r="D3187" s="12" t="s">
        <v>272</v>
      </c>
      <c r="E3187" s="12">
        <v>-676.26</v>
      </c>
      <c r="F3187" s="14" t="str">
        <f t="shared" si="200"/>
        <v>2025-07-02Bill Payment (Cheque)Reload Contracting Ltd.21000 Accounts Payable-676.26</v>
      </c>
      <c r="G3187" s="15">
        <f t="shared" si="201"/>
        <v>45840</v>
      </c>
      <c r="H3187" s="16" t="str">
        <f>IF((IFERROR((VLOOKUP(D3187,'Automation (QBO)'!A:B,2,FALSE)),"0"))=0,"Suspense",(IFERROR((VLOOKUP(D3187,'Automation (QBO)'!A:B,2,FALSE)),"Suspense")))</f>
        <v>Accounts Payable - Unknown</v>
      </c>
      <c r="I3187" s="17">
        <f t="shared" si="202"/>
        <v>-676.26</v>
      </c>
      <c r="J3187" s="12" t="str">
        <f t="shared" si="203"/>
        <v>Accounts Payable - Unknown</v>
      </c>
    </row>
    <row r="3188" spans="1:10" ht="18" hidden="1" customHeight="1">
      <c r="A3188" s="13" t="s">
        <v>928</v>
      </c>
      <c r="B3188" s="12" t="s">
        <v>924</v>
      </c>
      <c r="C3188" s="12" t="s">
        <v>111</v>
      </c>
      <c r="D3188" s="12" t="s">
        <v>654</v>
      </c>
      <c r="E3188" s="12">
        <v>227.55</v>
      </c>
      <c r="F3188" s="14" t="str">
        <f t="shared" si="200"/>
        <v>2025-07-02BillReload Contracting Ltd.51320 Project Expense - Subcontractors227.55</v>
      </c>
      <c r="G3188" s="15">
        <f t="shared" si="201"/>
        <v>45840</v>
      </c>
      <c r="H3188" s="16" t="str">
        <f>IF((IFERROR((VLOOKUP(D3188,'Automation (QBO)'!A:B,2,FALSE)),"0"))=0,"Suspense",(IFERROR((VLOOKUP(D3188,'Automation (QBO)'!A:B,2,FALSE)),"Suspense")))</f>
        <v>Project Expense - Subcontractors</v>
      </c>
      <c r="I3188" s="17">
        <f t="shared" si="202"/>
        <v>227.55</v>
      </c>
      <c r="J3188" s="12" t="str">
        <f t="shared" si="203"/>
        <v>Project Expense - Subcontractors</v>
      </c>
    </row>
    <row r="3189" spans="1:10" ht="18" hidden="1" customHeight="1">
      <c r="A3189" s="13" t="s">
        <v>928</v>
      </c>
      <c r="B3189" s="12" t="s">
        <v>924</v>
      </c>
      <c r="C3189" s="12" t="s">
        <v>111</v>
      </c>
      <c r="D3189" s="12" t="s">
        <v>199</v>
      </c>
      <c r="E3189" s="12">
        <v>-11.38</v>
      </c>
      <c r="F3189" s="14" t="str">
        <f t="shared" si="200"/>
        <v>2025-07-02BillReload Contracting Ltd.21020 GST/HST Payable-11.38</v>
      </c>
      <c r="G3189" s="15">
        <f t="shared" si="201"/>
        <v>45840</v>
      </c>
      <c r="H3189" s="16" t="str">
        <f>IF((IFERROR((VLOOKUP(D3189,'Automation (QBO)'!A:B,2,FALSE)),"0"))=0,"Suspense",(IFERROR((VLOOKUP(D3189,'Automation (QBO)'!A:B,2,FALSE)),"Suspense")))</f>
        <v>GST/HST Payable</v>
      </c>
      <c r="I3189" s="17">
        <f t="shared" si="202"/>
        <v>-11.38</v>
      </c>
      <c r="J3189" s="12" t="str">
        <f t="shared" si="203"/>
        <v>GST/HST Payable</v>
      </c>
    </row>
    <row r="3190" spans="1:10" ht="18" hidden="1" customHeight="1">
      <c r="A3190" s="13" t="s">
        <v>928</v>
      </c>
      <c r="B3190" s="12" t="s">
        <v>929</v>
      </c>
      <c r="C3190" s="12" t="s">
        <v>111</v>
      </c>
      <c r="D3190" s="12" t="s">
        <v>272</v>
      </c>
      <c r="E3190" s="12">
        <v>-238.93</v>
      </c>
      <c r="F3190" s="14" t="str">
        <f t="shared" si="200"/>
        <v>2025-07-02Bill Payment (Cheque)Reload Contracting Ltd.21000 Accounts Payable-238.93</v>
      </c>
      <c r="G3190" s="15">
        <f t="shared" si="201"/>
        <v>45840</v>
      </c>
      <c r="H3190" s="16" t="str">
        <f>IF((IFERROR((VLOOKUP(D3190,'Automation (QBO)'!A:B,2,FALSE)),"0"))=0,"Suspense",(IFERROR((VLOOKUP(D3190,'Automation (QBO)'!A:B,2,FALSE)),"Suspense")))</f>
        <v>Accounts Payable - Unknown</v>
      </c>
      <c r="I3190" s="17">
        <f t="shared" si="202"/>
        <v>-238.93</v>
      </c>
      <c r="J3190" s="12" t="str">
        <f t="shared" si="203"/>
        <v>Accounts Payable - Unknown</v>
      </c>
    </row>
    <row r="3191" spans="1:10" ht="18" hidden="1" customHeight="1">
      <c r="A3191" s="13" t="s">
        <v>928</v>
      </c>
      <c r="B3191" s="12" t="s">
        <v>924</v>
      </c>
      <c r="C3191" s="12" t="s">
        <v>111</v>
      </c>
      <c r="D3191" s="12" t="s">
        <v>654</v>
      </c>
      <c r="E3191" s="12">
        <v>234</v>
      </c>
      <c r="F3191" s="14" t="str">
        <f t="shared" si="200"/>
        <v>2025-07-02BillReload Contracting Ltd.51320 Project Expense - Subcontractors234</v>
      </c>
      <c r="G3191" s="15">
        <f t="shared" si="201"/>
        <v>45840</v>
      </c>
      <c r="H3191" s="16" t="str">
        <f>IF((IFERROR((VLOOKUP(D3191,'Automation (QBO)'!A:B,2,FALSE)),"0"))=0,"Suspense",(IFERROR((VLOOKUP(D3191,'Automation (QBO)'!A:B,2,FALSE)),"Suspense")))</f>
        <v>Project Expense - Subcontractors</v>
      </c>
      <c r="I3191" s="17">
        <f t="shared" si="202"/>
        <v>234</v>
      </c>
      <c r="J3191" s="12" t="str">
        <f t="shared" si="203"/>
        <v>Project Expense - Subcontractors</v>
      </c>
    </row>
    <row r="3192" spans="1:10" ht="18" hidden="1" customHeight="1">
      <c r="A3192" s="13" t="s">
        <v>928</v>
      </c>
      <c r="B3192" s="12" t="s">
        <v>924</v>
      </c>
      <c r="C3192" s="12" t="s">
        <v>111</v>
      </c>
      <c r="D3192" s="12" t="s">
        <v>199</v>
      </c>
      <c r="E3192" s="12">
        <v>-11.7</v>
      </c>
      <c r="F3192" s="14" t="str">
        <f t="shared" si="200"/>
        <v>2025-07-02BillReload Contracting Ltd.21020 GST/HST Payable-11.7</v>
      </c>
      <c r="G3192" s="15">
        <f t="shared" si="201"/>
        <v>45840</v>
      </c>
      <c r="H3192" s="16" t="str">
        <f>IF((IFERROR((VLOOKUP(D3192,'Automation (QBO)'!A:B,2,FALSE)),"0"))=0,"Suspense",(IFERROR((VLOOKUP(D3192,'Automation (QBO)'!A:B,2,FALSE)),"Suspense")))</f>
        <v>GST/HST Payable</v>
      </c>
      <c r="I3192" s="17">
        <f t="shared" si="202"/>
        <v>-11.7</v>
      </c>
      <c r="J3192" s="12" t="str">
        <f t="shared" si="203"/>
        <v>GST/HST Payable</v>
      </c>
    </row>
    <row r="3193" spans="1:10" ht="18" hidden="1" customHeight="1">
      <c r="A3193" s="13" t="s">
        <v>928</v>
      </c>
      <c r="B3193" s="12" t="s">
        <v>929</v>
      </c>
      <c r="C3193" s="12" t="s">
        <v>111</v>
      </c>
      <c r="D3193" s="12" t="s">
        <v>272</v>
      </c>
      <c r="E3193" s="12">
        <v>-245.7</v>
      </c>
      <c r="F3193" s="14" t="str">
        <f t="shared" si="200"/>
        <v>2025-07-02Bill Payment (Cheque)Reload Contracting Ltd.21000 Accounts Payable-245.7</v>
      </c>
      <c r="G3193" s="15">
        <f t="shared" si="201"/>
        <v>45840</v>
      </c>
      <c r="H3193" s="16" t="str">
        <f>IF((IFERROR((VLOOKUP(D3193,'Automation (QBO)'!A:B,2,FALSE)),"0"))=0,"Suspense",(IFERROR((VLOOKUP(D3193,'Automation (QBO)'!A:B,2,FALSE)),"Suspense")))</f>
        <v>Accounts Payable - Unknown</v>
      </c>
      <c r="I3193" s="17">
        <f t="shared" si="202"/>
        <v>-245.7</v>
      </c>
      <c r="J3193" s="12" t="str">
        <f t="shared" si="203"/>
        <v>Accounts Payable - Unknown</v>
      </c>
    </row>
    <row r="3194" spans="1:10" ht="18" hidden="1" customHeight="1">
      <c r="A3194" s="13" t="s">
        <v>928</v>
      </c>
      <c r="B3194" s="12" t="s">
        <v>929</v>
      </c>
      <c r="C3194" s="12" t="s">
        <v>111</v>
      </c>
      <c r="D3194" s="12" t="s">
        <v>201</v>
      </c>
      <c r="E3194" s="12">
        <v>-245.7</v>
      </c>
      <c r="F3194" s="14" t="str">
        <f t="shared" si="200"/>
        <v>2025-07-02Bill Payment (Cheque)Reload Contracting Ltd.11005 Chequing (CIBC)-245.7</v>
      </c>
      <c r="G3194" s="15">
        <f t="shared" si="201"/>
        <v>45840</v>
      </c>
      <c r="H3194" s="16" t="str">
        <f>IF((IFERROR((VLOOKUP(D3194,'Automation (QBO)'!A:B,2,FALSE)),"0"))=0,"Suspense",(IFERROR((VLOOKUP(D3194,'Automation (QBO)'!A:B,2,FALSE)),"Suspense")))</f>
        <v>Chequing (CIBC)</v>
      </c>
      <c r="I3194" s="17">
        <f t="shared" si="202"/>
        <v>-245.7</v>
      </c>
      <c r="J3194" s="12" t="str">
        <f t="shared" si="203"/>
        <v>Chequing (CIBC)</v>
      </c>
    </row>
    <row r="3195" spans="1:10" ht="18" hidden="1" customHeight="1">
      <c r="A3195" s="13" t="s">
        <v>928</v>
      </c>
      <c r="B3195" s="12" t="s">
        <v>924</v>
      </c>
      <c r="C3195" s="12" t="s">
        <v>111</v>
      </c>
      <c r="D3195" s="12" t="s">
        <v>654</v>
      </c>
      <c r="E3195" s="12">
        <v>613</v>
      </c>
      <c r="F3195" s="14" t="str">
        <f t="shared" si="200"/>
        <v>2025-07-02BillReload Contracting Ltd.51320 Project Expense - Subcontractors613</v>
      </c>
      <c r="G3195" s="15">
        <f t="shared" si="201"/>
        <v>45840</v>
      </c>
      <c r="H3195" s="16" t="str">
        <f>IF((IFERROR((VLOOKUP(D3195,'Automation (QBO)'!A:B,2,FALSE)),"0"))=0,"Suspense",(IFERROR((VLOOKUP(D3195,'Automation (QBO)'!A:B,2,FALSE)),"Suspense")))</f>
        <v>Project Expense - Subcontractors</v>
      </c>
      <c r="I3195" s="17">
        <f t="shared" si="202"/>
        <v>613</v>
      </c>
      <c r="J3195" s="12" t="str">
        <f t="shared" si="203"/>
        <v>Project Expense - Subcontractors</v>
      </c>
    </row>
    <row r="3196" spans="1:10" ht="18" hidden="1" customHeight="1">
      <c r="A3196" s="13" t="s">
        <v>928</v>
      </c>
      <c r="B3196" s="12" t="s">
        <v>924</v>
      </c>
      <c r="C3196" s="12" t="s">
        <v>111</v>
      </c>
      <c r="D3196" s="12" t="s">
        <v>199</v>
      </c>
      <c r="E3196" s="12">
        <v>-30.65</v>
      </c>
      <c r="F3196" s="14" t="str">
        <f t="shared" si="200"/>
        <v>2025-07-02BillReload Contracting Ltd.21020 GST/HST Payable-30.65</v>
      </c>
      <c r="G3196" s="15">
        <f t="shared" si="201"/>
        <v>45840</v>
      </c>
      <c r="H3196" s="16" t="str">
        <f>IF((IFERROR((VLOOKUP(D3196,'Automation (QBO)'!A:B,2,FALSE)),"0"))=0,"Suspense",(IFERROR((VLOOKUP(D3196,'Automation (QBO)'!A:B,2,FALSE)),"Suspense")))</f>
        <v>GST/HST Payable</v>
      </c>
      <c r="I3196" s="17">
        <f t="shared" si="202"/>
        <v>-30.65</v>
      </c>
      <c r="J3196" s="12" t="str">
        <f t="shared" si="203"/>
        <v>GST/HST Payable</v>
      </c>
    </row>
    <row r="3197" spans="1:10" ht="18" hidden="1" customHeight="1">
      <c r="A3197" s="13" t="s">
        <v>928</v>
      </c>
      <c r="B3197" s="12" t="s">
        <v>929</v>
      </c>
      <c r="C3197" s="12" t="s">
        <v>111</v>
      </c>
      <c r="D3197" s="12" t="s">
        <v>272</v>
      </c>
      <c r="E3197" s="12">
        <v>-643.65</v>
      </c>
      <c r="F3197" s="14" t="str">
        <f t="shared" si="200"/>
        <v>2025-07-02Bill Payment (Cheque)Reload Contracting Ltd.21000 Accounts Payable-643.65</v>
      </c>
      <c r="G3197" s="15">
        <f t="shared" si="201"/>
        <v>45840</v>
      </c>
      <c r="H3197" s="16" t="str">
        <f>IF((IFERROR((VLOOKUP(D3197,'Automation (QBO)'!A:B,2,FALSE)),"0"))=0,"Suspense",(IFERROR((VLOOKUP(D3197,'Automation (QBO)'!A:B,2,FALSE)),"Suspense")))</f>
        <v>Accounts Payable - Unknown</v>
      </c>
      <c r="I3197" s="17">
        <f t="shared" si="202"/>
        <v>-643.65</v>
      </c>
      <c r="J3197" s="12" t="str">
        <f t="shared" si="203"/>
        <v>Accounts Payable - Unknown</v>
      </c>
    </row>
    <row r="3198" spans="1:10" ht="18" hidden="1" customHeight="1">
      <c r="A3198" s="13" t="s">
        <v>928</v>
      </c>
      <c r="B3198" s="12" t="s">
        <v>924</v>
      </c>
      <c r="C3198" s="12" t="s">
        <v>122</v>
      </c>
      <c r="D3198" s="12" t="s">
        <v>654</v>
      </c>
      <c r="E3198" s="12">
        <v>4189.8599999999997</v>
      </c>
      <c r="F3198" s="14" t="str">
        <f t="shared" si="200"/>
        <v>2025-07-02BillCrestlynn Contracting51320 Project Expense - Subcontractors4189.86</v>
      </c>
      <c r="G3198" s="15">
        <f t="shared" si="201"/>
        <v>45840</v>
      </c>
      <c r="H3198" s="16" t="str">
        <f>IF((IFERROR((VLOOKUP(D3198,'Automation (QBO)'!A:B,2,FALSE)),"0"))=0,"Suspense",(IFERROR((VLOOKUP(D3198,'Automation (QBO)'!A:B,2,FALSE)),"Suspense")))</f>
        <v>Project Expense - Subcontractors</v>
      </c>
      <c r="I3198" s="17">
        <f t="shared" si="202"/>
        <v>4189.8599999999997</v>
      </c>
      <c r="J3198" s="12" t="str">
        <f t="shared" si="203"/>
        <v>Project Expense - Subcontractors</v>
      </c>
    </row>
    <row r="3199" spans="1:10" ht="18" hidden="1" customHeight="1">
      <c r="A3199" s="13" t="s">
        <v>928</v>
      </c>
      <c r="B3199" s="12" t="s">
        <v>924</v>
      </c>
      <c r="C3199" s="12" t="s">
        <v>122</v>
      </c>
      <c r="D3199" s="12" t="s">
        <v>199</v>
      </c>
      <c r="E3199" s="12">
        <v>-209.49</v>
      </c>
      <c r="F3199" s="14" t="str">
        <f t="shared" si="200"/>
        <v>2025-07-02BillCrestlynn Contracting21020 GST/HST Payable-209.49</v>
      </c>
      <c r="G3199" s="15">
        <f t="shared" si="201"/>
        <v>45840</v>
      </c>
      <c r="H3199" s="16" t="str">
        <f>IF((IFERROR((VLOOKUP(D3199,'Automation (QBO)'!A:B,2,FALSE)),"0"))=0,"Suspense",(IFERROR((VLOOKUP(D3199,'Automation (QBO)'!A:B,2,FALSE)),"Suspense")))</f>
        <v>GST/HST Payable</v>
      </c>
      <c r="I3199" s="17">
        <f t="shared" si="202"/>
        <v>-209.49</v>
      </c>
      <c r="J3199" s="12" t="str">
        <f t="shared" si="203"/>
        <v>GST/HST Payable</v>
      </c>
    </row>
    <row r="3200" spans="1:10" ht="18" hidden="1" customHeight="1">
      <c r="A3200" s="13" t="s">
        <v>928</v>
      </c>
      <c r="B3200" s="12" t="s">
        <v>929</v>
      </c>
      <c r="C3200" s="12" t="s">
        <v>122</v>
      </c>
      <c r="D3200" s="12" t="s">
        <v>272</v>
      </c>
      <c r="E3200" s="12">
        <v>-4399.3500000000004</v>
      </c>
      <c r="F3200" s="14" t="str">
        <f t="shared" si="200"/>
        <v>2025-07-02Bill Payment (Cheque)Crestlynn Contracting21000 Accounts Payable-4399.35</v>
      </c>
      <c r="G3200" s="15">
        <f t="shared" si="201"/>
        <v>45840</v>
      </c>
      <c r="H3200" s="16" t="str">
        <f>IF((IFERROR((VLOOKUP(D3200,'Automation (QBO)'!A:B,2,FALSE)),"0"))=0,"Suspense",(IFERROR((VLOOKUP(D3200,'Automation (QBO)'!A:B,2,FALSE)),"Suspense")))</f>
        <v>Accounts Payable - Unknown</v>
      </c>
      <c r="I3200" s="17">
        <f t="shared" si="202"/>
        <v>-4399.3500000000004</v>
      </c>
      <c r="J3200" s="12" t="str">
        <f t="shared" si="203"/>
        <v>Accounts Payable - Unknown</v>
      </c>
    </row>
    <row r="3201" spans="1:10" ht="18" hidden="1" customHeight="1">
      <c r="A3201" s="13" t="s">
        <v>928</v>
      </c>
      <c r="B3201" s="12" t="s">
        <v>929</v>
      </c>
      <c r="C3201" s="12" t="s">
        <v>122</v>
      </c>
      <c r="D3201" s="12" t="s">
        <v>201</v>
      </c>
      <c r="E3201" s="12">
        <v>-4399.3500000000004</v>
      </c>
      <c r="F3201" s="14" t="str">
        <f t="shared" si="200"/>
        <v>2025-07-02Bill Payment (Cheque)Crestlynn Contracting11005 Chequing (CIBC)-4399.35</v>
      </c>
      <c r="G3201" s="15">
        <f t="shared" si="201"/>
        <v>45840</v>
      </c>
      <c r="H3201" s="16" t="str">
        <f>IF((IFERROR((VLOOKUP(D3201,'Automation (QBO)'!A:B,2,FALSE)),"0"))=0,"Suspense",(IFERROR((VLOOKUP(D3201,'Automation (QBO)'!A:B,2,FALSE)),"Suspense")))</f>
        <v>Chequing (CIBC)</v>
      </c>
      <c r="I3201" s="17">
        <f t="shared" si="202"/>
        <v>-4399.3500000000004</v>
      </c>
      <c r="J3201" s="12" t="str">
        <f t="shared" si="203"/>
        <v>Chequing (CIBC)</v>
      </c>
    </row>
    <row r="3202" spans="1:10" ht="18" hidden="1" customHeight="1">
      <c r="A3202" s="13" t="s">
        <v>928</v>
      </c>
      <c r="B3202" s="12" t="s">
        <v>78</v>
      </c>
      <c r="C3202" s="12" t="s">
        <v>142</v>
      </c>
      <c r="D3202" s="12" t="s">
        <v>201</v>
      </c>
      <c r="E3202" s="12">
        <v>-1252.44</v>
      </c>
      <c r="F3202" s="14" t="str">
        <f t="shared" si="200"/>
        <v>2025-07-02ExpenseInsurance WayPoint Portfolio Inc.11005 Chequing (CIBC)-1252.44</v>
      </c>
      <c r="G3202" s="15">
        <f t="shared" si="201"/>
        <v>45840</v>
      </c>
      <c r="H3202" s="16" t="str">
        <f>IF((IFERROR((VLOOKUP(D3202,'Automation (QBO)'!A:B,2,FALSE)),"0"))=0,"Suspense",(IFERROR((VLOOKUP(D3202,'Automation (QBO)'!A:B,2,FALSE)),"Suspense")))</f>
        <v>Chequing (CIBC)</v>
      </c>
      <c r="I3202" s="17">
        <f t="shared" si="202"/>
        <v>-1252.44</v>
      </c>
      <c r="J3202" s="12" t="str">
        <f t="shared" si="203"/>
        <v>Chequing (CIBC)</v>
      </c>
    </row>
    <row r="3203" spans="1:10" ht="18" hidden="1" customHeight="1">
      <c r="A3203" s="13" t="s">
        <v>928</v>
      </c>
      <c r="B3203" s="12" t="s">
        <v>78</v>
      </c>
      <c r="C3203" s="12" t="s">
        <v>142</v>
      </c>
      <c r="D3203" s="12" t="s">
        <v>403</v>
      </c>
      <c r="E3203" s="12">
        <v>1252.44</v>
      </c>
      <c r="F3203" s="14" t="str">
        <f t="shared" ref="F3203:F3266" si="204">A3203&amp;B3203&amp;C3203&amp;D3203&amp;E3203</f>
        <v>2025-07-02ExpenseInsurance WayPoint Portfolio Inc.52175 Insurance1252.44</v>
      </c>
      <c r="G3203" s="15">
        <f t="shared" ref="G3203:G3266" si="205">IFERROR((DATEVALUE(A3203)),A3203)</f>
        <v>45840</v>
      </c>
      <c r="H3203" s="16" t="str">
        <f>IF((IFERROR((VLOOKUP(D3203,'Automation (QBO)'!A:B,2,FALSE)),"0"))=0,"Suspense",(IFERROR((VLOOKUP(D3203,'Automation (QBO)'!A:B,2,FALSE)),"Suspense")))</f>
        <v>Insurance</v>
      </c>
      <c r="I3203" s="17">
        <f t="shared" ref="I3203:I3266" si="206">E3203</f>
        <v>1252.44</v>
      </c>
      <c r="J3203" s="12" t="str">
        <f t="shared" ref="J3203:J3266" si="207">H3203</f>
        <v>Insurance</v>
      </c>
    </row>
    <row r="3204" spans="1:10" ht="18" hidden="1" customHeight="1">
      <c r="A3204" s="13" t="s">
        <v>928</v>
      </c>
      <c r="B3204" s="12" t="s">
        <v>78</v>
      </c>
      <c r="C3204" s="12" t="s">
        <v>142</v>
      </c>
      <c r="D3204" s="12" t="s">
        <v>199</v>
      </c>
      <c r="E3204" s="12">
        <v>0</v>
      </c>
      <c r="F3204" s="14" t="str">
        <f t="shared" si="204"/>
        <v>2025-07-02ExpenseInsurance WayPoint Portfolio Inc.21020 GST/HST Payable0</v>
      </c>
      <c r="G3204" s="15">
        <f t="shared" si="205"/>
        <v>45840</v>
      </c>
      <c r="H3204" s="16" t="str">
        <f>IF((IFERROR((VLOOKUP(D3204,'Automation (QBO)'!A:B,2,FALSE)),"0"))=0,"Suspense",(IFERROR((VLOOKUP(D3204,'Automation (QBO)'!A:B,2,FALSE)),"Suspense")))</f>
        <v>GST/HST Payable</v>
      </c>
      <c r="I3204" s="17">
        <f t="shared" si="206"/>
        <v>0</v>
      </c>
      <c r="J3204" s="12" t="str">
        <f t="shared" si="207"/>
        <v>GST/HST Payable</v>
      </c>
    </row>
    <row r="3205" spans="1:10" ht="18" hidden="1" customHeight="1">
      <c r="A3205" s="13" t="s">
        <v>928</v>
      </c>
      <c r="B3205" s="12" t="s">
        <v>924</v>
      </c>
      <c r="C3205" s="12" t="s">
        <v>115</v>
      </c>
      <c r="D3205" s="12" t="s">
        <v>654</v>
      </c>
      <c r="E3205" s="12">
        <v>15000</v>
      </c>
      <c r="F3205" s="14" t="str">
        <f t="shared" si="204"/>
        <v>2025-07-02BillBrenmack Electric Ltd51320 Project Expense - Subcontractors15000</v>
      </c>
      <c r="G3205" s="15">
        <f t="shared" si="205"/>
        <v>45840</v>
      </c>
      <c r="H3205" s="16" t="str">
        <f>IF((IFERROR((VLOOKUP(D3205,'Automation (QBO)'!A:B,2,FALSE)),"0"))=0,"Suspense",(IFERROR((VLOOKUP(D3205,'Automation (QBO)'!A:B,2,FALSE)),"Suspense")))</f>
        <v>Project Expense - Subcontractors</v>
      </c>
      <c r="I3205" s="17">
        <f t="shared" si="206"/>
        <v>15000</v>
      </c>
      <c r="J3205" s="12" t="str">
        <f t="shared" si="207"/>
        <v>Project Expense - Subcontractors</v>
      </c>
    </row>
    <row r="3206" spans="1:10" ht="18" hidden="1" customHeight="1">
      <c r="A3206" s="13" t="s">
        <v>928</v>
      </c>
      <c r="B3206" s="12" t="s">
        <v>924</v>
      </c>
      <c r="C3206" s="12" t="s">
        <v>115</v>
      </c>
      <c r="D3206" s="12" t="s">
        <v>199</v>
      </c>
      <c r="E3206" s="12">
        <v>-750</v>
      </c>
      <c r="F3206" s="14" t="str">
        <f t="shared" si="204"/>
        <v>2025-07-02BillBrenmack Electric Ltd21020 GST/HST Payable-750</v>
      </c>
      <c r="G3206" s="15">
        <f t="shared" si="205"/>
        <v>45840</v>
      </c>
      <c r="H3206" s="16" t="str">
        <f>IF((IFERROR((VLOOKUP(D3206,'Automation (QBO)'!A:B,2,FALSE)),"0"))=0,"Suspense",(IFERROR((VLOOKUP(D3206,'Automation (QBO)'!A:B,2,FALSE)),"Suspense")))</f>
        <v>GST/HST Payable</v>
      </c>
      <c r="I3206" s="17">
        <f t="shared" si="206"/>
        <v>-750</v>
      </c>
      <c r="J3206" s="12" t="str">
        <f t="shared" si="207"/>
        <v>GST/HST Payable</v>
      </c>
    </row>
    <row r="3207" spans="1:10" ht="18" hidden="1" customHeight="1">
      <c r="A3207" s="13" t="s">
        <v>928</v>
      </c>
      <c r="B3207" s="12" t="s">
        <v>924</v>
      </c>
      <c r="C3207" s="12" t="s">
        <v>115</v>
      </c>
      <c r="D3207" s="12" t="s">
        <v>272</v>
      </c>
      <c r="E3207" s="12">
        <v>15750</v>
      </c>
      <c r="F3207" s="14" t="str">
        <f t="shared" si="204"/>
        <v>2025-07-02BillBrenmack Electric Ltd21000 Accounts Payable15750</v>
      </c>
      <c r="G3207" s="15">
        <f t="shared" si="205"/>
        <v>45840</v>
      </c>
      <c r="H3207" s="16" t="str">
        <f>IF((IFERROR((VLOOKUP(D3207,'Automation (QBO)'!A:B,2,FALSE)),"0"))=0,"Suspense",(IFERROR((VLOOKUP(D3207,'Automation (QBO)'!A:B,2,FALSE)),"Suspense")))</f>
        <v>Accounts Payable - Unknown</v>
      </c>
      <c r="I3207" s="17">
        <f t="shared" si="206"/>
        <v>15750</v>
      </c>
      <c r="J3207" s="12" t="str">
        <f t="shared" si="207"/>
        <v>Accounts Payable - Unknown</v>
      </c>
    </row>
    <row r="3208" spans="1:10" ht="18" hidden="1" customHeight="1">
      <c r="A3208" s="13" t="s">
        <v>928</v>
      </c>
      <c r="B3208" s="12" t="s">
        <v>929</v>
      </c>
      <c r="C3208" s="12" t="s">
        <v>115</v>
      </c>
      <c r="D3208" s="12" t="s">
        <v>272</v>
      </c>
      <c r="E3208" s="12">
        <v>-15750</v>
      </c>
      <c r="F3208" s="14" t="str">
        <f t="shared" si="204"/>
        <v>2025-07-02Bill Payment (Cheque)Brenmack Electric Ltd21000 Accounts Payable-15750</v>
      </c>
      <c r="G3208" s="15">
        <f t="shared" si="205"/>
        <v>45840</v>
      </c>
      <c r="H3208" s="16" t="str">
        <f>IF((IFERROR((VLOOKUP(D3208,'Automation (QBO)'!A:B,2,FALSE)),"0"))=0,"Suspense",(IFERROR((VLOOKUP(D3208,'Automation (QBO)'!A:B,2,FALSE)),"Suspense")))</f>
        <v>Accounts Payable - Unknown</v>
      </c>
      <c r="I3208" s="17">
        <f t="shared" si="206"/>
        <v>-15750</v>
      </c>
      <c r="J3208" s="12" t="str">
        <f t="shared" si="207"/>
        <v>Accounts Payable - Unknown</v>
      </c>
    </row>
    <row r="3209" spans="1:10" ht="18" hidden="1" customHeight="1">
      <c r="A3209" s="13" t="s">
        <v>928</v>
      </c>
      <c r="B3209" s="12" t="s">
        <v>929</v>
      </c>
      <c r="C3209" s="12" t="s">
        <v>115</v>
      </c>
      <c r="D3209" s="12" t="s">
        <v>201</v>
      </c>
      <c r="E3209" s="12">
        <v>-15750</v>
      </c>
      <c r="F3209" s="14" t="str">
        <f t="shared" si="204"/>
        <v>2025-07-02Bill Payment (Cheque)Brenmack Electric Ltd11005 Chequing (CIBC)-15750</v>
      </c>
      <c r="G3209" s="15">
        <f t="shared" si="205"/>
        <v>45840</v>
      </c>
      <c r="H3209" s="16" t="str">
        <f>IF((IFERROR((VLOOKUP(D3209,'Automation (QBO)'!A:B,2,FALSE)),"0"))=0,"Suspense",(IFERROR((VLOOKUP(D3209,'Automation (QBO)'!A:B,2,FALSE)),"Suspense")))</f>
        <v>Chequing (CIBC)</v>
      </c>
      <c r="I3209" s="17">
        <f t="shared" si="206"/>
        <v>-15750</v>
      </c>
      <c r="J3209" s="12" t="str">
        <f t="shared" si="207"/>
        <v>Chequing (CIBC)</v>
      </c>
    </row>
    <row r="3210" spans="1:10" ht="18" hidden="1" customHeight="1">
      <c r="A3210" s="13" t="s">
        <v>928</v>
      </c>
      <c r="B3210" s="12" t="s">
        <v>925</v>
      </c>
      <c r="C3210" s="12" t="s">
        <v>165</v>
      </c>
      <c r="D3210" s="12" t="s">
        <v>272</v>
      </c>
      <c r="E3210" s="12">
        <v>-35.1</v>
      </c>
      <c r="F3210" s="14" t="str">
        <f t="shared" si="204"/>
        <v>2025-07-02Bill Payment (Credit Card)Shoppers Drug Mart21000 Accounts Payable-35.1</v>
      </c>
      <c r="G3210" s="15">
        <f t="shared" si="205"/>
        <v>45840</v>
      </c>
      <c r="H3210" s="16" t="str">
        <f>IF((IFERROR((VLOOKUP(D3210,'Automation (QBO)'!A:B,2,FALSE)),"0"))=0,"Suspense",(IFERROR((VLOOKUP(D3210,'Automation (QBO)'!A:B,2,FALSE)),"Suspense")))</f>
        <v>Accounts Payable - Unknown</v>
      </c>
      <c r="I3210" s="17">
        <f t="shared" si="206"/>
        <v>-35.1</v>
      </c>
      <c r="J3210" s="12" t="str">
        <f t="shared" si="207"/>
        <v>Accounts Payable - Unknown</v>
      </c>
    </row>
    <row r="3211" spans="1:10" ht="18" hidden="1" customHeight="1">
      <c r="A3211" s="13" t="s">
        <v>928</v>
      </c>
      <c r="B3211" s="12" t="s">
        <v>925</v>
      </c>
      <c r="C3211" s="12" t="s">
        <v>165</v>
      </c>
      <c r="D3211" s="12" t="s">
        <v>505</v>
      </c>
      <c r="E3211" s="12">
        <v>35.1</v>
      </c>
      <c r="F3211" s="14" t="str">
        <f t="shared" si="204"/>
        <v>2025-07-02Bill Payment (Credit Card)Shoppers Drug Mart21010 Credit Card (CIBC Visa)35.1</v>
      </c>
      <c r="G3211" s="15">
        <f t="shared" si="205"/>
        <v>45840</v>
      </c>
      <c r="H3211" s="16" t="str">
        <f>IF((IFERROR((VLOOKUP(D3211,'Automation (QBO)'!A:B,2,FALSE)),"0"))=0,"Suspense",(IFERROR((VLOOKUP(D3211,'Automation (QBO)'!A:B,2,FALSE)),"Suspense")))</f>
        <v>Credit Card (CIBC Visa)</v>
      </c>
      <c r="I3211" s="17">
        <f t="shared" si="206"/>
        <v>35.1</v>
      </c>
      <c r="J3211" s="12" t="str">
        <f t="shared" si="207"/>
        <v>Credit Card (CIBC Visa)</v>
      </c>
    </row>
    <row r="3212" spans="1:10" ht="18" hidden="1" customHeight="1">
      <c r="A3212" s="13" t="s">
        <v>928</v>
      </c>
      <c r="B3212" s="12" t="s">
        <v>924</v>
      </c>
      <c r="C3212" s="12" t="s">
        <v>165</v>
      </c>
      <c r="D3212" s="12" t="s">
        <v>293</v>
      </c>
      <c r="E3212" s="12">
        <v>33.49</v>
      </c>
      <c r="F3212" s="14" t="str">
        <f t="shared" si="204"/>
        <v>2025-07-02BillShoppers Drug Mart52195 Office Supplies33.49</v>
      </c>
      <c r="G3212" s="15">
        <f t="shared" si="205"/>
        <v>45840</v>
      </c>
      <c r="H3212" s="16" t="str">
        <f>IF((IFERROR((VLOOKUP(D3212,'Automation (QBO)'!A:B,2,FALSE)),"0"))=0,"Suspense",(IFERROR((VLOOKUP(D3212,'Automation (QBO)'!A:B,2,FALSE)),"Suspense")))</f>
        <v>Office Supplies</v>
      </c>
      <c r="I3212" s="17">
        <f t="shared" si="206"/>
        <v>33.49</v>
      </c>
      <c r="J3212" s="12" t="str">
        <f t="shared" si="207"/>
        <v>Office Supplies</v>
      </c>
    </row>
    <row r="3213" spans="1:10" ht="18" hidden="1" customHeight="1">
      <c r="A3213" s="13" t="s">
        <v>928</v>
      </c>
      <c r="B3213" s="12" t="s">
        <v>924</v>
      </c>
      <c r="C3213" s="12" t="s">
        <v>165</v>
      </c>
      <c r="D3213" s="12" t="s">
        <v>199</v>
      </c>
      <c r="E3213" s="12">
        <v>-1.61</v>
      </c>
      <c r="F3213" s="14" t="str">
        <f t="shared" si="204"/>
        <v>2025-07-02BillShoppers Drug Mart21020 GST/HST Payable-1.61</v>
      </c>
      <c r="G3213" s="15">
        <f t="shared" si="205"/>
        <v>45840</v>
      </c>
      <c r="H3213" s="16" t="str">
        <f>IF((IFERROR((VLOOKUP(D3213,'Automation (QBO)'!A:B,2,FALSE)),"0"))=0,"Suspense",(IFERROR((VLOOKUP(D3213,'Automation (QBO)'!A:B,2,FALSE)),"Suspense")))</f>
        <v>GST/HST Payable</v>
      </c>
      <c r="I3213" s="17">
        <f t="shared" si="206"/>
        <v>-1.61</v>
      </c>
      <c r="J3213" s="12" t="str">
        <f t="shared" si="207"/>
        <v>GST/HST Payable</v>
      </c>
    </row>
    <row r="3214" spans="1:10" ht="18" hidden="1" customHeight="1">
      <c r="A3214" s="13" t="s">
        <v>928</v>
      </c>
      <c r="B3214" s="12" t="s">
        <v>924</v>
      </c>
      <c r="C3214" s="12" t="s">
        <v>165</v>
      </c>
      <c r="D3214" s="12" t="s">
        <v>272</v>
      </c>
      <c r="E3214" s="12">
        <v>35.1</v>
      </c>
      <c r="F3214" s="14" t="str">
        <f t="shared" si="204"/>
        <v>2025-07-02BillShoppers Drug Mart21000 Accounts Payable35.1</v>
      </c>
      <c r="G3214" s="15">
        <f t="shared" si="205"/>
        <v>45840</v>
      </c>
      <c r="H3214" s="16" t="str">
        <f>IF((IFERROR((VLOOKUP(D3214,'Automation (QBO)'!A:B,2,FALSE)),"0"))=0,"Suspense",(IFERROR((VLOOKUP(D3214,'Automation (QBO)'!A:B,2,FALSE)),"Suspense")))</f>
        <v>Accounts Payable - Unknown</v>
      </c>
      <c r="I3214" s="17">
        <f t="shared" si="206"/>
        <v>35.1</v>
      </c>
      <c r="J3214" s="12" t="str">
        <f t="shared" si="207"/>
        <v>Accounts Payable - Unknown</v>
      </c>
    </row>
    <row r="3215" spans="1:10" ht="18" hidden="1" customHeight="1">
      <c r="A3215" s="13" t="s">
        <v>928</v>
      </c>
      <c r="B3215" s="12" t="s">
        <v>924</v>
      </c>
      <c r="C3215" s="12" t="s">
        <v>83</v>
      </c>
      <c r="D3215" s="12" t="s">
        <v>663</v>
      </c>
      <c r="E3215" s="12">
        <v>176</v>
      </c>
      <c r="F3215" s="14" t="str">
        <f t="shared" si="204"/>
        <v>2025-07-02BillMV Recycling and Waste Centre51315 Project Expense - Other176</v>
      </c>
      <c r="G3215" s="15">
        <f t="shared" si="205"/>
        <v>45840</v>
      </c>
      <c r="H3215" s="16" t="str">
        <f>IF((IFERROR((VLOOKUP(D3215,'Automation (QBO)'!A:B,2,FALSE)),"0"))=0,"Suspense",(IFERROR((VLOOKUP(D3215,'Automation (QBO)'!A:B,2,FALSE)),"Suspense")))</f>
        <v>Project Expense - Other</v>
      </c>
      <c r="I3215" s="17">
        <f t="shared" si="206"/>
        <v>176</v>
      </c>
      <c r="J3215" s="12" t="str">
        <f t="shared" si="207"/>
        <v>Project Expense - Other</v>
      </c>
    </row>
    <row r="3216" spans="1:10" ht="18" hidden="1" customHeight="1">
      <c r="A3216" s="13" t="s">
        <v>928</v>
      </c>
      <c r="B3216" s="12" t="s">
        <v>925</v>
      </c>
      <c r="C3216" s="12" t="s">
        <v>83</v>
      </c>
      <c r="D3216" s="12" t="s">
        <v>272</v>
      </c>
      <c r="E3216" s="12">
        <v>-176</v>
      </c>
      <c r="F3216" s="14" t="str">
        <f t="shared" si="204"/>
        <v>2025-07-02Bill Payment (Credit Card)MV Recycling and Waste Centre21000 Accounts Payable-176</v>
      </c>
      <c r="G3216" s="15">
        <f t="shared" si="205"/>
        <v>45840</v>
      </c>
      <c r="H3216" s="16" t="str">
        <f>IF((IFERROR((VLOOKUP(D3216,'Automation (QBO)'!A:B,2,FALSE)),"0"))=0,"Suspense",(IFERROR((VLOOKUP(D3216,'Automation (QBO)'!A:B,2,FALSE)),"Suspense")))</f>
        <v>Accounts Payable - Unknown</v>
      </c>
      <c r="I3216" s="17">
        <f t="shared" si="206"/>
        <v>-176</v>
      </c>
      <c r="J3216" s="12" t="str">
        <f t="shared" si="207"/>
        <v>Accounts Payable - Unknown</v>
      </c>
    </row>
    <row r="3217" spans="1:10" ht="18" hidden="1" customHeight="1">
      <c r="A3217" s="13" t="s">
        <v>928</v>
      </c>
      <c r="B3217" s="12" t="s">
        <v>925</v>
      </c>
      <c r="C3217" s="12" t="s">
        <v>83</v>
      </c>
      <c r="D3217" s="12" t="s">
        <v>505</v>
      </c>
      <c r="E3217" s="12">
        <v>176</v>
      </c>
      <c r="F3217" s="14" t="str">
        <f t="shared" si="204"/>
        <v>2025-07-02Bill Payment (Credit Card)MV Recycling and Waste Centre21010 Credit Card (CIBC Visa)176</v>
      </c>
      <c r="G3217" s="15">
        <f t="shared" si="205"/>
        <v>45840</v>
      </c>
      <c r="H3217" s="16" t="str">
        <f>IF((IFERROR((VLOOKUP(D3217,'Automation (QBO)'!A:B,2,FALSE)),"0"))=0,"Suspense",(IFERROR((VLOOKUP(D3217,'Automation (QBO)'!A:B,2,FALSE)),"Suspense")))</f>
        <v>Credit Card (CIBC Visa)</v>
      </c>
      <c r="I3217" s="17">
        <f t="shared" si="206"/>
        <v>176</v>
      </c>
      <c r="J3217" s="12" t="str">
        <f t="shared" si="207"/>
        <v>Credit Card (CIBC Visa)</v>
      </c>
    </row>
    <row r="3218" spans="1:10" ht="18" hidden="1" customHeight="1">
      <c r="A3218" s="13" t="s">
        <v>928</v>
      </c>
      <c r="B3218" s="12" t="s">
        <v>924</v>
      </c>
      <c r="C3218" s="12" t="s">
        <v>103</v>
      </c>
      <c r="D3218" s="12" t="s">
        <v>663</v>
      </c>
      <c r="E3218" s="12">
        <v>21.36</v>
      </c>
      <c r="F3218" s="14" t="str">
        <f t="shared" si="204"/>
        <v>2025-07-02BillRona51315 Project Expense - Other21.36</v>
      </c>
      <c r="G3218" s="15">
        <f t="shared" si="205"/>
        <v>45840</v>
      </c>
      <c r="H3218" s="16" t="str">
        <f>IF((IFERROR((VLOOKUP(D3218,'Automation (QBO)'!A:B,2,FALSE)),"0"))=0,"Suspense",(IFERROR((VLOOKUP(D3218,'Automation (QBO)'!A:B,2,FALSE)),"Suspense")))</f>
        <v>Project Expense - Other</v>
      </c>
      <c r="I3218" s="17">
        <f t="shared" si="206"/>
        <v>21.36</v>
      </c>
      <c r="J3218" s="12" t="str">
        <f t="shared" si="207"/>
        <v>Project Expense - Other</v>
      </c>
    </row>
    <row r="3219" spans="1:10" ht="18" hidden="1" customHeight="1">
      <c r="A3219" s="13" t="s">
        <v>928</v>
      </c>
      <c r="B3219" s="12" t="s">
        <v>924</v>
      </c>
      <c r="C3219" s="12" t="s">
        <v>103</v>
      </c>
      <c r="D3219" s="12" t="s">
        <v>199</v>
      </c>
      <c r="E3219" s="12">
        <v>-1</v>
      </c>
      <c r="F3219" s="14" t="str">
        <f t="shared" si="204"/>
        <v>2025-07-02BillRona21020 GST/HST Payable-1</v>
      </c>
      <c r="G3219" s="15">
        <f t="shared" si="205"/>
        <v>45840</v>
      </c>
      <c r="H3219" s="16" t="str">
        <f>IF((IFERROR((VLOOKUP(D3219,'Automation (QBO)'!A:B,2,FALSE)),"0"))=0,"Suspense",(IFERROR((VLOOKUP(D3219,'Automation (QBO)'!A:B,2,FALSE)),"Suspense")))</f>
        <v>GST/HST Payable</v>
      </c>
      <c r="I3219" s="17">
        <f t="shared" si="206"/>
        <v>-1</v>
      </c>
      <c r="J3219" s="12" t="str">
        <f t="shared" si="207"/>
        <v>GST/HST Payable</v>
      </c>
    </row>
    <row r="3220" spans="1:10" ht="18" hidden="1" customHeight="1">
      <c r="A3220" s="13" t="s">
        <v>928</v>
      </c>
      <c r="B3220" s="12" t="s">
        <v>924</v>
      </c>
      <c r="C3220" s="12" t="s">
        <v>103</v>
      </c>
      <c r="D3220" s="12" t="s">
        <v>272</v>
      </c>
      <c r="E3220" s="12">
        <v>22.36</v>
      </c>
      <c r="F3220" s="14" t="str">
        <f t="shared" si="204"/>
        <v>2025-07-02BillRona21000 Accounts Payable22.36</v>
      </c>
      <c r="G3220" s="15">
        <f t="shared" si="205"/>
        <v>45840</v>
      </c>
      <c r="H3220" s="16" t="str">
        <f>IF((IFERROR((VLOOKUP(D3220,'Automation (QBO)'!A:B,2,FALSE)),"0"))=0,"Suspense",(IFERROR((VLOOKUP(D3220,'Automation (QBO)'!A:B,2,FALSE)),"Suspense")))</f>
        <v>Accounts Payable - Unknown</v>
      </c>
      <c r="I3220" s="17">
        <f t="shared" si="206"/>
        <v>22.36</v>
      </c>
      <c r="J3220" s="12" t="str">
        <f t="shared" si="207"/>
        <v>Accounts Payable - Unknown</v>
      </c>
    </row>
    <row r="3221" spans="1:10" ht="18" hidden="1" customHeight="1">
      <c r="A3221" s="13" t="s">
        <v>928</v>
      </c>
      <c r="B3221" s="12" t="s">
        <v>925</v>
      </c>
      <c r="C3221" s="12" t="s">
        <v>103</v>
      </c>
      <c r="D3221" s="12" t="s">
        <v>272</v>
      </c>
      <c r="E3221" s="12">
        <v>-22.36</v>
      </c>
      <c r="F3221" s="14" t="str">
        <f t="shared" si="204"/>
        <v>2025-07-02Bill Payment (Credit Card)Rona21000 Accounts Payable-22.36</v>
      </c>
      <c r="G3221" s="15">
        <f t="shared" si="205"/>
        <v>45840</v>
      </c>
      <c r="H3221" s="16" t="str">
        <f>IF((IFERROR((VLOOKUP(D3221,'Automation (QBO)'!A:B,2,FALSE)),"0"))=0,"Suspense",(IFERROR((VLOOKUP(D3221,'Automation (QBO)'!A:B,2,FALSE)),"Suspense")))</f>
        <v>Accounts Payable - Unknown</v>
      </c>
      <c r="I3221" s="17">
        <f t="shared" si="206"/>
        <v>-22.36</v>
      </c>
      <c r="J3221" s="12" t="str">
        <f t="shared" si="207"/>
        <v>Accounts Payable - Unknown</v>
      </c>
    </row>
    <row r="3222" spans="1:10" ht="18" hidden="1" customHeight="1">
      <c r="A3222" s="13" t="s">
        <v>928</v>
      </c>
      <c r="B3222" s="12" t="s">
        <v>925</v>
      </c>
      <c r="C3222" s="12" t="s">
        <v>103</v>
      </c>
      <c r="D3222" s="12" t="s">
        <v>505</v>
      </c>
      <c r="E3222" s="12">
        <v>22.36</v>
      </c>
      <c r="F3222" s="14" t="str">
        <f t="shared" si="204"/>
        <v>2025-07-02Bill Payment (Credit Card)Rona21010 Credit Card (CIBC Visa)22.36</v>
      </c>
      <c r="G3222" s="15">
        <f t="shared" si="205"/>
        <v>45840</v>
      </c>
      <c r="H3222" s="16" t="str">
        <f>IF((IFERROR((VLOOKUP(D3222,'Automation (QBO)'!A:B,2,FALSE)),"0"))=0,"Suspense",(IFERROR((VLOOKUP(D3222,'Automation (QBO)'!A:B,2,FALSE)),"Suspense")))</f>
        <v>Credit Card (CIBC Visa)</v>
      </c>
      <c r="I3222" s="17">
        <f t="shared" si="206"/>
        <v>22.36</v>
      </c>
      <c r="J3222" s="12" t="str">
        <f t="shared" si="207"/>
        <v>Credit Card (CIBC Visa)</v>
      </c>
    </row>
    <row r="3223" spans="1:10" ht="18" hidden="1" customHeight="1">
      <c r="A3223" s="13" t="s">
        <v>928</v>
      </c>
      <c r="B3223" s="12" t="s">
        <v>924</v>
      </c>
      <c r="C3223" s="12" t="s">
        <v>104</v>
      </c>
      <c r="D3223" s="12" t="s">
        <v>272</v>
      </c>
      <c r="E3223" s="12">
        <v>244.43</v>
      </c>
      <c r="F3223" s="14" t="str">
        <f t="shared" si="204"/>
        <v>2025-07-02BillProsol21000 Accounts Payable244.43</v>
      </c>
      <c r="G3223" s="15">
        <f t="shared" si="205"/>
        <v>45840</v>
      </c>
      <c r="H3223" s="16" t="str">
        <f>IF((IFERROR((VLOOKUP(D3223,'Automation (QBO)'!A:B,2,FALSE)),"0"))=0,"Suspense",(IFERROR((VLOOKUP(D3223,'Automation (QBO)'!A:B,2,FALSE)),"Suspense")))</f>
        <v>Accounts Payable - Unknown</v>
      </c>
      <c r="I3223" s="17">
        <f t="shared" si="206"/>
        <v>244.43</v>
      </c>
      <c r="J3223" s="12" t="str">
        <f t="shared" si="207"/>
        <v>Accounts Payable - Unknown</v>
      </c>
    </row>
    <row r="3224" spans="1:10" ht="18" hidden="1" customHeight="1">
      <c r="A3224" s="13" t="s">
        <v>928</v>
      </c>
      <c r="B3224" s="12" t="s">
        <v>924</v>
      </c>
      <c r="C3224" s="12" t="s">
        <v>104</v>
      </c>
      <c r="D3224" s="12" t="s">
        <v>660</v>
      </c>
      <c r="E3224" s="12">
        <v>233.52</v>
      </c>
      <c r="F3224" s="14" t="str">
        <f t="shared" si="204"/>
        <v>2025-07-02BillProsol51335 Project Expense - Materials233.52</v>
      </c>
      <c r="G3224" s="15">
        <f t="shared" si="205"/>
        <v>45840</v>
      </c>
      <c r="H3224" s="16" t="str">
        <f>IF((IFERROR((VLOOKUP(D3224,'Automation (QBO)'!A:B,2,FALSE)),"0"))=0,"Suspense",(IFERROR((VLOOKUP(D3224,'Automation (QBO)'!A:B,2,FALSE)),"Suspense")))</f>
        <v>Project Expense - Materials</v>
      </c>
      <c r="I3224" s="17">
        <f t="shared" si="206"/>
        <v>233.52</v>
      </c>
      <c r="J3224" s="12" t="str">
        <f t="shared" si="207"/>
        <v>Project Expense - Materials</v>
      </c>
    </row>
    <row r="3225" spans="1:10" ht="18" hidden="1" customHeight="1">
      <c r="A3225" s="13" t="s">
        <v>928</v>
      </c>
      <c r="B3225" s="12" t="s">
        <v>924</v>
      </c>
      <c r="C3225" s="12" t="s">
        <v>104</v>
      </c>
      <c r="D3225" s="12" t="s">
        <v>199</v>
      </c>
      <c r="E3225" s="12">
        <v>-10.91</v>
      </c>
      <c r="F3225" s="14" t="str">
        <f t="shared" si="204"/>
        <v>2025-07-02BillProsol21020 GST/HST Payable-10.91</v>
      </c>
      <c r="G3225" s="15">
        <f t="shared" si="205"/>
        <v>45840</v>
      </c>
      <c r="H3225" s="16" t="str">
        <f>IF((IFERROR((VLOOKUP(D3225,'Automation (QBO)'!A:B,2,FALSE)),"0"))=0,"Suspense",(IFERROR((VLOOKUP(D3225,'Automation (QBO)'!A:B,2,FALSE)),"Suspense")))</f>
        <v>GST/HST Payable</v>
      </c>
      <c r="I3225" s="17">
        <f t="shared" si="206"/>
        <v>-10.91</v>
      </c>
      <c r="J3225" s="12" t="str">
        <f t="shared" si="207"/>
        <v>GST/HST Payable</v>
      </c>
    </row>
    <row r="3226" spans="1:10" ht="18" hidden="1" customHeight="1">
      <c r="A3226" s="13" t="s">
        <v>928</v>
      </c>
      <c r="B3226" s="12" t="s">
        <v>925</v>
      </c>
      <c r="C3226" s="12" t="s">
        <v>104</v>
      </c>
      <c r="D3226" s="12" t="s">
        <v>272</v>
      </c>
      <c r="E3226" s="12">
        <v>-244.43</v>
      </c>
      <c r="F3226" s="14" t="str">
        <f t="shared" si="204"/>
        <v>2025-07-02Bill Payment (Credit Card)Prosol21000 Accounts Payable-244.43</v>
      </c>
      <c r="G3226" s="15">
        <f t="shared" si="205"/>
        <v>45840</v>
      </c>
      <c r="H3226" s="16" t="str">
        <f>IF((IFERROR((VLOOKUP(D3226,'Automation (QBO)'!A:B,2,FALSE)),"0"))=0,"Suspense",(IFERROR((VLOOKUP(D3226,'Automation (QBO)'!A:B,2,FALSE)),"Suspense")))</f>
        <v>Accounts Payable - Unknown</v>
      </c>
      <c r="I3226" s="17">
        <f t="shared" si="206"/>
        <v>-244.43</v>
      </c>
      <c r="J3226" s="12" t="str">
        <f t="shared" si="207"/>
        <v>Accounts Payable - Unknown</v>
      </c>
    </row>
    <row r="3227" spans="1:10" ht="18" hidden="1" customHeight="1">
      <c r="A3227" s="13" t="s">
        <v>928</v>
      </c>
      <c r="B3227" s="12" t="s">
        <v>924</v>
      </c>
      <c r="C3227" s="12" t="s">
        <v>143</v>
      </c>
      <c r="D3227" s="12" t="s">
        <v>663</v>
      </c>
      <c r="E3227" s="12">
        <v>124</v>
      </c>
      <c r="F3227" s="14" t="str">
        <f t="shared" si="204"/>
        <v>2025-07-02BillMeadows Landscape Supply ltd51315 Project Expense - Other124</v>
      </c>
      <c r="G3227" s="15">
        <f t="shared" si="205"/>
        <v>45840</v>
      </c>
      <c r="H3227" s="16" t="str">
        <f>IF((IFERROR((VLOOKUP(D3227,'Automation (QBO)'!A:B,2,FALSE)),"0"))=0,"Suspense",(IFERROR((VLOOKUP(D3227,'Automation (QBO)'!A:B,2,FALSE)),"Suspense")))</f>
        <v>Project Expense - Other</v>
      </c>
      <c r="I3227" s="17">
        <f t="shared" si="206"/>
        <v>124</v>
      </c>
      <c r="J3227" s="12" t="str">
        <f t="shared" si="207"/>
        <v>Project Expense - Other</v>
      </c>
    </row>
    <row r="3228" spans="1:10" ht="18" hidden="1" customHeight="1">
      <c r="A3228" s="13" t="s">
        <v>928</v>
      </c>
      <c r="B3228" s="12" t="s">
        <v>924</v>
      </c>
      <c r="C3228" s="12" t="s">
        <v>143</v>
      </c>
      <c r="D3228" s="12" t="s">
        <v>199</v>
      </c>
      <c r="E3228" s="12">
        <v>-6.2</v>
      </c>
      <c r="F3228" s="14" t="str">
        <f t="shared" si="204"/>
        <v>2025-07-02BillMeadows Landscape Supply ltd21020 GST/HST Payable-6.2</v>
      </c>
      <c r="G3228" s="15">
        <f t="shared" si="205"/>
        <v>45840</v>
      </c>
      <c r="H3228" s="16" t="str">
        <f>IF((IFERROR((VLOOKUP(D3228,'Automation (QBO)'!A:B,2,FALSE)),"0"))=0,"Suspense",(IFERROR((VLOOKUP(D3228,'Automation (QBO)'!A:B,2,FALSE)),"Suspense")))</f>
        <v>GST/HST Payable</v>
      </c>
      <c r="I3228" s="17">
        <f t="shared" si="206"/>
        <v>-6.2</v>
      </c>
      <c r="J3228" s="12" t="str">
        <f t="shared" si="207"/>
        <v>GST/HST Payable</v>
      </c>
    </row>
    <row r="3229" spans="1:10" ht="18" hidden="1" customHeight="1">
      <c r="A3229" s="13" t="s">
        <v>928</v>
      </c>
      <c r="B3229" s="12" t="s">
        <v>925</v>
      </c>
      <c r="C3229" s="12" t="s">
        <v>143</v>
      </c>
      <c r="D3229" s="12" t="s">
        <v>272</v>
      </c>
      <c r="E3229" s="12">
        <v>-130.19999999999999</v>
      </c>
      <c r="F3229" s="14" t="str">
        <f t="shared" si="204"/>
        <v>2025-07-02Bill Payment (Credit Card)Meadows Landscape Supply ltd21000 Accounts Payable-130.2</v>
      </c>
      <c r="G3229" s="15">
        <f t="shared" si="205"/>
        <v>45840</v>
      </c>
      <c r="H3229" s="16" t="str">
        <f>IF((IFERROR((VLOOKUP(D3229,'Automation (QBO)'!A:B,2,FALSE)),"0"))=0,"Suspense",(IFERROR((VLOOKUP(D3229,'Automation (QBO)'!A:B,2,FALSE)),"Suspense")))</f>
        <v>Accounts Payable - Unknown</v>
      </c>
      <c r="I3229" s="17">
        <f t="shared" si="206"/>
        <v>-130.19999999999999</v>
      </c>
      <c r="J3229" s="12" t="str">
        <f t="shared" si="207"/>
        <v>Accounts Payable - Unknown</v>
      </c>
    </row>
    <row r="3230" spans="1:10" ht="18" hidden="1" customHeight="1">
      <c r="A3230" s="13" t="s">
        <v>928</v>
      </c>
      <c r="B3230" s="12" t="s">
        <v>924</v>
      </c>
      <c r="C3230" s="12" t="s">
        <v>143</v>
      </c>
      <c r="D3230" s="12" t="s">
        <v>272</v>
      </c>
      <c r="E3230" s="12">
        <v>130.19999999999999</v>
      </c>
      <c r="F3230" s="14" t="str">
        <f t="shared" si="204"/>
        <v>2025-07-02BillMeadows Landscape Supply ltd21000 Accounts Payable130.2</v>
      </c>
      <c r="G3230" s="15">
        <f t="shared" si="205"/>
        <v>45840</v>
      </c>
      <c r="H3230" s="16" t="str">
        <f>IF((IFERROR((VLOOKUP(D3230,'Automation (QBO)'!A:B,2,FALSE)),"0"))=0,"Suspense",(IFERROR((VLOOKUP(D3230,'Automation (QBO)'!A:B,2,FALSE)),"Suspense")))</f>
        <v>Accounts Payable - Unknown</v>
      </c>
      <c r="I3230" s="17">
        <f t="shared" si="206"/>
        <v>130.19999999999999</v>
      </c>
      <c r="J3230" s="12" t="str">
        <f t="shared" si="207"/>
        <v>Accounts Payable - Unknown</v>
      </c>
    </row>
    <row r="3231" spans="1:10" ht="18" hidden="1" customHeight="1">
      <c r="A3231" s="13" t="s">
        <v>928</v>
      </c>
      <c r="B3231" s="12" t="s">
        <v>924</v>
      </c>
      <c r="C3231" s="12" t="s">
        <v>83</v>
      </c>
      <c r="D3231" s="12" t="s">
        <v>272</v>
      </c>
      <c r="E3231" s="12">
        <v>176</v>
      </c>
      <c r="F3231" s="14" t="str">
        <f t="shared" si="204"/>
        <v>2025-07-02BillMV Recycling and Waste Centre21000 Accounts Payable176</v>
      </c>
      <c r="G3231" s="15">
        <f t="shared" si="205"/>
        <v>45840</v>
      </c>
      <c r="H3231" s="16" t="str">
        <f>IF((IFERROR((VLOOKUP(D3231,'Automation (QBO)'!A:B,2,FALSE)),"0"))=0,"Suspense",(IFERROR((VLOOKUP(D3231,'Automation (QBO)'!A:B,2,FALSE)),"Suspense")))</f>
        <v>Accounts Payable - Unknown</v>
      </c>
      <c r="I3231" s="17">
        <f t="shared" si="206"/>
        <v>176</v>
      </c>
      <c r="J3231" s="12" t="str">
        <f t="shared" si="207"/>
        <v>Accounts Payable - Unknown</v>
      </c>
    </row>
    <row r="3232" spans="1:10" ht="18" hidden="1" customHeight="1">
      <c r="A3232" s="13" t="s">
        <v>928</v>
      </c>
      <c r="B3232" s="12" t="s">
        <v>924</v>
      </c>
      <c r="C3232" s="12" t="s">
        <v>111</v>
      </c>
      <c r="D3232" s="12" t="s">
        <v>272</v>
      </c>
      <c r="E3232" s="12">
        <v>238.93</v>
      </c>
      <c r="F3232" s="14" t="str">
        <f t="shared" si="204"/>
        <v>2025-07-02BillReload Contracting Ltd.21000 Accounts Payable238.93</v>
      </c>
      <c r="G3232" s="15">
        <f t="shared" si="205"/>
        <v>45840</v>
      </c>
      <c r="H3232" s="16" t="str">
        <f>IF((IFERROR((VLOOKUP(D3232,'Automation (QBO)'!A:B,2,FALSE)),"0"))=0,"Suspense",(IFERROR((VLOOKUP(D3232,'Automation (QBO)'!A:B,2,FALSE)),"Suspense")))</f>
        <v>Accounts Payable - Unknown</v>
      </c>
      <c r="I3232" s="17">
        <f t="shared" si="206"/>
        <v>238.93</v>
      </c>
      <c r="J3232" s="12" t="str">
        <f t="shared" si="207"/>
        <v>Accounts Payable - Unknown</v>
      </c>
    </row>
    <row r="3233" spans="1:10" ht="18" hidden="1" customHeight="1">
      <c r="A3233" s="13" t="s">
        <v>928</v>
      </c>
      <c r="B3233" s="12" t="s">
        <v>924</v>
      </c>
      <c r="C3233" s="12" t="s">
        <v>111</v>
      </c>
      <c r="D3233" s="12" t="s">
        <v>272</v>
      </c>
      <c r="E3233" s="12">
        <v>676.26</v>
      </c>
      <c r="F3233" s="14" t="str">
        <f t="shared" si="204"/>
        <v>2025-07-02BillReload Contracting Ltd.21000 Accounts Payable676.26</v>
      </c>
      <c r="G3233" s="15">
        <f t="shared" si="205"/>
        <v>45840</v>
      </c>
      <c r="H3233" s="16" t="str">
        <f>IF((IFERROR((VLOOKUP(D3233,'Automation (QBO)'!A:B,2,FALSE)),"0"))=0,"Suspense",(IFERROR((VLOOKUP(D3233,'Automation (QBO)'!A:B,2,FALSE)),"Suspense")))</f>
        <v>Accounts Payable - Unknown</v>
      </c>
      <c r="I3233" s="17">
        <f t="shared" si="206"/>
        <v>676.26</v>
      </c>
      <c r="J3233" s="12" t="str">
        <f t="shared" si="207"/>
        <v>Accounts Payable - Unknown</v>
      </c>
    </row>
    <row r="3234" spans="1:10" ht="18" hidden="1" customHeight="1">
      <c r="A3234" s="13" t="s">
        <v>928</v>
      </c>
      <c r="B3234" s="12" t="s">
        <v>924</v>
      </c>
      <c r="C3234" s="12" t="s">
        <v>122</v>
      </c>
      <c r="D3234" s="12" t="s">
        <v>272</v>
      </c>
      <c r="E3234" s="12">
        <v>4399.3500000000004</v>
      </c>
      <c r="F3234" s="14" t="str">
        <f t="shared" si="204"/>
        <v>2025-07-02BillCrestlynn Contracting21000 Accounts Payable4399.35</v>
      </c>
      <c r="G3234" s="15">
        <f t="shared" si="205"/>
        <v>45840</v>
      </c>
      <c r="H3234" s="16" t="str">
        <f>IF((IFERROR((VLOOKUP(D3234,'Automation (QBO)'!A:B,2,FALSE)),"0"))=0,"Suspense",(IFERROR((VLOOKUP(D3234,'Automation (QBO)'!A:B,2,FALSE)),"Suspense")))</f>
        <v>Accounts Payable - Unknown</v>
      </c>
      <c r="I3234" s="17">
        <f t="shared" si="206"/>
        <v>4399.3500000000004</v>
      </c>
      <c r="J3234" s="12" t="str">
        <f t="shared" si="207"/>
        <v>Accounts Payable - Unknown</v>
      </c>
    </row>
    <row r="3235" spans="1:10" ht="18" hidden="1" customHeight="1">
      <c r="A3235" s="13" t="s">
        <v>928</v>
      </c>
      <c r="B3235" s="12" t="s">
        <v>924</v>
      </c>
      <c r="C3235" s="12" t="s">
        <v>111</v>
      </c>
      <c r="D3235" s="12" t="s">
        <v>272</v>
      </c>
      <c r="E3235" s="12">
        <v>245.7</v>
      </c>
      <c r="F3235" s="14" t="str">
        <f t="shared" si="204"/>
        <v>2025-07-02BillReload Contracting Ltd.21000 Accounts Payable245.7</v>
      </c>
      <c r="G3235" s="15">
        <f t="shared" si="205"/>
        <v>45840</v>
      </c>
      <c r="H3235" s="16" t="str">
        <f>IF((IFERROR((VLOOKUP(D3235,'Automation (QBO)'!A:B,2,FALSE)),"0"))=0,"Suspense",(IFERROR((VLOOKUP(D3235,'Automation (QBO)'!A:B,2,FALSE)),"Suspense")))</f>
        <v>Accounts Payable - Unknown</v>
      </c>
      <c r="I3235" s="17">
        <f t="shared" si="206"/>
        <v>245.7</v>
      </c>
      <c r="J3235" s="12" t="str">
        <f t="shared" si="207"/>
        <v>Accounts Payable - Unknown</v>
      </c>
    </row>
    <row r="3236" spans="1:10" ht="18" hidden="1" customHeight="1">
      <c r="A3236" s="13" t="s">
        <v>928</v>
      </c>
      <c r="B3236" s="12" t="s">
        <v>924</v>
      </c>
      <c r="C3236" s="12" t="s">
        <v>111</v>
      </c>
      <c r="D3236" s="12" t="s">
        <v>272</v>
      </c>
      <c r="E3236" s="12">
        <v>643.65</v>
      </c>
      <c r="F3236" s="14" t="str">
        <f t="shared" si="204"/>
        <v>2025-07-02BillReload Contracting Ltd.21000 Accounts Payable643.65</v>
      </c>
      <c r="G3236" s="15">
        <f t="shared" si="205"/>
        <v>45840</v>
      </c>
      <c r="H3236" s="16" t="str">
        <f>IF((IFERROR((VLOOKUP(D3236,'Automation (QBO)'!A:B,2,FALSE)),"0"))=0,"Suspense",(IFERROR((VLOOKUP(D3236,'Automation (QBO)'!A:B,2,FALSE)),"Suspense")))</f>
        <v>Accounts Payable - Unknown</v>
      </c>
      <c r="I3236" s="17">
        <f t="shared" si="206"/>
        <v>643.65</v>
      </c>
      <c r="J3236" s="12" t="str">
        <f t="shared" si="207"/>
        <v>Accounts Payable - Unknown</v>
      </c>
    </row>
    <row r="3237" spans="1:10" ht="18" hidden="1" customHeight="1">
      <c r="A3237" s="13" t="s">
        <v>928</v>
      </c>
      <c r="B3237" s="12" t="s">
        <v>929</v>
      </c>
      <c r="C3237" s="12" t="s">
        <v>111</v>
      </c>
      <c r="D3237" s="12" t="s">
        <v>201</v>
      </c>
      <c r="E3237" s="12">
        <v>-1277.0899999999999</v>
      </c>
      <c r="F3237" s="14" t="str">
        <f t="shared" si="204"/>
        <v>2025-07-02Bill Payment (Cheque)Reload Contracting Ltd.11005 Chequing (CIBC)-1277.09</v>
      </c>
      <c r="G3237" s="15">
        <f t="shared" si="205"/>
        <v>45840</v>
      </c>
      <c r="H3237" s="16" t="str">
        <f>IF((IFERROR((VLOOKUP(D3237,'Automation (QBO)'!A:B,2,FALSE)),"0"))=0,"Suspense",(IFERROR((VLOOKUP(D3237,'Automation (QBO)'!A:B,2,FALSE)),"Suspense")))</f>
        <v>Chequing (CIBC)</v>
      </c>
      <c r="I3237" s="17">
        <f t="shared" si="206"/>
        <v>-1277.0899999999999</v>
      </c>
      <c r="J3237" s="12" t="str">
        <f t="shared" si="207"/>
        <v>Chequing (CIBC)</v>
      </c>
    </row>
    <row r="3238" spans="1:10" ht="18" hidden="1" customHeight="1">
      <c r="A3238" s="13" t="s">
        <v>928</v>
      </c>
      <c r="B3238" s="12" t="s">
        <v>929</v>
      </c>
      <c r="C3238" s="12" t="s">
        <v>111</v>
      </c>
      <c r="D3238" s="12" t="s">
        <v>201</v>
      </c>
      <c r="E3238" s="12">
        <v>-676.26</v>
      </c>
      <c r="F3238" s="14" t="str">
        <f t="shared" si="204"/>
        <v>2025-07-02Bill Payment (Cheque)Reload Contracting Ltd.11005 Chequing (CIBC)-676.26</v>
      </c>
      <c r="G3238" s="15">
        <f t="shared" si="205"/>
        <v>45840</v>
      </c>
      <c r="H3238" s="16" t="str">
        <f>IF((IFERROR((VLOOKUP(D3238,'Automation (QBO)'!A:B,2,FALSE)),"0"))=0,"Suspense",(IFERROR((VLOOKUP(D3238,'Automation (QBO)'!A:B,2,FALSE)),"Suspense")))</f>
        <v>Chequing (CIBC)</v>
      </c>
      <c r="I3238" s="17">
        <f t="shared" si="206"/>
        <v>-676.26</v>
      </c>
      <c r="J3238" s="12" t="str">
        <f t="shared" si="207"/>
        <v>Chequing (CIBC)</v>
      </c>
    </row>
    <row r="3239" spans="1:10" ht="18" hidden="1" customHeight="1">
      <c r="A3239" s="13" t="s">
        <v>928</v>
      </c>
      <c r="B3239" s="12" t="s">
        <v>929</v>
      </c>
      <c r="C3239" s="12" t="s">
        <v>111</v>
      </c>
      <c r="D3239" s="12" t="s">
        <v>201</v>
      </c>
      <c r="E3239" s="12">
        <v>-643.65</v>
      </c>
      <c r="F3239" s="14" t="str">
        <f t="shared" si="204"/>
        <v>2025-07-02Bill Payment (Cheque)Reload Contracting Ltd.11005 Chequing (CIBC)-643.65</v>
      </c>
      <c r="G3239" s="15">
        <f t="shared" si="205"/>
        <v>45840</v>
      </c>
      <c r="H3239" s="16" t="str">
        <f>IF((IFERROR((VLOOKUP(D3239,'Automation (QBO)'!A:B,2,FALSE)),"0"))=0,"Suspense",(IFERROR((VLOOKUP(D3239,'Automation (QBO)'!A:B,2,FALSE)),"Suspense")))</f>
        <v>Chequing (CIBC)</v>
      </c>
      <c r="I3239" s="17">
        <f t="shared" si="206"/>
        <v>-643.65</v>
      </c>
      <c r="J3239" s="12" t="str">
        <f t="shared" si="207"/>
        <v>Chequing (CIBC)</v>
      </c>
    </row>
    <row r="3240" spans="1:10" ht="18" hidden="1" customHeight="1">
      <c r="A3240" s="13" t="s">
        <v>928</v>
      </c>
      <c r="B3240" s="12" t="s">
        <v>929</v>
      </c>
      <c r="C3240" s="12" t="s">
        <v>111</v>
      </c>
      <c r="D3240" s="12" t="s">
        <v>201</v>
      </c>
      <c r="E3240" s="12">
        <v>-238.93</v>
      </c>
      <c r="F3240" s="14" t="str">
        <f t="shared" si="204"/>
        <v>2025-07-02Bill Payment (Cheque)Reload Contracting Ltd.11005 Chequing (CIBC)-238.93</v>
      </c>
      <c r="G3240" s="15">
        <f t="shared" si="205"/>
        <v>45840</v>
      </c>
      <c r="H3240" s="16" t="str">
        <f>IF((IFERROR((VLOOKUP(D3240,'Automation (QBO)'!A:B,2,FALSE)),"0"))=0,"Suspense",(IFERROR((VLOOKUP(D3240,'Automation (QBO)'!A:B,2,FALSE)),"Suspense")))</f>
        <v>Chequing (CIBC)</v>
      </c>
      <c r="I3240" s="17">
        <f t="shared" si="206"/>
        <v>-238.93</v>
      </c>
      <c r="J3240" s="12" t="str">
        <f t="shared" si="207"/>
        <v>Chequing (CIBC)</v>
      </c>
    </row>
    <row r="3241" spans="1:10" ht="18" hidden="1" customHeight="1">
      <c r="A3241" s="13" t="s">
        <v>928</v>
      </c>
      <c r="B3241" s="12" t="s">
        <v>925</v>
      </c>
      <c r="C3241" s="12" t="s">
        <v>104</v>
      </c>
      <c r="D3241" s="12" t="s">
        <v>505</v>
      </c>
      <c r="E3241" s="12">
        <v>244.43</v>
      </c>
      <c r="F3241" s="14" t="str">
        <f t="shared" si="204"/>
        <v>2025-07-02Bill Payment (Credit Card)Prosol21010 Credit Card (CIBC Visa)244.43</v>
      </c>
      <c r="G3241" s="15">
        <f t="shared" si="205"/>
        <v>45840</v>
      </c>
      <c r="H3241" s="16" t="str">
        <f>IF((IFERROR((VLOOKUP(D3241,'Automation (QBO)'!A:B,2,FALSE)),"0"))=0,"Suspense",(IFERROR((VLOOKUP(D3241,'Automation (QBO)'!A:B,2,FALSE)),"Suspense")))</f>
        <v>Credit Card (CIBC Visa)</v>
      </c>
      <c r="I3241" s="17">
        <f t="shared" si="206"/>
        <v>244.43</v>
      </c>
      <c r="J3241" s="12" t="str">
        <f t="shared" si="207"/>
        <v>Credit Card (CIBC Visa)</v>
      </c>
    </row>
    <row r="3242" spans="1:10" ht="18" hidden="1" customHeight="1">
      <c r="A3242" s="13" t="s">
        <v>928</v>
      </c>
      <c r="B3242" s="12" t="s">
        <v>925</v>
      </c>
      <c r="C3242" s="12" t="s">
        <v>143</v>
      </c>
      <c r="D3242" s="12" t="s">
        <v>505</v>
      </c>
      <c r="E3242" s="12">
        <v>130.19999999999999</v>
      </c>
      <c r="F3242" s="14" t="str">
        <f t="shared" si="204"/>
        <v>2025-07-02Bill Payment (Credit Card)Meadows Landscape Supply ltd21010 Credit Card (CIBC Visa)130.2</v>
      </c>
      <c r="G3242" s="15">
        <f t="shared" si="205"/>
        <v>45840</v>
      </c>
      <c r="H3242" s="16" t="str">
        <f>IF((IFERROR((VLOOKUP(D3242,'Automation (QBO)'!A:B,2,FALSE)),"0"))=0,"Suspense",(IFERROR((VLOOKUP(D3242,'Automation (QBO)'!A:B,2,FALSE)),"Suspense")))</f>
        <v>Credit Card (CIBC Visa)</v>
      </c>
      <c r="I3242" s="17">
        <f t="shared" si="206"/>
        <v>130.19999999999999</v>
      </c>
      <c r="J3242" s="12" t="str">
        <f t="shared" si="207"/>
        <v>Credit Card (CIBC Visa)</v>
      </c>
    </row>
    <row r="3243" spans="1:10" ht="18" hidden="1" customHeight="1">
      <c r="A3243" s="13" t="s">
        <v>930</v>
      </c>
      <c r="B3243" s="12" t="s">
        <v>924</v>
      </c>
      <c r="C3243" s="12" t="s">
        <v>931</v>
      </c>
      <c r="D3243" s="12" t="s">
        <v>659</v>
      </c>
      <c r="E3243" s="12">
        <v>415.9</v>
      </c>
      <c r="F3243" s="14" t="str">
        <f t="shared" si="204"/>
        <v>2025-07-03BillVisme52152 Technology &amp; Website415.9</v>
      </c>
      <c r="G3243" s="15">
        <f t="shared" si="205"/>
        <v>45841</v>
      </c>
      <c r="H3243" s="16" t="str">
        <f>IF((IFERROR((VLOOKUP(D3243,'Automation (QBO)'!A:B,2,FALSE)),"0"))=0,"Suspense",(IFERROR((VLOOKUP(D3243,'Automation (QBO)'!A:B,2,FALSE)),"Suspense")))</f>
        <v>Technology &amp; Website</v>
      </c>
      <c r="I3243" s="17">
        <f t="shared" si="206"/>
        <v>415.9</v>
      </c>
      <c r="J3243" s="12" t="str">
        <f t="shared" si="207"/>
        <v>Technology &amp; Website</v>
      </c>
    </row>
    <row r="3244" spans="1:10" ht="18" hidden="1" customHeight="1">
      <c r="A3244" s="13" t="s">
        <v>930</v>
      </c>
      <c r="B3244" s="12" t="s">
        <v>924</v>
      </c>
      <c r="C3244" s="12" t="s">
        <v>931</v>
      </c>
      <c r="D3244" s="12" t="s">
        <v>272</v>
      </c>
      <c r="E3244" s="12">
        <v>415.9</v>
      </c>
      <c r="F3244" s="14" t="str">
        <f t="shared" si="204"/>
        <v>2025-07-03BillVisme21000 Accounts Payable415.9</v>
      </c>
      <c r="G3244" s="15">
        <f t="shared" si="205"/>
        <v>45841</v>
      </c>
      <c r="H3244" s="16" t="str">
        <f>IF((IFERROR((VLOOKUP(D3244,'Automation (QBO)'!A:B,2,FALSE)),"0"))=0,"Suspense",(IFERROR((VLOOKUP(D3244,'Automation (QBO)'!A:B,2,FALSE)),"Suspense")))</f>
        <v>Accounts Payable - Unknown</v>
      </c>
      <c r="I3244" s="17">
        <f t="shared" si="206"/>
        <v>415.9</v>
      </c>
      <c r="J3244" s="12" t="str">
        <f t="shared" si="207"/>
        <v>Accounts Payable - Unknown</v>
      </c>
    </row>
    <row r="3245" spans="1:10" ht="18" hidden="1" customHeight="1">
      <c r="A3245" s="13" t="s">
        <v>930</v>
      </c>
      <c r="B3245" s="12" t="s">
        <v>925</v>
      </c>
      <c r="C3245" s="12" t="s">
        <v>931</v>
      </c>
      <c r="D3245" s="12" t="s">
        <v>272</v>
      </c>
      <c r="E3245" s="12">
        <v>-415.9</v>
      </c>
      <c r="F3245" s="14" t="str">
        <f t="shared" si="204"/>
        <v>2025-07-03Bill Payment (Credit Card)Visme21000 Accounts Payable-415.9</v>
      </c>
      <c r="G3245" s="15">
        <f t="shared" si="205"/>
        <v>45841</v>
      </c>
      <c r="H3245" s="16" t="str">
        <f>IF((IFERROR((VLOOKUP(D3245,'Automation (QBO)'!A:B,2,FALSE)),"0"))=0,"Suspense",(IFERROR((VLOOKUP(D3245,'Automation (QBO)'!A:B,2,FALSE)),"Suspense")))</f>
        <v>Accounts Payable - Unknown</v>
      </c>
      <c r="I3245" s="17">
        <f t="shared" si="206"/>
        <v>-415.9</v>
      </c>
      <c r="J3245" s="12" t="str">
        <f t="shared" si="207"/>
        <v>Accounts Payable - Unknown</v>
      </c>
    </row>
    <row r="3246" spans="1:10" ht="18" hidden="1" customHeight="1">
      <c r="A3246" s="13" t="s">
        <v>930</v>
      </c>
      <c r="B3246" s="12" t="s">
        <v>925</v>
      </c>
      <c r="C3246" s="12" t="s">
        <v>931</v>
      </c>
      <c r="D3246" s="12" t="s">
        <v>505</v>
      </c>
      <c r="E3246" s="12">
        <v>415.9</v>
      </c>
      <c r="F3246" s="14" t="str">
        <f t="shared" si="204"/>
        <v>2025-07-03Bill Payment (Credit Card)Visme21010 Credit Card (CIBC Visa)415.9</v>
      </c>
      <c r="G3246" s="15">
        <f t="shared" si="205"/>
        <v>45841</v>
      </c>
      <c r="H3246" s="16" t="str">
        <f>IF((IFERROR((VLOOKUP(D3246,'Automation (QBO)'!A:B,2,FALSE)),"0"))=0,"Suspense",(IFERROR((VLOOKUP(D3246,'Automation (QBO)'!A:B,2,FALSE)),"Suspense")))</f>
        <v>Credit Card (CIBC Visa)</v>
      </c>
      <c r="I3246" s="17">
        <f t="shared" si="206"/>
        <v>415.9</v>
      </c>
      <c r="J3246" s="12" t="str">
        <f t="shared" si="207"/>
        <v>Credit Card (CIBC Visa)</v>
      </c>
    </row>
    <row r="3247" spans="1:10" ht="18" hidden="1" customHeight="1">
      <c r="A3247" s="13" t="s">
        <v>932</v>
      </c>
      <c r="B3247" s="12" t="s">
        <v>924</v>
      </c>
      <c r="C3247" s="12" t="s">
        <v>318</v>
      </c>
      <c r="D3247" s="12" t="s">
        <v>654</v>
      </c>
      <c r="E3247" s="12">
        <v>12423.2</v>
      </c>
      <c r="F3247" s="14" t="str">
        <f t="shared" si="204"/>
        <v>2025-07-04BillSeasons Mechanical LTD51320 Project Expense - Subcontractors12423.2</v>
      </c>
      <c r="G3247" s="15">
        <f t="shared" si="205"/>
        <v>45842</v>
      </c>
      <c r="H3247" s="16" t="str">
        <f>IF((IFERROR((VLOOKUP(D3247,'Automation (QBO)'!A:B,2,FALSE)),"0"))=0,"Suspense",(IFERROR((VLOOKUP(D3247,'Automation (QBO)'!A:B,2,FALSE)),"Suspense")))</f>
        <v>Project Expense - Subcontractors</v>
      </c>
      <c r="I3247" s="17">
        <f t="shared" si="206"/>
        <v>12423.2</v>
      </c>
      <c r="J3247" s="12" t="str">
        <f t="shared" si="207"/>
        <v>Project Expense - Subcontractors</v>
      </c>
    </row>
    <row r="3248" spans="1:10" ht="18" hidden="1" customHeight="1">
      <c r="A3248" s="13" t="s">
        <v>932</v>
      </c>
      <c r="B3248" s="12" t="s">
        <v>924</v>
      </c>
      <c r="C3248" s="12" t="s">
        <v>318</v>
      </c>
      <c r="D3248" s="12" t="s">
        <v>199</v>
      </c>
      <c r="E3248" s="12">
        <v>-596.55999999999995</v>
      </c>
      <c r="F3248" s="14" t="str">
        <f t="shared" si="204"/>
        <v>2025-07-04BillSeasons Mechanical LTD21020 GST/HST Payable-596.56</v>
      </c>
      <c r="G3248" s="15">
        <f t="shared" si="205"/>
        <v>45842</v>
      </c>
      <c r="H3248" s="16" t="str">
        <f>IF((IFERROR((VLOOKUP(D3248,'Automation (QBO)'!A:B,2,FALSE)),"0"))=0,"Suspense",(IFERROR((VLOOKUP(D3248,'Automation (QBO)'!A:B,2,FALSE)),"Suspense")))</f>
        <v>GST/HST Payable</v>
      </c>
      <c r="I3248" s="17">
        <f t="shared" si="206"/>
        <v>-596.55999999999995</v>
      </c>
      <c r="J3248" s="12" t="str">
        <f t="shared" si="207"/>
        <v>GST/HST Payable</v>
      </c>
    </row>
    <row r="3249" spans="1:10" ht="18" hidden="1" customHeight="1">
      <c r="A3249" s="13" t="s">
        <v>932</v>
      </c>
      <c r="B3249" s="12" t="s">
        <v>924</v>
      </c>
      <c r="C3249" s="12" t="s">
        <v>318</v>
      </c>
      <c r="D3249" s="12" t="s">
        <v>272</v>
      </c>
      <c r="E3249" s="12">
        <v>13019.76</v>
      </c>
      <c r="F3249" s="14" t="str">
        <f t="shared" si="204"/>
        <v>2025-07-04BillSeasons Mechanical LTD21000 Accounts Payable13019.76</v>
      </c>
      <c r="G3249" s="15">
        <f t="shared" si="205"/>
        <v>45842</v>
      </c>
      <c r="H3249" s="16" t="str">
        <f>IF((IFERROR((VLOOKUP(D3249,'Automation (QBO)'!A:B,2,FALSE)),"0"))=0,"Suspense",(IFERROR((VLOOKUP(D3249,'Automation (QBO)'!A:B,2,FALSE)),"Suspense")))</f>
        <v>Accounts Payable - Unknown</v>
      </c>
      <c r="I3249" s="17">
        <f t="shared" si="206"/>
        <v>13019.76</v>
      </c>
      <c r="J3249" s="12" t="str">
        <f t="shared" si="207"/>
        <v>Accounts Payable - Unknown</v>
      </c>
    </row>
    <row r="3250" spans="1:10" ht="18" hidden="1" customHeight="1">
      <c r="A3250" s="13" t="s">
        <v>932</v>
      </c>
      <c r="B3250" s="12" t="s">
        <v>929</v>
      </c>
      <c r="C3250" s="12" t="s">
        <v>318</v>
      </c>
      <c r="D3250" s="12" t="s">
        <v>272</v>
      </c>
      <c r="E3250" s="12">
        <v>-13019.76</v>
      </c>
      <c r="F3250" s="14" t="str">
        <f t="shared" si="204"/>
        <v>2025-07-04Bill Payment (Cheque)Seasons Mechanical LTD21000 Accounts Payable-13019.76</v>
      </c>
      <c r="G3250" s="15">
        <f t="shared" si="205"/>
        <v>45842</v>
      </c>
      <c r="H3250" s="16" t="str">
        <f>IF((IFERROR((VLOOKUP(D3250,'Automation (QBO)'!A:B,2,FALSE)),"0"))=0,"Suspense",(IFERROR((VLOOKUP(D3250,'Automation (QBO)'!A:B,2,FALSE)),"Suspense")))</f>
        <v>Accounts Payable - Unknown</v>
      </c>
      <c r="I3250" s="17">
        <f t="shared" si="206"/>
        <v>-13019.76</v>
      </c>
      <c r="J3250" s="12" t="str">
        <f t="shared" si="207"/>
        <v>Accounts Payable - Unknown</v>
      </c>
    </row>
    <row r="3251" spans="1:10" ht="18" hidden="1" customHeight="1">
      <c r="A3251" s="13" t="s">
        <v>932</v>
      </c>
      <c r="B3251" s="12" t="s">
        <v>929</v>
      </c>
      <c r="C3251" s="12" t="s">
        <v>318</v>
      </c>
      <c r="D3251" s="12" t="s">
        <v>201</v>
      </c>
      <c r="E3251" s="12">
        <v>-13019.76</v>
      </c>
      <c r="F3251" s="14" t="str">
        <f t="shared" si="204"/>
        <v>2025-07-04Bill Payment (Cheque)Seasons Mechanical LTD11005 Chequing (CIBC)-13019.76</v>
      </c>
      <c r="G3251" s="15">
        <f t="shared" si="205"/>
        <v>45842</v>
      </c>
      <c r="H3251" s="16" t="str">
        <f>IF((IFERROR((VLOOKUP(D3251,'Automation (QBO)'!A:B,2,FALSE)),"0"))=0,"Suspense",(IFERROR((VLOOKUP(D3251,'Automation (QBO)'!A:B,2,FALSE)),"Suspense")))</f>
        <v>Chequing (CIBC)</v>
      </c>
      <c r="I3251" s="17">
        <f t="shared" si="206"/>
        <v>-13019.76</v>
      </c>
      <c r="J3251" s="12" t="str">
        <f t="shared" si="207"/>
        <v>Chequing (CIBC)</v>
      </c>
    </row>
    <row r="3252" spans="1:10" ht="18" hidden="1" customHeight="1">
      <c r="A3252" s="13" t="s">
        <v>932</v>
      </c>
      <c r="B3252" s="12" t="s">
        <v>924</v>
      </c>
      <c r="C3252" s="12" t="s">
        <v>766</v>
      </c>
      <c r="D3252" s="12" t="s">
        <v>654</v>
      </c>
      <c r="E3252" s="12">
        <v>12443.6</v>
      </c>
      <c r="F3252" s="14" t="str">
        <f t="shared" si="204"/>
        <v>2025-07-04BillTyphon Concrete51320 Project Expense - Subcontractors12443.6</v>
      </c>
      <c r="G3252" s="15">
        <f t="shared" si="205"/>
        <v>45842</v>
      </c>
      <c r="H3252" s="16" t="str">
        <f>IF((IFERROR((VLOOKUP(D3252,'Automation (QBO)'!A:B,2,FALSE)),"0"))=0,"Suspense",(IFERROR((VLOOKUP(D3252,'Automation (QBO)'!A:B,2,FALSE)),"Suspense")))</f>
        <v>Project Expense - Subcontractors</v>
      </c>
      <c r="I3252" s="17">
        <f t="shared" si="206"/>
        <v>12443.6</v>
      </c>
      <c r="J3252" s="12" t="str">
        <f t="shared" si="207"/>
        <v>Project Expense - Subcontractors</v>
      </c>
    </row>
    <row r="3253" spans="1:10" ht="18" hidden="1" customHeight="1">
      <c r="A3253" s="13" t="s">
        <v>932</v>
      </c>
      <c r="B3253" s="12" t="s">
        <v>924</v>
      </c>
      <c r="C3253" s="12" t="s">
        <v>766</v>
      </c>
      <c r="D3253" s="12" t="s">
        <v>199</v>
      </c>
      <c r="E3253" s="12">
        <v>-622.17999999999995</v>
      </c>
      <c r="F3253" s="14" t="str">
        <f t="shared" si="204"/>
        <v>2025-07-04BillTyphon Concrete21020 GST/HST Payable-622.18</v>
      </c>
      <c r="G3253" s="15">
        <f t="shared" si="205"/>
        <v>45842</v>
      </c>
      <c r="H3253" s="16" t="str">
        <f>IF((IFERROR((VLOOKUP(D3253,'Automation (QBO)'!A:B,2,FALSE)),"0"))=0,"Suspense",(IFERROR((VLOOKUP(D3253,'Automation (QBO)'!A:B,2,FALSE)),"Suspense")))</f>
        <v>GST/HST Payable</v>
      </c>
      <c r="I3253" s="17">
        <f t="shared" si="206"/>
        <v>-622.17999999999995</v>
      </c>
      <c r="J3253" s="12" t="str">
        <f t="shared" si="207"/>
        <v>GST/HST Payable</v>
      </c>
    </row>
    <row r="3254" spans="1:10" ht="18" hidden="1" customHeight="1">
      <c r="A3254" s="13" t="s">
        <v>932</v>
      </c>
      <c r="B3254" s="12" t="s">
        <v>929</v>
      </c>
      <c r="C3254" s="12" t="s">
        <v>766</v>
      </c>
      <c r="D3254" s="12" t="s">
        <v>272</v>
      </c>
      <c r="E3254" s="12">
        <v>-13065.78</v>
      </c>
      <c r="F3254" s="14" t="str">
        <f t="shared" si="204"/>
        <v>2025-07-04Bill Payment (Cheque)Typhon Concrete21000 Accounts Payable-13065.78</v>
      </c>
      <c r="G3254" s="15">
        <f t="shared" si="205"/>
        <v>45842</v>
      </c>
      <c r="H3254" s="16" t="str">
        <f>IF((IFERROR((VLOOKUP(D3254,'Automation (QBO)'!A:B,2,FALSE)),"0"))=0,"Suspense",(IFERROR((VLOOKUP(D3254,'Automation (QBO)'!A:B,2,FALSE)),"Suspense")))</f>
        <v>Accounts Payable - Unknown</v>
      </c>
      <c r="I3254" s="17">
        <f t="shared" si="206"/>
        <v>-13065.78</v>
      </c>
      <c r="J3254" s="12" t="str">
        <f t="shared" si="207"/>
        <v>Accounts Payable - Unknown</v>
      </c>
    </row>
    <row r="3255" spans="1:10" ht="18" hidden="1" customHeight="1">
      <c r="A3255" s="13" t="s">
        <v>932</v>
      </c>
      <c r="B3255" s="12" t="s">
        <v>924</v>
      </c>
      <c r="C3255" s="12" t="s">
        <v>766</v>
      </c>
      <c r="D3255" s="12" t="s">
        <v>272</v>
      </c>
      <c r="E3255" s="12">
        <v>13065.78</v>
      </c>
      <c r="F3255" s="14" t="str">
        <f t="shared" si="204"/>
        <v>2025-07-04BillTyphon Concrete21000 Accounts Payable13065.78</v>
      </c>
      <c r="G3255" s="15">
        <f t="shared" si="205"/>
        <v>45842</v>
      </c>
      <c r="H3255" s="16" t="str">
        <f>IF((IFERROR((VLOOKUP(D3255,'Automation (QBO)'!A:B,2,FALSE)),"0"))=0,"Suspense",(IFERROR((VLOOKUP(D3255,'Automation (QBO)'!A:B,2,FALSE)),"Suspense")))</f>
        <v>Accounts Payable - Unknown</v>
      </c>
      <c r="I3255" s="17">
        <f t="shared" si="206"/>
        <v>13065.78</v>
      </c>
      <c r="J3255" s="12" t="str">
        <f t="shared" si="207"/>
        <v>Accounts Payable - Unknown</v>
      </c>
    </row>
    <row r="3256" spans="1:10" ht="18" hidden="1" customHeight="1">
      <c r="A3256" s="13" t="s">
        <v>932</v>
      </c>
      <c r="B3256" s="12" t="s">
        <v>929</v>
      </c>
      <c r="C3256" s="12" t="s">
        <v>766</v>
      </c>
      <c r="D3256" s="12" t="s">
        <v>201</v>
      </c>
      <c r="E3256" s="12">
        <v>-13065.78</v>
      </c>
      <c r="F3256" s="14" t="str">
        <f t="shared" si="204"/>
        <v>2025-07-04Bill Payment (Cheque)Typhon Concrete11005 Chequing (CIBC)-13065.78</v>
      </c>
      <c r="G3256" s="15">
        <f t="shared" si="205"/>
        <v>45842</v>
      </c>
      <c r="H3256" s="16" t="str">
        <f>IF((IFERROR((VLOOKUP(D3256,'Automation (QBO)'!A:B,2,FALSE)),"0"))=0,"Suspense",(IFERROR((VLOOKUP(D3256,'Automation (QBO)'!A:B,2,FALSE)),"Suspense")))</f>
        <v>Chequing (CIBC)</v>
      </c>
      <c r="I3256" s="17">
        <f t="shared" si="206"/>
        <v>-13065.78</v>
      </c>
      <c r="J3256" s="12" t="str">
        <f t="shared" si="207"/>
        <v>Chequing (CIBC)</v>
      </c>
    </row>
    <row r="3257" spans="1:10" ht="18" hidden="1" customHeight="1">
      <c r="A3257" s="13" t="s">
        <v>933</v>
      </c>
      <c r="B3257" s="12" t="s">
        <v>78</v>
      </c>
      <c r="C3257" s="12" t="s">
        <v>101</v>
      </c>
      <c r="D3257" s="12" t="s">
        <v>383</v>
      </c>
      <c r="E3257" s="12">
        <v>10.66</v>
      </c>
      <c r="F3257" s="14" t="str">
        <f t="shared" si="204"/>
        <v>2025-07-05ExpenseAmazon52165 Subscriptions (Annual)10.66</v>
      </c>
      <c r="G3257" s="15">
        <f t="shared" si="205"/>
        <v>45843</v>
      </c>
      <c r="H3257" s="16" t="str">
        <f>IF((IFERROR((VLOOKUP(D3257,'Automation (QBO)'!A:B,2,FALSE)),"0"))=0,"Suspense",(IFERROR((VLOOKUP(D3257,'Automation (QBO)'!A:B,2,FALSE)),"Suspense")))</f>
        <v>Subscriptions (Annual)</v>
      </c>
      <c r="I3257" s="17">
        <f t="shared" si="206"/>
        <v>10.66</v>
      </c>
      <c r="J3257" s="12" t="str">
        <f t="shared" si="207"/>
        <v>Subscriptions (Annual)</v>
      </c>
    </row>
    <row r="3258" spans="1:10" ht="18" hidden="1" customHeight="1">
      <c r="A3258" s="13" t="s">
        <v>933</v>
      </c>
      <c r="B3258" s="12" t="s">
        <v>78</v>
      </c>
      <c r="C3258" s="12" t="s">
        <v>101</v>
      </c>
      <c r="D3258" s="12" t="s">
        <v>199</v>
      </c>
      <c r="E3258" s="12">
        <v>-0.53</v>
      </c>
      <c r="F3258" s="14" t="str">
        <f t="shared" si="204"/>
        <v>2025-07-05ExpenseAmazon21020 GST/HST Payable-0.53</v>
      </c>
      <c r="G3258" s="15">
        <f t="shared" si="205"/>
        <v>45843</v>
      </c>
      <c r="H3258" s="16" t="str">
        <f>IF((IFERROR((VLOOKUP(D3258,'Automation (QBO)'!A:B,2,FALSE)),"0"))=0,"Suspense",(IFERROR((VLOOKUP(D3258,'Automation (QBO)'!A:B,2,FALSE)),"Suspense")))</f>
        <v>GST/HST Payable</v>
      </c>
      <c r="I3258" s="17">
        <f t="shared" si="206"/>
        <v>-0.53</v>
      </c>
      <c r="J3258" s="12" t="str">
        <f t="shared" si="207"/>
        <v>GST/HST Payable</v>
      </c>
    </row>
    <row r="3259" spans="1:10" ht="18" hidden="1" customHeight="1">
      <c r="A3259" s="13" t="s">
        <v>933</v>
      </c>
      <c r="B3259" s="12" t="s">
        <v>78</v>
      </c>
      <c r="C3259" s="12" t="s">
        <v>101</v>
      </c>
      <c r="D3259" s="12" t="s">
        <v>505</v>
      </c>
      <c r="E3259" s="12">
        <v>11.19</v>
      </c>
      <c r="F3259" s="14" t="str">
        <f t="shared" si="204"/>
        <v>2025-07-05ExpenseAmazon21010 Credit Card (CIBC Visa)11.19</v>
      </c>
      <c r="G3259" s="15">
        <f t="shared" si="205"/>
        <v>45843</v>
      </c>
      <c r="H3259" s="16" t="str">
        <f>IF((IFERROR((VLOOKUP(D3259,'Automation (QBO)'!A:B,2,FALSE)),"0"))=0,"Suspense",(IFERROR((VLOOKUP(D3259,'Automation (QBO)'!A:B,2,FALSE)),"Suspense")))</f>
        <v>Credit Card (CIBC Visa)</v>
      </c>
      <c r="I3259" s="17">
        <f t="shared" si="206"/>
        <v>11.19</v>
      </c>
      <c r="J3259" s="12" t="str">
        <f t="shared" si="207"/>
        <v>Credit Card (CIBC Visa)</v>
      </c>
    </row>
    <row r="3260" spans="1:10" ht="18" hidden="1" customHeight="1">
      <c r="A3260" s="13" t="s">
        <v>934</v>
      </c>
      <c r="B3260" s="12" t="s">
        <v>924</v>
      </c>
      <c r="C3260" s="12" t="s">
        <v>935</v>
      </c>
      <c r="D3260" s="12" t="s">
        <v>204</v>
      </c>
      <c r="E3260" s="12">
        <v>112.41</v>
      </c>
      <c r="F3260" s="14" t="str">
        <f t="shared" si="204"/>
        <v>2025-07-06BillOtter Co-Op52225 Fuel112.41</v>
      </c>
      <c r="G3260" s="15">
        <f t="shared" si="205"/>
        <v>45844</v>
      </c>
      <c r="H3260" s="16" t="str">
        <f>IF((IFERROR((VLOOKUP(D3260,'Automation (QBO)'!A:B,2,FALSE)),"0"))=0,"Suspense",(IFERROR((VLOOKUP(D3260,'Automation (QBO)'!A:B,2,FALSE)),"Suspense")))</f>
        <v>Fuel</v>
      </c>
      <c r="I3260" s="17">
        <f t="shared" si="206"/>
        <v>112.41</v>
      </c>
      <c r="J3260" s="12" t="str">
        <f t="shared" si="207"/>
        <v>Fuel</v>
      </c>
    </row>
    <row r="3261" spans="1:10" ht="18" hidden="1" customHeight="1">
      <c r="A3261" s="13" t="s">
        <v>934</v>
      </c>
      <c r="B3261" s="12" t="s">
        <v>924</v>
      </c>
      <c r="C3261" s="12" t="s">
        <v>935</v>
      </c>
      <c r="D3261" s="12" t="s">
        <v>199</v>
      </c>
      <c r="E3261" s="12">
        <v>-5.62</v>
      </c>
      <c r="F3261" s="14" t="str">
        <f t="shared" si="204"/>
        <v>2025-07-06BillOtter Co-Op21020 GST/HST Payable-5.62</v>
      </c>
      <c r="G3261" s="15">
        <f t="shared" si="205"/>
        <v>45844</v>
      </c>
      <c r="H3261" s="16" t="str">
        <f>IF((IFERROR((VLOOKUP(D3261,'Automation (QBO)'!A:B,2,FALSE)),"0"))=0,"Suspense",(IFERROR((VLOOKUP(D3261,'Automation (QBO)'!A:B,2,FALSE)),"Suspense")))</f>
        <v>GST/HST Payable</v>
      </c>
      <c r="I3261" s="17">
        <f t="shared" si="206"/>
        <v>-5.62</v>
      </c>
      <c r="J3261" s="12" t="str">
        <f t="shared" si="207"/>
        <v>GST/HST Payable</v>
      </c>
    </row>
    <row r="3262" spans="1:10" ht="18" hidden="1" customHeight="1">
      <c r="A3262" s="13" t="s">
        <v>934</v>
      </c>
      <c r="B3262" s="12" t="s">
        <v>924</v>
      </c>
      <c r="C3262" s="12" t="s">
        <v>935</v>
      </c>
      <c r="D3262" s="12" t="s">
        <v>272</v>
      </c>
      <c r="E3262" s="12">
        <v>118.03</v>
      </c>
      <c r="F3262" s="14" t="str">
        <f t="shared" si="204"/>
        <v>2025-07-06BillOtter Co-Op21000 Accounts Payable118.03</v>
      </c>
      <c r="G3262" s="15">
        <f t="shared" si="205"/>
        <v>45844</v>
      </c>
      <c r="H3262" s="16" t="str">
        <f>IF((IFERROR((VLOOKUP(D3262,'Automation (QBO)'!A:B,2,FALSE)),"0"))=0,"Suspense",(IFERROR((VLOOKUP(D3262,'Automation (QBO)'!A:B,2,FALSE)),"Suspense")))</f>
        <v>Accounts Payable - Unknown</v>
      </c>
      <c r="I3262" s="17">
        <f t="shared" si="206"/>
        <v>118.03</v>
      </c>
      <c r="J3262" s="12" t="str">
        <f t="shared" si="207"/>
        <v>Accounts Payable - Unknown</v>
      </c>
    </row>
    <row r="3263" spans="1:10" ht="18" hidden="1" customHeight="1">
      <c r="A3263" s="13" t="s">
        <v>934</v>
      </c>
      <c r="B3263" s="12" t="s">
        <v>925</v>
      </c>
      <c r="C3263" s="12" t="s">
        <v>935</v>
      </c>
      <c r="D3263" s="12" t="s">
        <v>272</v>
      </c>
      <c r="E3263" s="12">
        <v>-118.03</v>
      </c>
      <c r="F3263" s="14" t="str">
        <f t="shared" si="204"/>
        <v>2025-07-06Bill Payment (Credit Card)Otter Co-Op21000 Accounts Payable-118.03</v>
      </c>
      <c r="G3263" s="15">
        <f t="shared" si="205"/>
        <v>45844</v>
      </c>
      <c r="H3263" s="16" t="str">
        <f>IF((IFERROR((VLOOKUP(D3263,'Automation (QBO)'!A:B,2,FALSE)),"0"))=0,"Suspense",(IFERROR((VLOOKUP(D3263,'Automation (QBO)'!A:B,2,FALSE)),"Suspense")))</f>
        <v>Accounts Payable - Unknown</v>
      </c>
      <c r="I3263" s="17">
        <f t="shared" si="206"/>
        <v>-118.03</v>
      </c>
      <c r="J3263" s="12" t="str">
        <f t="shared" si="207"/>
        <v>Accounts Payable - Unknown</v>
      </c>
    </row>
    <row r="3264" spans="1:10" ht="18" hidden="1" customHeight="1">
      <c r="A3264" s="13" t="s">
        <v>934</v>
      </c>
      <c r="B3264" s="12" t="s">
        <v>925</v>
      </c>
      <c r="C3264" s="12" t="s">
        <v>935</v>
      </c>
      <c r="D3264" s="12" t="s">
        <v>505</v>
      </c>
      <c r="E3264" s="12">
        <v>118.03</v>
      </c>
      <c r="F3264" s="14" t="str">
        <f t="shared" si="204"/>
        <v>2025-07-06Bill Payment (Credit Card)Otter Co-Op21010 Credit Card (CIBC Visa)118.03</v>
      </c>
      <c r="G3264" s="15">
        <f t="shared" si="205"/>
        <v>45844</v>
      </c>
      <c r="H3264" s="16" t="str">
        <f>IF((IFERROR((VLOOKUP(D3264,'Automation (QBO)'!A:B,2,FALSE)),"0"))=0,"Suspense",(IFERROR((VLOOKUP(D3264,'Automation (QBO)'!A:B,2,FALSE)),"Suspense")))</f>
        <v>Credit Card (CIBC Visa)</v>
      </c>
      <c r="I3264" s="17">
        <f t="shared" si="206"/>
        <v>118.03</v>
      </c>
      <c r="J3264" s="12" t="str">
        <f t="shared" si="207"/>
        <v>Credit Card (CIBC Visa)</v>
      </c>
    </row>
    <row r="3265" spans="1:10" ht="18" hidden="1" customHeight="1">
      <c r="A3265" s="13" t="s">
        <v>936</v>
      </c>
      <c r="B3265" s="12" t="s">
        <v>84</v>
      </c>
      <c r="C3265" s="12" t="s">
        <v>753</v>
      </c>
      <c r="D3265" s="12" t="s">
        <v>665</v>
      </c>
      <c r="E3265" s="12">
        <v>0</v>
      </c>
      <c r="F3265" s="14" t="str">
        <f t="shared" si="204"/>
        <v>2025-07-07InvoiceBrowns Newport Village:BSH NewPort Patio Project12000 [Accounts Receivable]0</v>
      </c>
      <c r="G3265" s="15">
        <f t="shared" si="205"/>
        <v>45845</v>
      </c>
      <c r="H3265" s="16" t="str">
        <f>IF((IFERROR((VLOOKUP(D3265,'Automation (QBO)'!A:B,2,FALSE)),"0"))=0,"Suspense",(IFERROR((VLOOKUP(D3265,'Automation (QBO)'!A:B,2,FALSE)),"Suspense")))</f>
        <v>Accounts Recievable - Suspense</v>
      </c>
      <c r="I3265" s="17">
        <f t="shared" si="206"/>
        <v>0</v>
      </c>
      <c r="J3265" s="12" t="str">
        <f t="shared" si="207"/>
        <v>Accounts Recievable - Suspense</v>
      </c>
    </row>
    <row r="3266" spans="1:10" ht="18" hidden="1" customHeight="1">
      <c r="A3266" s="13" t="s">
        <v>936</v>
      </c>
      <c r="B3266" s="12" t="s">
        <v>84</v>
      </c>
      <c r="C3266" s="12" t="s">
        <v>753</v>
      </c>
      <c r="D3266" s="12" t="s">
        <v>654</v>
      </c>
      <c r="E3266" s="12">
        <v>-4727.6499999999996</v>
      </c>
      <c r="F3266" s="14" t="str">
        <f t="shared" si="204"/>
        <v>2025-07-07InvoiceBrowns Newport Village:BSH NewPort Patio Project51320 Project Expense - Subcontractors-4727.65</v>
      </c>
      <c r="G3266" s="15">
        <f t="shared" si="205"/>
        <v>45845</v>
      </c>
      <c r="H3266" s="16" t="str">
        <f>IF((IFERROR((VLOOKUP(D3266,'Automation (QBO)'!A:B,2,FALSE)),"0"))=0,"Suspense",(IFERROR((VLOOKUP(D3266,'Automation (QBO)'!A:B,2,FALSE)),"Suspense")))</f>
        <v>Project Expense - Subcontractors</v>
      </c>
      <c r="I3266" s="17">
        <f t="shared" si="206"/>
        <v>-4727.6499999999996</v>
      </c>
      <c r="J3266" s="12" t="str">
        <f t="shared" si="207"/>
        <v>Project Expense - Subcontractors</v>
      </c>
    </row>
    <row r="3267" spans="1:10" ht="18" hidden="1" customHeight="1">
      <c r="A3267" s="13" t="s">
        <v>936</v>
      </c>
      <c r="B3267" s="12" t="s">
        <v>84</v>
      </c>
      <c r="C3267" s="12" t="s">
        <v>753</v>
      </c>
      <c r="D3267" s="12" t="s">
        <v>666</v>
      </c>
      <c r="E3267" s="12">
        <v>945.53</v>
      </c>
      <c r="F3267" s="14" t="str">
        <f t="shared" ref="F3267:F3330" si="208">A3267&amp;B3267&amp;C3267&amp;D3267&amp;E3267</f>
        <v>2025-07-07InvoiceBrowns Newport Village:BSH NewPort Patio Project41005 Labour - Project Managment945.53</v>
      </c>
      <c r="G3267" s="15">
        <f t="shared" ref="G3267:G3330" si="209">IFERROR((DATEVALUE(A3267)),A3267)</f>
        <v>45845</v>
      </c>
      <c r="H3267" s="16" t="str">
        <f>IF((IFERROR((VLOOKUP(D3267,'Automation (QBO)'!A:B,2,FALSE)),"0"))=0,"Suspense",(IFERROR((VLOOKUP(D3267,'Automation (QBO)'!A:B,2,FALSE)),"Suspense")))</f>
        <v>Labour - Project Managment</v>
      </c>
      <c r="I3267" s="17">
        <f t="shared" ref="I3267:I3330" si="210">E3267</f>
        <v>945.53</v>
      </c>
      <c r="J3267" s="12" t="str">
        <f t="shared" ref="J3267:J3330" si="211">H3267</f>
        <v>Labour - Project Managment</v>
      </c>
    </row>
    <row r="3268" spans="1:10" ht="18" hidden="1" customHeight="1">
      <c r="A3268" s="13" t="s">
        <v>936</v>
      </c>
      <c r="B3268" s="12" t="s">
        <v>84</v>
      </c>
      <c r="C3268" s="12" t="s">
        <v>753</v>
      </c>
      <c r="D3268" s="12" t="s">
        <v>758</v>
      </c>
      <c r="E3268" s="12">
        <v>1687.5</v>
      </c>
      <c r="F3268" s="14" t="str">
        <f t="shared" si="208"/>
        <v>2025-07-07InvoiceBrowns Newport Village:BSH NewPort Patio Project41006 Labour - General1687.5</v>
      </c>
      <c r="G3268" s="15">
        <f t="shared" si="209"/>
        <v>45845</v>
      </c>
      <c r="H3268" s="16" t="str">
        <f>IF((IFERROR((VLOOKUP(D3268,'Automation (QBO)'!A:B,2,FALSE)),"0"))=0,"Suspense",(IFERROR((VLOOKUP(D3268,'Automation (QBO)'!A:B,2,FALSE)),"Suspense")))</f>
        <v>Labour - General</v>
      </c>
      <c r="I3268" s="17">
        <f t="shared" si="210"/>
        <v>1687.5</v>
      </c>
      <c r="J3268" s="12" t="str">
        <f t="shared" si="211"/>
        <v>Labour - General</v>
      </c>
    </row>
    <row r="3269" spans="1:10" ht="18" hidden="1" customHeight="1">
      <c r="A3269" s="13" t="s">
        <v>936</v>
      </c>
      <c r="B3269" s="12" t="s">
        <v>84</v>
      </c>
      <c r="C3269" s="12" t="s">
        <v>753</v>
      </c>
      <c r="D3269" s="12" t="s">
        <v>761</v>
      </c>
      <c r="E3269" s="12">
        <v>337.5</v>
      </c>
      <c r="F3269" s="14" t="str">
        <f t="shared" si="208"/>
        <v>2025-07-07InvoiceBrowns Newport Village:BSH NewPort Patio Project42025 Margin - Labour337.5</v>
      </c>
      <c r="G3269" s="15">
        <f t="shared" si="209"/>
        <v>45845</v>
      </c>
      <c r="H3269" s="16" t="str">
        <f>IF((IFERROR((VLOOKUP(D3269,'Automation (QBO)'!A:B,2,FALSE)),"0"))=0,"Suspense",(IFERROR((VLOOKUP(D3269,'Automation (QBO)'!A:B,2,FALSE)),"Suspense")))</f>
        <v>Margin - Labour</v>
      </c>
      <c r="I3269" s="17">
        <f t="shared" si="210"/>
        <v>337.5</v>
      </c>
      <c r="J3269" s="12" t="str">
        <f t="shared" si="211"/>
        <v>Margin - Labour</v>
      </c>
    </row>
    <row r="3270" spans="1:10" ht="18" hidden="1" customHeight="1">
      <c r="A3270" s="13" t="s">
        <v>936</v>
      </c>
      <c r="B3270" s="12" t="s">
        <v>84</v>
      </c>
      <c r="C3270" s="12" t="s">
        <v>753</v>
      </c>
      <c r="D3270" s="12" t="s">
        <v>218</v>
      </c>
      <c r="E3270" s="12">
        <v>-8083.1</v>
      </c>
      <c r="F3270" s="14" t="str">
        <f t="shared" si="208"/>
        <v>2025-07-07InvoiceBrowns Newport Village:BSH NewPort Patio Project21045 Deposit Received-8083.1</v>
      </c>
      <c r="G3270" s="15">
        <f t="shared" si="209"/>
        <v>45845</v>
      </c>
      <c r="H3270" s="16" t="str">
        <f>IF((IFERROR((VLOOKUP(D3270,'Automation (QBO)'!A:B,2,FALSE)),"0"))=0,"Suspense",(IFERROR((VLOOKUP(D3270,'Automation (QBO)'!A:B,2,FALSE)),"Suspense")))</f>
        <v>Liability - Depostis Received</v>
      </c>
      <c r="I3270" s="17">
        <f t="shared" si="210"/>
        <v>-8083.1</v>
      </c>
      <c r="J3270" s="12" t="str">
        <f t="shared" si="211"/>
        <v>Liability - Depostis Received</v>
      </c>
    </row>
    <row r="3271" spans="1:10" ht="18" hidden="1" customHeight="1">
      <c r="A3271" s="13" t="s">
        <v>936</v>
      </c>
      <c r="B3271" s="12" t="s">
        <v>84</v>
      </c>
      <c r="C3271" s="12" t="s">
        <v>753</v>
      </c>
      <c r="D3271" s="12" t="s">
        <v>199</v>
      </c>
      <c r="E3271" s="12">
        <v>384.92</v>
      </c>
      <c r="F3271" s="14" t="str">
        <f t="shared" si="208"/>
        <v>2025-07-07InvoiceBrowns Newport Village:BSH NewPort Patio Project21020 GST/HST Payable384.92</v>
      </c>
      <c r="G3271" s="15">
        <f t="shared" si="209"/>
        <v>45845</v>
      </c>
      <c r="H3271" s="16" t="str">
        <f>IF((IFERROR((VLOOKUP(D3271,'Automation (QBO)'!A:B,2,FALSE)),"0"))=0,"Suspense",(IFERROR((VLOOKUP(D3271,'Automation (QBO)'!A:B,2,FALSE)),"Suspense")))</f>
        <v>GST/HST Payable</v>
      </c>
      <c r="I3271" s="17">
        <f t="shared" si="210"/>
        <v>384.92</v>
      </c>
      <c r="J3271" s="12" t="str">
        <f t="shared" si="211"/>
        <v>GST/HST Payable</v>
      </c>
    </row>
    <row r="3272" spans="1:10" ht="18" hidden="1" customHeight="1">
      <c r="A3272" s="13" t="s">
        <v>936</v>
      </c>
      <c r="B3272" s="12" t="s">
        <v>84</v>
      </c>
      <c r="C3272" s="12" t="s">
        <v>753</v>
      </c>
      <c r="D3272" s="12" t="s">
        <v>199</v>
      </c>
      <c r="E3272" s="12">
        <v>0</v>
      </c>
      <c r="F3272" s="14" t="str">
        <f t="shared" si="208"/>
        <v>2025-07-07InvoiceBrowns Newport Village:BSH NewPort Patio Project21020 GST/HST Payable0</v>
      </c>
      <c r="G3272" s="15">
        <f t="shared" si="209"/>
        <v>45845</v>
      </c>
      <c r="H3272" s="16" t="str">
        <f>IF((IFERROR((VLOOKUP(D3272,'Automation (QBO)'!A:B,2,FALSE)),"0"))=0,"Suspense",(IFERROR((VLOOKUP(D3272,'Automation (QBO)'!A:B,2,FALSE)),"Suspense")))</f>
        <v>GST/HST Payable</v>
      </c>
      <c r="I3272" s="17">
        <f t="shared" si="210"/>
        <v>0</v>
      </c>
      <c r="J3272" s="12" t="str">
        <f t="shared" si="211"/>
        <v>GST/HST Payable</v>
      </c>
    </row>
    <row r="3273" spans="1:10" ht="18" hidden="1" customHeight="1">
      <c r="A3273" s="13" t="s">
        <v>936</v>
      </c>
      <c r="B3273" s="12" t="s">
        <v>106</v>
      </c>
      <c r="C3273" s="12" t="s">
        <v>754</v>
      </c>
      <c r="D3273" s="12" t="s">
        <v>665</v>
      </c>
      <c r="E3273" s="12">
        <v>-4354.0600000000004</v>
      </c>
      <c r="F3273" s="14" t="str">
        <f t="shared" si="208"/>
        <v>2025-07-07PaymentGranville Island Brewing.12000 [Accounts Receivable]-4354.06</v>
      </c>
      <c r="G3273" s="15">
        <f t="shared" si="209"/>
        <v>45845</v>
      </c>
      <c r="H3273" s="16" t="str">
        <f>IF((IFERROR((VLOOKUP(D3273,'Automation (QBO)'!A:B,2,FALSE)),"0"))=0,"Suspense",(IFERROR((VLOOKUP(D3273,'Automation (QBO)'!A:B,2,FALSE)),"Suspense")))</f>
        <v>Accounts Recievable - Suspense</v>
      </c>
      <c r="I3273" s="17">
        <f t="shared" si="210"/>
        <v>-4354.0600000000004</v>
      </c>
      <c r="J3273" s="12" t="str">
        <f t="shared" si="211"/>
        <v>Accounts Recievable - Suspense</v>
      </c>
    </row>
    <row r="3274" spans="1:10" ht="18" hidden="1" customHeight="1">
      <c r="A3274" s="13" t="s">
        <v>936</v>
      </c>
      <c r="B3274" s="12" t="s">
        <v>929</v>
      </c>
      <c r="C3274" s="12" t="s">
        <v>136</v>
      </c>
      <c r="D3274" s="12" t="s">
        <v>272</v>
      </c>
      <c r="E3274" s="12">
        <v>-7560</v>
      </c>
      <c r="F3274" s="14" t="str">
        <f t="shared" si="208"/>
        <v>2025-07-07Bill Payment (Cheque)Sheremeta Custom Cabinets &amp; Millwork21000 Accounts Payable-7560</v>
      </c>
      <c r="G3274" s="15">
        <f t="shared" si="209"/>
        <v>45845</v>
      </c>
      <c r="H3274" s="16" t="str">
        <f>IF((IFERROR((VLOOKUP(D3274,'Automation (QBO)'!A:B,2,FALSE)),"0"))=0,"Suspense",(IFERROR((VLOOKUP(D3274,'Automation (QBO)'!A:B,2,FALSE)),"Suspense")))</f>
        <v>Accounts Payable - Unknown</v>
      </c>
      <c r="I3274" s="17">
        <f t="shared" si="210"/>
        <v>-7560</v>
      </c>
      <c r="J3274" s="12" t="str">
        <f t="shared" si="211"/>
        <v>Accounts Payable - Unknown</v>
      </c>
    </row>
    <row r="3275" spans="1:10" ht="18" hidden="1" customHeight="1">
      <c r="A3275" s="13" t="s">
        <v>936</v>
      </c>
      <c r="B3275" s="12" t="s">
        <v>929</v>
      </c>
      <c r="C3275" s="12" t="s">
        <v>136</v>
      </c>
      <c r="D3275" s="12" t="s">
        <v>201</v>
      </c>
      <c r="E3275" s="12">
        <v>-7560</v>
      </c>
      <c r="F3275" s="14" t="str">
        <f t="shared" si="208"/>
        <v>2025-07-07Bill Payment (Cheque)Sheremeta Custom Cabinets &amp; Millwork11005 Chequing (CIBC)-7560</v>
      </c>
      <c r="G3275" s="15">
        <f t="shared" si="209"/>
        <v>45845</v>
      </c>
      <c r="H3275" s="16" t="str">
        <f>IF((IFERROR((VLOOKUP(D3275,'Automation (QBO)'!A:B,2,FALSE)),"0"))=0,"Suspense",(IFERROR((VLOOKUP(D3275,'Automation (QBO)'!A:B,2,FALSE)),"Suspense")))</f>
        <v>Chequing (CIBC)</v>
      </c>
      <c r="I3275" s="17">
        <f t="shared" si="210"/>
        <v>-7560</v>
      </c>
      <c r="J3275" s="12" t="str">
        <f t="shared" si="211"/>
        <v>Chequing (CIBC)</v>
      </c>
    </row>
    <row r="3276" spans="1:10" ht="18" hidden="1" customHeight="1">
      <c r="A3276" s="13" t="s">
        <v>936</v>
      </c>
      <c r="B3276" s="12" t="s">
        <v>924</v>
      </c>
      <c r="C3276" s="12" t="s">
        <v>136</v>
      </c>
      <c r="D3276" s="12" t="s">
        <v>654</v>
      </c>
      <c r="E3276" s="12">
        <v>7200</v>
      </c>
      <c r="F3276" s="14" t="str">
        <f t="shared" si="208"/>
        <v>2025-07-07BillSheremeta Custom Cabinets &amp; Millwork51320 Project Expense - Subcontractors7200</v>
      </c>
      <c r="G3276" s="15">
        <f t="shared" si="209"/>
        <v>45845</v>
      </c>
      <c r="H3276" s="16" t="str">
        <f>IF((IFERROR((VLOOKUP(D3276,'Automation (QBO)'!A:B,2,FALSE)),"0"))=0,"Suspense",(IFERROR((VLOOKUP(D3276,'Automation (QBO)'!A:B,2,FALSE)),"Suspense")))</f>
        <v>Project Expense - Subcontractors</v>
      </c>
      <c r="I3276" s="17">
        <f t="shared" si="210"/>
        <v>7200</v>
      </c>
      <c r="J3276" s="12" t="str">
        <f t="shared" si="211"/>
        <v>Project Expense - Subcontractors</v>
      </c>
    </row>
    <row r="3277" spans="1:10" ht="18" hidden="1" customHeight="1">
      <c r="A3277" s="13" t="s">
        <v>936</v>
      </c>
      <c r="B3277" s="12" t="s">
        <v>924</v>
      </c>
      <c r="C3277" s="12" t="s">
        <v>136</v>
      </c>
      <c r="D3277" s="12" t="s">
        <v>199</v>
      </c>
      <c r="E3277" s="12">
        <v>-360</v>
      </c>
      <c r="F3277" s="14" t="str">
        <f t="shared" si="208"/>
        <v>2025-07-07BillSheremeta Custom Cabinets &amp; Millwork21020 GST/HST Payable-360</v>
      </c>
      <c r="G3277" s="15">
        <f t="shared" si="209"/>
        <v>45845</v>
      </c>
      <c r="H3277" s="16" t="str">
        <f>IF((IFERROR((VLOOKUP(D3277,'Automation (QBO)'!A:B,2,FALSE)),"0"))=0,"Suspense",(IFERROR((VLOOKUP(D3277,'Automation (QBO)'!A:B,2,FALSE)),"Suspense")))</f>
        <v>GST/HST Payable</v>
      </c>
      <c r="I3277" s="17">
        <f t="shared" si="210"/>
        <v>-360</v>
      </c>
      <c r="J3277" s="12" t="str">
        <f t="shared" si="211"/>
        <v>GST/HST Payable</v>
      </c>
    </row>
    <row r="3278" spans="1:10" ht="18" hidden="1" customHeight="1">
      <c r="A3278" s="13" t="s">
        <v>936</v>
      </c>
      <c r="B3278" s="12" t="s">
        <v>924</v>
      </c>
      <c r="C3278" s="12" t="s">
        <v>115</v>
      </c>
      <c r="D3278" s="12" t="s">
        <v>654</v>
      </c>
      <c r="E3278" s="12">
        <v>4785</v>
      </c>
      <c r="F3278" s="14" t="str">
        <f t="shared" si="208"/>
        <v>2025-07-07BillBrenmack Electric Ltd51320 Project Expense - Subcontractors4785</v>
      </c>
      <c r="G3278" s="15">
        <f t="shared" si="209"/>
        <v>45845</v>
      </c>
      <c r="H3278" s="16" t="str">
        <f>IF((IFERROR((VLOOKUP(D3278,'Automation (QBO)'!A:B,2,FALSE)),"0"))=0,"Suspense",(IFERROR((VLOOKUP(D3278,'Automation (QBO)'!A:B,2,FALSE)),"Suspense")))</f>
        <v>Project Expense - Subcontractors</v>
      </c>
      <c r="I3278" s="17">
        <f t="shared" si="210"/>
        <v>4785</v>
      </c>
      <c r="J3278" s="12" t="str">
        <f t="shared" si="211"/>
        <v>Project Expense - Subcontractors</v>
      </c>
    </row>
    <row r="3279" spans="1:10" ht="18" hidden="1" customHeight="1">
      <c r="A3279" s="13" t="s">
        <v>936</v>
      </c>
      <c r="B3279" s="12" t="s">
        <v>924</v>
      </c>
      <c r="C3279" s="12" t="s">
        <v>115</v>
      </c>
      <c r="D3279" s="12" t="s">
        <v>199</v>
      </c>
      <c r="E3279" s="12">
        <v>-239.25</v>
      </c>
      <c r="F3279" s="14" t="str">
        <f t="shared" si="208"/>
        <v>2025-07-07BillBrenmack Electric Ltd21020 GST/HST Payable-239.25</v>
      </c>
      <c r="G3279" s="15">
        <f t="shared" si="209"/>
        <v>45845</v>
      </c>
      <c r="H3279" s="16" t="str">
        <f>IF((IFERROR((VLOOKUP(D3279,'Automation (QBO)'!A:B,2,FALSE)),"0"))=0,"Suspense",(IFERROR((VLOOKUP(D3279,'Automation (QBO)'!A:B,2,FALSE)),"Suspense")))</f>
        <v>GST/HST Payable</v>
      </c>
      <c r="I3279" s="17">
        <f t="shared" si="210"/>
        <v>-239.25</v>
      </c>
      <c r="J3279" s="12" t="str">
        <f t="shared" si="211"/>
        <v>GST/HST Payable</v>
      </c>
    </row>
    <row r="3280" spans="1:10" ht="18" hidden="1" customHeight="1">
      <c r="A3280" s="13" t="s">
        <v>936</v>
      </c>
      <c r="B3280" s="12" t="s">
        <v>929</v>
      </c>
      <c r="C3280" s="12" t="s">
        <v>115</v>
      </c>
      <c r="D3280" s="12" t="s">
        <v>272</v>
      </c>
      <c r="E3280" s="12">
        <v>-5024.25</v>
      </c>
      <c r="F3280" s="14" t="str">
        <f t="shared" si="208"/>
        <v>2025-07-07Bill Payment (Cheque)Brenmack Electric Ltd21000 Accounts Payable-5024.25</v>
      </c>
      <c r="G3280" s="15">
        <f t="shared" si="209"/>
        <v>45845</v>
      </c>
      <c r="H3280" s="16" t="str">
        <f>IF((IFERROR((VLOOKUP(D3280,'Automation (QBO)'!A:B,2,FALSE)),"0"))=0,"Suspense",(IFERROR((VLOOKUP(D3280,'Automation (QBO)'!A:B,2,FALSE)),"Suspense")))</f>
        <v>Accounts Payable - Unknown</v>
      </c>
      <c r="I3280" s="17">
        <f t="shared" si="210"/>
        <v>-5024.25</v>
      </c>
      <c r="J3280" s="12" t="str">
        <f t="shared" si="211"/>
        <v>Accounts Payable - Unknown</v>
      </c>
    </row>
    <row r="3281" spans="1:10" ht="18" hidden="1" customHeight="1">
      <c r="A3281" s="13" t="s">
        <v>936</v>
      </c>
      <c r="B3281" s="12" t="s">
        <v>924</v>
      </c>
      <c r="C3281" s="12" t="s">
        <v>128</v>
      </c>
      <c r="D3281" s="12" t="s">
        <v>203</v>
      </c>
      <c r="E3281" s="12">
        <v>30.48</v>
      </c>
      <c r="F3281" s="14" t="str">
        <f t="shared" si="208"/>
        <v>2025-07-07BillThe Coquitlam Grill52190 Meals &amp; Entertainment30.48</v>
      </c>
      <c r="G3281" s="15">
        <f t="shared" si="209"/>
        <v>45845</v>
      </c>
      <c r="H3281" s="16" t="str">
        <f>IF((IFERROR((VLOOKUP(D3281,'Automation (QBO)'!A:B,2,FALSE)),"0"))=0,"Suspense",(IFERROR((VLOOKUP(D3281,'Automation (QBO)'!A:B,2,FALSE)),"Suspense")))</f>
        <v>Meals &amp; Entertainment</v>
      </c>
      <c r="I3281" s="17">
        <f t="shared" si="210"/>
        <v>30.48</v>
      </c>
      <c r="J3281" s="12" t="str">
        <f t="shared" si="211"/>
        <v>Meals &amp; Entertainment</v>
      </c>
    </row>
    <row r="3282" spans="1:10" ht="18" hidden="1" customHeight="1">
      <c r="A3282" s="13" t="s">
        <v>936</v>
      </c>
      <c r="B3282" s="12" t="s">
        <v>924</v>
      </c>
      <c r="C3282" s="12" t="s">
        <v>128</v>
      </c>
      <c r="D3282" s="12" t="s">
        <v>199</v>
      </c>
      <c r="E3282" s="12">
        <v>-1.26</v>
      </c>
      <c r="F3282" s="14" t="str">
        <f t="shared" si="208"/>
        <v>2025-07-07BillThe Coquitlam Grill21020 GST/HST Payable-1.26</v>
      </c>
      <c r="G3282" s="15">
        <f t="shared" si="209"/>
        <v>45845</v>
      </c>
      <c r="H3282" s="16" t="str">
        <f>IF((IFERROR((VLOOKUP(D3282,'Automation (QBO)'!A:B,2,FALSE)),"0"))=0,"Suspense",(IFERROR((VLOOKUP(D3282,'Automation (QBO)'!A:B,2,FALSE)),"Suspense")))</f>
        <v>GST/HST Payable</v>
      </c>
      <c r="I3282" s="17">
        <f t="shared" si="210"/>
        <v>-1.26</v>
      </c>
      <c r="J3282" s="12" t="str">
        <f t="shared" si="211"/>
        <v>GST/HST Payable</v>
      </c>
    </row>
    <row r="3283" spans="1:10" ht="18" hidden="1" customHeight="1">
      <c r="A3283" s="13" t="s">
        <v>936</v>
      </c>
      <c r="B3283" s="12" t="s">
        <v>925</v>
      </c>
      <c r="C3283" s="12" t="s">
        <v>128</v>
      </c>
      <c r="D3283" s="12" t="s">
        <v>272</v>
      </c>
      <c r="E3283" s="12">
        <v>-31.74</v>
      </c>
      <c r="F3283" s="14" t="str">
        <f t="shared" si="208"/>
        <v>2025-07-07Bill Payment (Credit Card)The Coquitlam Grill21000 Accounts Payable-31.74</v>
      </c>
      <c r="G3283" s="15">
        <f t="shared" si="209"/>
        <v>45845</v>
      </c>
      <c r="H3283" s="16" t="str">
        <f>IF((IFERROR((VLOOKUP(D3283,'Automation (QBO)'!A:B,2,FALSE)),"0"))=0,"Suspense",(IFERROR((VLOOKUP(D3283,'Automation (QBO)'!A:B,2,FALSE)),"Suspense")))</f>
        <v>Accounts Payable - Unknown</v>
      </c>
      <c r="I3283" s="17">
        <f t="shared" si="210"/>
        <v>-31.74</v>
      </c>
      <c r="J3283" s="12" t="str">
        <f t="shared" si="211"/>
        <v>Accounts Payable - Unknown</v>
      </c>
    </row>
    <row r="3284" spans="1:10" ht="18" hidden="1" customHeight="1">
      <c r="A3284" s="13" t="s">
        <v>936</v>
      </c>
      <c r="B3284" s="12" t="s">
        <v>924</v>
      </c>
      <c r="C3284" s="12" t="s">
        <v>128</v>
      </c>
      <c r="D3284" s="12" t="s">
        <v>272</v>
      </c>
      <c r="E3284" s="12">
        <v>31.74</v>
      </c>
      <c r="F3284" s="14" t="str">
        <f t="shared" si="208"/>
        <v>2025-07-07BillThe Coquitlam Grill21000 Accounts Payable31.74</v>
      </c>
      <c r="G3284" s="15">
        <f t="shared" si="209"/>
        <v>45845</v>
      </c>
      <c r="H3284" s="16" t="str">
        <f>IF((IFERROR((VLOOKUP(D3284,'Automation (QBO)'!A:B,2,FALSE)),"0"))=0,"Suspense",(IFERROR((VLOOKUP(D3284,'Automation (QBO)'!A:B,2,FALSE)),"Suspense")))</f>
        <v>Accounts Payable - Unknown</v>
      </c>
      <c r="I3284" s="17">
        <f t="shared" si="210"/>
        <v>31.74</v>
      </c>
      <c r="J3284" s="12" t="str">
        <f t="shared" si="211"/>
        <v>Accounts Payable - Unknown</v>
      </c>
    </row>
    <row r="3285" spans="1:10" ht="18" hidden="1" customHeight="1">
      <c r="A3285" s="13" t="s">
        <v>936</v>
      </c>
      <c r="B3285" s="12" t="s">
        <v>924</v>
      </c>
      <c r="C3285" s="12" t="s">
        <v>115</v>
      </c>
      <c r="D3285" s="12" t="s">
        <v>272</v>
      </c>
      <c r="E3285" s="12">
        <v>5024.25</v>
      </c>
      <c r="F3285" s="14" t="str">
        <f t="shared" si="208"/>
        <v>2025-07-07BillBrenmack Electric Ltd21000 Accounts Payable5024.25</v>
      </c>
      <c r="G3285" s="15">
        <f t="shared" si="209"/>
        <v>45845</v>
      </c>
      <c r="H3285" s="16" t="str">
        <f>IF((IFERROR((VLOOKUP(D3285,'Automation (QBO)'!A:B,2,FALSE)),"0"))=0,"Suspense",(IFERROR((VLOOKUP(D3285,'Automation (QBO)'!A:B,2,FALSE)),"Suspense")))</f>
        <v>Accounts Payable - Unknown</v>
      </c>
      <c r="I3285" s="17">
        <f t="shared" si="210"/>
        <v>5024.25</v>
      </c>
      <c r="J3285" s="12" t="str">
        <f t="shared" si="211"/>
        <v>Accounts Payable - Unknown</v>
      </c>
    </row>
    <row r="3286" spans="1:10" ht="18" hidden="1" customHeight="1">
      <c r="A3286" s="13" t="s">
        <v>936</v>
      </c>
      <c r="B3286" s="12" t="s">
        <v>924</v>
      </c>
      <c r="C3286" s="12" t="s">
        <v>136</v>
      </c>
      <c r="D3286" s="12" t="s">
        <v>272</v>
      </c>
      <c r="E3286" s="12">
        <v>7560</v>
      </c>
      <c r="F3286" s="14" t="str">
        <f t="shared" si="208"/>
        <v>2025-07-07BillSheremeta Custom Cabinets &amp; Millwork21000 Accounts Payable7560</v>
      </c>
      <c r="G3286" s="15">
        <f t="shared" si="209"/>
        <v>45845</v>
      </c>
      <c r="H3286" s="16" t="str">
        <f>IF((IFERROR((VLOOKUP(D3286,'Automation (QBO)'!A:B,2,FALSE)),"0"))=0,"Suspense",(IFERROR((VLOOKUP(D3286,'Automation (QBO)'!A:B,2,FALSE)),"Suspense")))</f>
        <v>Accounts Payable - Unknown</v>
      </c>
      <c r="I3286" s="17">
        <f t="shared" si="210"/>
        <v>7560</v>
      </c>
      <c r="J3286" s="12" t="str">
        <f t="shared" si="211"/>
        <v>Accounts Payable - Unknown</v>
      </c>
    </row>
    <row r="3287" spans="1:10" ht="18" hidden="1" customHeight="1">
      <c r="A3287" s="13" t="s">
        <v>936</v>
      </c>
      <c r="B3287" s="12" t="s">
        <v>106</v>
      </c>
      <c r="C3287" s="12" t="s">
        <v>754</v>
      </c>
      <c r="D3287" s="12" t="s">
        <v>201</v>
      </c>
      <c r="E3287" s="12">
        <v>4354.0600000000004</v>
      </c>
      <c r="F3287" s="14" t="str">
        <f t="shared" si="208"/>
        <v>2025-07-07PaymentGranville Island Brewing.11005 Chequing (CIBC)4354.06</v>
      </c>
      <c r="G3287" s="15">
        <f t="shared" si="209"/>
        <v>45845</v>
      </c>
      <c r="H3287" s="16" t="str">
        <f>IF((IFERROR((VLOOKUP(D3287,'Automation (QBO)'!A:B,2,FALSE)),"0"))=0,"Suspense",(IFERROR((VLOOKUP(D3287,'Automation (QBO)'!A:B,2,FALSE)),"Suspense")))</f>
        <v>Chequing (CIBC)</v>
      </c>
      <c r="I3287" s="17">
        <f t="shared" si="210"/>
        <v>4354.0600000000004</v>
      </c>
      <c r="J3287" s="12" t="str">
        <f t="shared" si="211"/>
        <v>Chequing (CIBC)</v>
      </c>
    </row>
    <row r="3288" spans="1:10" ht="18" hidden="1" customHeight="1">
      <c r="A3288" s="13" t="s">
        <v>936</v>
      </c>
      <c r="B3288" s="12" t="s">
        <v>929</v>
      </c>
      <c r="C3288" s="12" t="s">
        <v>115</v>
      </c>
      <c r="D3288" s="12" t="s">
        <v>201</v>
      </c>
      <c r="E3288" s="12">
        <v>-5024.25</v>
      </c>
      <c r="F3288" s="14" t="str">
        <f t="shared" si="208"/>
        <v>2025-07-07Bill Payment (Cheque)Brenmack Electric Ltd11005 Chequing (CIBC)-5024.25</v>
      </c>
      <c r="G3288" s="15">
        <f t="shared" si="209"/>
        <v>45845</v>
      </c>
      <c r="H3288" s="16" t="str">
        <f>IF((IFERROR((VLOOKUP(D3288,'Automation (QBO)'!A:B,2,FALSE)),"0"))=0,"Suspense",(IFERROR((VLOOKUP(D3288,'Automation (QBO)'!A:B,2,FALSE)),"Suspense")))</f>
        <v>Chequing (CIBC)</v>
      </c>
      <c r="I3288" s="17">
        <f t="shared" si="210"/>
        <v>-5024.25</v>
      </c>
      <c r="J3288" s="12" t="str">
        <f t="shared" si="211"/>
        <v>Chequing (CIBC)</v>
      </c>
    </row>
    <row r="3289" spans="1:10" ht="18" hidden="1" customHeight="1">
      <c r="A3289" s="13" t="s">
        <v>936</v>
      </c>
      <c r="B3289" s="12" t="s">
        <v>925</v>
      </c>
      <c r="C3289" s="12" t="s">
        <v>128</v>
      </c>
      <c r="D3289" s="12" t="s">
        <v>505</v>
      </c>
      <c r="E3289" s="12">
        <v>31.74</v>
      </c>
      <c r="F3289" s="14" t="str">
        <f t="shared" si="208"/>
        <v>2025-07-07Bill Payment (Credit Card)The Coquitlam Grill21010 Credit Card (CIBC Visa)31.74</v>
      </c>
      <c r="G3289" s="15">
        <f t="shared" si="209"/>
        <v>45845</v>
      </c>
      <c r="H3289" s="16" t="str">
        <f>IF((IFERROR((VLOOKUP(D3289,'Automation (QBO)'!A:B,2,FALSE)),"0"))=0,"Suspense",(IFERROR((VLOOKUP(D3289,'Automation (QBO)'!A:B,2,FALSE)),"Suspense")))</f>
        <v>Credit Card (CIBC Visa)</v>
      </c>
      <c r="I3289" s="17">
        <f t="shared" si="210"/>
        <v>31.74</v>
      </c>
      <c r="J3289" s="12" t="str">
        <f t="shared" si="211"/>
        <v>Credit Card (CIBC Visa)</v>
      </c>
    </row>
    <row r="3290" spans="1:10" ht="18" hidden="1" customHeight="1">
      <c r="A3290" s="13" t="s">
        <v>937</v>
      </c>
      <c r="B3290" s="12" t="s">
        <v>84</v>
      </c>
      <c r="C3290" s="12" t="s">
        <v>754</v>
      </c>
      <c r="D3290" s="12" t="s">
        <v>654</v>
      </c>
      <c r="E3290" s="12">
        <v>-6830.34</v>
      </c>
      <c r="F3290" s="14" t="str">
        <f t="shared" si="208"/>
        <v>2025-07-08InvoiceGranville Island Brewing.51320 Project Expense - Subcontractors-6830.34</v>
      </c>
      <c r="G3290" s="15">
        <f t="shared" si="209"/>
        <v>45846</v>
      </c>
      <c r="H3290" s="16" t="str">
        <f>IF((IFERROR((VLOOKUP(D3290,'Automation (QBO)'!A:B,2,FALSE)),"0"))=0,"Suspense",(IFERROR((VLOOKUP(D3290,'Automation (QBO)'!A:B,2,FALSE)),"Suspense")))</f>
        <v>Project Expense - Subcontractors</v>
      </c>
      <c r="I3290" s="17">
        <f t="shared" si="210"/>
        <v>-6830.34</v>
      </c>
      <c r="J3290" s="12" t="str">
        <f t="shared" si="211"/>
        <v>Project Expense - Subcontractors</v>
      </c>
    </row>
    <row r="3291" spans="1:10" ht="18" hidden="1" customHeight="1">
      <c r="A3291" s="13" t="s">
        <v>937</v>
      </c>
      <c r="B3291" s="12" t="s">
        <v>84</v>
      </c>
      <c r="C3291" s="12" t="s">
        <v>754</v>
      </c>
      <c r="D3291" s="12" t="s">
        <v>760</v>
      </c>
      <c r="E3291" s="12">
        <v>1366.06</v>
      </c>
      <c r="F3291" s="14" t="str">
        <f t="shared" si="208"/>
        <v>2025-07-08InvoiceGranville Island Brewing.42020 Margin - Subcontractor1366.06</v>
      </c>
      <c r="G3291" s="15">
        <f t="shared" si="209"/>
        <v>45846</v>
      </c>
      <c r="H3291" s="16" t="str">
        <f>IF((IFERROR((VLOOKUP(D3291,'Automation (QBO)'!A:B,2,FALSE)),"0"))=0,"Suspense",(IFERROR((VLOOKUP(D3291,'Automation (QBO)'!A:B,2,FALSE)),"Suspense")))</f>
        <v>Margin - Subcontractor</v>
      </c>
      <c r="I3291" s="17">
        <f t="shared" si="210"/>
        <v>1366.06</v>
      </c>
      <c r="J3291" s="12" t="str">
        <f t="shared" si="211"/>
        <v>Margin - Subcontractor</v>
      </c>
    </row>
    <row r="3292" spans="1:10" ht="18" hidden="1" customHeight="1">
      <c r="A3292" s="13" t="s">
        <v>937</v>
      </c>
      <c r="B3292" s="12" t="s">
        <v>924</v>
      </c>
      <c r="C3292" s="12" t="s">
        <v>938</v>
      </c>
      <c r="D3292" s="12" t="s">
        <v>654</v>
      </c>
      <c r="E3292" s="12">
        <v>2030</v>
      </c>
      <c r="F3292" s="14" t="str">
        <f t="shared" si="208"/>
        <v>2025-07-08BillGeopacific Consulting51320 Project Expense - Subcontractors2030</v>
      </c>
      <c r="G3292" s="15">
        <f t="shared" si="209"/>
        <v>45846</v>
      </c>
      <c r="H3292" s="16" t="str">
        <f>IF((IFERROR((VLOOKUP(D3292,'Automation (QBO)'!A:B,2,FALSE)),"0"))=0,"Suspense",(IFERROR((VLOOKUP(D3292,'Automation (QBO)'!A:B,2,FALSE)),"Suspense")))</f>
        <v>Project Expense - Subcontractors</v>
      </c>
      <c r="I3292" s="17">
        <f t="shared" si="210"/>
        <v>2030</v>
      </c>
      <c r="J3292" s="12" t="str">
        <f t="shared" si="211"/>
        <v>Project Expense - Subcontractors</v>
      </c>
    </row>
    <row r="3293" spans="1:10" ht="18" hidden="1" customHeight="1">
      <c r="A3293" s="13" t="s">
        <v>937</v>
      </c>
      <c r="B3293" s="12" t="s">
        <v>924</v>
      </c>
      <c r="C3293" s="12" t="s">
        <v>938</v>
      </c>
      <c r="D3293" s="12" t="s">
        <v>199</v>
      </c>
      <c r="E3293" s="12">
        <v>-101.5</v>
      </c>
      <c r="F3293" s="14" t="str">
        <f t="shared" si="208"/>
        <v>2025-07-08BillGeopacific Consulting21020 GST/HST Payable-101.5</v>
      </c>
      <c r="G3293" s="15">
        <f t="shared" si="209"/>
        <v>45846</v>
      </c>
      <c r="H3293" s="16" t="str">
        <f>IF((IFERROR((VLOOKUP(D3293,'Automation (QBO)'!A:B,2,FALSE)),"0"))=0,"Suspense",(IFERROR((VLOOKUP(D3293,'Automation (QBO)'!A:B,2,FALSE)),"Suspense")))</f>
        <v>GST/HST Payable</v>
      </c>
      <c r="I3293" s="17">
        <f t="shared" si="210"/>
        <v>-101.5</v>
      </c>
      <c r="J3293" s="12" t="str">
        <f t="shared" si="211"/>
        <v>GST/HST Payable</v>
      </c>
    </row>
    <row r="3294" spans="1:10" ht="18" hidden="1" customHeight="1">
      <c r="A3294" s="13" t="s">
        <v>937</v>
      </c>
      <c r="B3294" s="12" t="s">
        <v>925</v>
      </c>
      <c r="C3294" s="12" t="s">
        <v>938</v>
      </c>
      <c r="D3294" s="12" t="s">
        <v>272</v>
      </c>
      <c r="E3294" s="12">
        <v>-2131.5</v>
      </c>
      <c r="F3294" s="14" t="str">
        <f t="shared" si="208"/>
        <v>2025-07-08Bill Payment (Credit Card)Geopacific Consulting21000 Accounts Payable-2131.5</v>
      </c>
      <c r="G3294" s="15">
        <f t="shared" si="209"/>
        <v>45846</v>
      </c>
      <c r="H3294" s="16" t="str">
        <f>IF((IFERROR((VLOOKUP(D3294,'Automation (QBO)'!A:B,2,FALSE)),"0"))=0,"Suspense",(IFERROR((VLOOKUP(D3294,'Automation (QBO)'!A:B,2,FALSE)),"Suspense")))</f>
        <v>Accounts Payable - Unknown</v>
      </c>
      <c r="I3294" s="17">
        <f t="shared" si="210"/>
        <v>-2131.5</v>
      </c>
      <c r="J3294" s="12" t="str">
        <f t="shared" si="211"/>
        <v>Accounts Payable - Unknown</v>
      </c>
    </row>
    <row r="3295" spans="1:10" ht="18" hidden="1" customHeight="1">
      <c r="A3295" s="13" t="s">
        <v>937</v>
      </c>
      <c r="B3295" s="12" t="s">
        <v>106</v>
      </c>
      <c r="C3295" s="12" t="s">
        <v>118</v>
      </c>
      <c r="D3295" s="12" t="s">
        <v>665</v>
      </c>
      <c r="E3295" s="12">
        <v>-384.63</v>
      </c>
      <c r="F3295" s="14" t="str">
        <f t="shared" si="208"/>
        <v>2025-07-08Payment1262541 B.C Ltd.12000 [Accounts Receivable]-384.63</v>
      </c>
      <c r="G3295" s="15">
        <f t="shared" si="209"/>
        <v>45846</v>
      </c>
      <c r="H3295" s="16" t="str">
        <f>IF((IFERROR((VLOOKUP(D3295,'Automation (QBO)'!A:B,2,FALSE)),"0"))=0,"Suspense",(IFERROR((VLOOKUP(D3295,'Automation (QBO)'!A:B,2,FALSE)),"Suspense")))</f>
        <v>Accounts Recievable - Suspense</v>
      </c>
      <c r="I3295" s="17">
        <f t="shared" si="210"/>
        <v>-384.63</v>
      </c>
      <c r="J3295" s="12" t="str">
        <f t="shared" si="211"/>
        <v>Accounts Recievable - Suspense</v>
      </c>
    </row>
    <row r="3296" spans="1:10" ht="18" hidden="1" customHeight="1">
      <c r="A3296" s="13" t="s">
        <v>937</v>
      </c>
      <c r="B3296" s="12" t="s">
        <v>924</v>
      </c>
      <c r="C3296" s="12" t="s">
        <v>81</v>
      </c>
      <c r="D3296" s="12" t="s">
        <v>199</v>
      </c>
      <c r="E3296" s="12">
        <v>-1.26</v>
      </c>
      <c r="F3296" s="14" t="str">
        <f t="shared" si="208"/>
        <v>2025-07-08BillHome Depot21020 GST/HST Payable-1.26</v>
      </c>
      <c r="G3296" s="15">
        <f t="shared" si="209"/>
        <v>45846</v>
      </c>
      <c r="H3296" s="16" t="str">
        <f>IF((IFERROR((VLOOKUP(D3296,'Automation (QBO)'!A:B,2,FALSE)),"0"))=0,"Suspense",(IFERROR((VLOOKUP(D3296,'Automation (QBO)'!A:B,2,FALSE)),"Suspense")))</f>
        <v>GST/HST Payable</v>
      </c>
      <c r="I3296" s="17">
        <f t="shared" si="210"/>
        <v>-1.26</v>
      </c>
      <c r="J3296" s="12" t="str">
        <f t="shared" si="211"/>
        <v>GST/HST Payable</v>
      </c>
    </row>
    <row r="3297" spans="1:10" ht="18" hidden="1" customHeight="1">
      <c r="A3297" s="13" t="s">
        <v>937</v>
      </c>
      <c r="B3297" s="12" t="s">
        <v>924</v>
      </c>
      <c r="C3297" s="12" t="s">
        <v>81</v>
      </c>
      <c r="D3297" s="12" t="s">
        <v>660</v>
      </c>
      <c r="E3297" s="12">
        <v>27.03</v>
      </c>
      <c r="F3297" s="14" t="str">
        <f t="shared" si="208"/>
        <v>2025-07-08BillHome Depot51335 Project Expense - Materials27.03</v>
      </c>
      <c r="G3297" s="15">
        <f t="shared" si="209"/>
        <v>45846</v>
      </c>
      <c r="H3297" s="16" t="str">
        <f>IF((IFERROR((VLOOKUP(D3297,'Automation (QBO)'!A:B,2,FALSE)),"0"))=0,"Suspense",(IFERROR((VLOOKUP(D3297,'Automation (QBO)'!A:B,2,FALSE)),"Suspense")))</f>
        <v>Project Expense - Materials</v>
      </c>
      <c r="I3297" s="17">
        <f t="shared" si="210"/>
        <v>27.03</v>
      </c>
      <c r="J3297" s="12" t="str">
        <f t="shared" si="211"/>
        <v>Project Expense - Materials</v>
      </c>
    </row>
    <row r="3298" spans="1:10" ht="18" hidden="1" customHeight="1">
      <c r="A3298" s="13" t="s">
        <v>937</v>
      </c>
      <c r="B3298" s="12" t="s">
        <v>925</v>
      </c>
      <c r="C3298" s="12" t="s">
        <v>81</v>
      </c>
      <c r="D3298" s="12" t="s">
        <v>272</v>
      </c>
      <c r="E3298" s="12">
        <v>-28.29</v>
      </c>
      <c r="F3298" s="14" t="str">
        <f t="shared" si="208"/>
        <v>2025-07-08Bill Payment (Credit Card)Home Depot21000 Accounts Payable-28.29</v>
      </c>
      <c r="G3298" s="15">
        <f t="shared" si="209"/>
        <v>45846</v>
      </c>
      <c r="H3298" s="16" t="str">
        <f>IF((IFERROR((VLOOKUP(D3298,'Automation (QBO)'!A:B,2,FALSE)),"0"))=0,"Suspense",(IFERROR((VLOOKUP(D3298,'Automation (QBO)'!A:B,2,FALSE)),"Suspense")))</f>
        <v>Accounts Payable - Unknown</v>
      </c>
      <c r="I3298" s="17">
        <f t="shared" si="210"/>
        <v>-28.29</v>
      </c>
      <c r="J3298" s="12" t="str">
        <f t="shared" si="211"/>
        <v>Accounts Payable - Unknown</v>
      </c>
    </row>
    <row r="3299" spans="1:10" ht="18" hidden="1" customHeight="1">
      <c r="A3299" s="13" t="s">
        <v>937</v>
      </c>
      <c r="B3299" s="12" t="s">
        <v>924</v>
      </c>
      <c r="C3299" s="12" t="s">
        <v>939</v>
      </c>
      <c r="D3299" s="12" t="s">
        <v>663</v>
      </c>
      <c r="E3299" s="12">
        <v>8.35</v>
      </c>
      <c r="F3299" s="14" t="str">
        <f t="shared" si="208"/>
        <v>2025-07-08BillHangTag Parking51315 Project Expense - Other8.35</v>
      </c>
      <c r="G3299" s="15">
        <f t="shared" si="209"/>
        <v>45846</v>
      </c>
      <c r="H3299" s="16" t="str">
        <f>IF((IFERROR((VLOOKUP(D3299,'Automation (QBO)'!A:B,2,FALSE)),"0"))=0,"Suspense",(IFERROR((VLOOKUP(D3299,'Automation (QBO)'!A:B,2,FALSE)),"Suspense")))</f>
        <v>Project Expense - Other</v>
      </c>
      <c r="I3299" s="17">
        <f t="shared" si="210"/>
        <v>8.35</v>
      </c>
      <c r="J3299" s="12" t="str">
        <f t="shared" si="211"/>
        <v>Project Expense - Other</v>
      </c>
    </row>
    <row r="3300" spans="1:10" ht="18" hidden="1" customHeight="1">
      <c r="A3300" s="13" t="s">
        <v>937</v>
      </c>
      <c r="B3300" s="12" t="s">
        <v>924</v>
      </c>
      <c r="C3300" s="12" t="s">
        <v>939</v>
      </c>
      <c r="D3300" s="12" t="s">
        <v>199</v>
      </c>
      <c r="E3300" s="12">
        <v>0</v>
      </c>
      <c r="F3300" s="14" t="str">
        <f t="shared" si="208"/>
        <v>2025-07-08BillHangTag Parking21020 GST/HST Payable0</v>
      </c>
      <c r="G3300" s="15">
        <f t="shared" si="209"/>
        <v>45846</v>
      </c>
      <c r="H3300" s="16" t="str">
        <f>IF((IFERROR((VLOOKUP(D3300,'Automation (QBO)'!A:B,2,FALSE)),"0"))=0,"Suspense",(IFERROR((VLOOKUP(D3300,'Automation (QBO)'!A:B,2,FALSE)),"Suspense")))</f>
        <v>GST/HST Payable</v>
      </c>
      <c r="I3300" s="17">
        <f t="shared" si="210"/>
        <v>0</v>
      </c>
      <c r="J3300" s="12" t="str">
        <f t="shared" si="211"/>
        <v>GST/HST Payable</v>
      </c>
    </row>
    <row r="3301" spans="1:10" ht="18" hidden="1" customHeight="1">
      <c r="A3301" s="13" t="s">
        <v>937</v>
      </c>
      <c r="B3301" s="12" t="s">
        <v>925</v>
      </c>
      <c r="C3301" s="12" t="s">
        <v>939</v>
      </c>
      <c r="D3301" s="12" t="s">
        <v>272</v>
      </c>
      <c r="E3301" s="12">
        <v>-8.35</v>
      </c>
      <c r="F3301" s="14" t="str">
        <f t="shared" si="208"/>
        <v>2025-07-08Bill Payment (Credit Card)HangTag Parking21000 Accounts Payable-8.35</v>
      </c>
      <c r="G3301" s="15">
        <f t="shared" si="209"/>
        <v>45846</v>
      </c>
      <c r="H3301" s="16" t="str">
        <f>IF((IFERROR((VLOOKUP(D3301,'Automation (QBO)'!A:B,2,FALSE)),"0"))=0,"Suspense",(IFERROR((VLOOKUP(D3301,'Automation (QBO)'!A:B,2,FALSE)),"Suspense")))</f>
        <v>Accounts Payable - Unknown</v>
      </c>
      <c r="I3301" s="17">
        <f t="shared" si="210"/>
        <v>-8.35</v>
      </c>
      <c r="J3301" s="12" t="str">
        <f t="shared" si="211"/>
        <v>Accounts Payable - Unknown</v>
      </c>
    </row>
    <row r="3302" spans="1:10" ht="18" hidden="1" customHeight="1">
      <c r="A3302" s="13" t="s">
        <v>937</v>
      </c>
      <c r="B3302" s="12" t="s">
        <v>924</v>
      </c>
      <c r="C3302" s="12" t="s">
        <v>161</v>
      </c>
      <c r="D3302" s="12" t="s">
        <v>654</v>
      </c>
      <c r="E3302" s="12">
        <v>1697.65</v>
      </c>
      <c r="F3302" s="14" t="str">
        <f t="shared" si="208"/>
        <v>2025-07-08BillMetallica Mfg.51320 Project Expense - Subcontractors1697.65</v>
      </c>
      <c r="G3302" s="15">
        <f t="shared" si="209"/>
        <v>45846</v>
      </c>
      <c r="H3302" s="16" t="str">
        <f>IF((IFERROR((VLOOKUP(D3302,'Automation (QBO)'!A:B,2,FALSE)),"0"))=0,"Suspense",(IFERROR((VLOOKUP(D3302,'Automation (QBO)'!A:B,2,FALSE)),"Suspense")))</f>
        <v>Project Expense - Subcontractors</v>
      </c>
      <c r="I3302" s="17">
        <f t="shared" si="210"/>
        <v>1697.65</v>
      </c>
      <c r="J3302" s="12" t="str">
        <f t="shared" si="211"/>
        <v>Project Expense - Subcontractors</v>
      </c>
    </row>
    <row r="3303" spans="1:10" ht="18" hidden="1" customHeight="1">
      <c r="A3303" s="13" t="s">
        <v>937</v>
      </c>
      <c r="B3303" s="12" t="s">
        <v>924</v>
      </c>
      <c r="C3303" s="12" t="s">
        <v>161</v>
      </c>
      <c r="D3303" s="12" t="s">
        <v>199</v>
      </c>
      <c r="E3303" s="12">
        <v>-79.33</v>
      </c>
      <c r="F3303" s="14" t="str">
        <f t="shared" si="208"/>
        <v>2025-07-08BillMetallica Mfg.21020 GST/HST Payable-79.33</v>
      </c>
      <c r="G3303" s="15">
        <f t="shared" si="209"/>
        <v>45846</v>
      </c>
      <c r="H3303" s="16" t="str">
        <f>IF((IFERROR((VLOOKUP(D3303,'Automation (QBO)'!A:B,2,FALSE)),"0"))=0,"Suspense",(IFERROR((VLOOKUP(D3303,'Automation (QBO)'!A:B,2,FALSE)),"Suspense")))</f>
        <v>GST/HST Payable</v>
      </c>
      <c r="I3303" s="17">
        <f t="shared" si="210"/>
        <v>-79.33</v>
      </c>
      <c r="J3303" s="12" t="str">
        <f t="shared" si="211"/>
        <v>GST/HST Payable</v>
      </c>
    </row>
    <row r="3304" spans="1:10" ht="18" hidden="1" customHeight="1">
      <c r="A3304" s="13" t="s">
        <v>937</v>
      </c>
      <c r="B3304" s="12" t="s">
        <v>929</v>
      </c>
      <c r="C3304" s="12" t="s">
        <v>161</v>
      </c>
      <c r="D3304" s="12" t="s">
        <v>272</v>
      </c>
      <c r="E3304" s="12">
        <v>-1776.98</v>
      </c>
      <c r="F3304" s="14" t="str">
        <f t="shared" si="208"/>
        <v>2025-07-08Bill Payment (Cheque)Metallica Mfg.21000 Accounts Payable-1776.98</v>
      </c>
      <c r="G3304" s="15">
        <f t="shared" si="209"/>
        <v>45846</v>
      </c>
      <c r="H3304" s="16" t="str">
        <f>IF((IFERROR((VLOOKUP(D3304,'Automation (QBO)'!A:B,2,FALSE)),"0"))=0,"Suspense",(IFERROR((VLOOKUP(D3304,'Automation (QBO)'!A:B,2,FALSE)),"Suspense")))</f>
        <v>Accounts Payable - Unknown</v>
      </c>
      <c r="I3304" s="17">
        <f t="shared" si="210"/>
        <v>-1776.98</v>
      </c>
      <c r="J3304" s="12" t="str">
        <f t="shared" si="211"/>
        <v>Accounts Payable - Unknown</v>
      </c>
    </row>
    <row r="3305" spans="1:10" ht="18" hidden="1" customHeight="1">
      <c r="A3305" s="13" t="s">
        <v>937</v>
      </c>
      <c r="B3305" s="12" t="s">
        <v>929</v>
      </c>
      <c r="C3305" s="12" t="s">
        <v>161</v>
      </c>
      <c r="D3305" s="12" t="s">
        <v>201</v>
      </c>
      <c r="E3305" s="12">
        <v>-1776.98</v>
      </c>
      <c r="F3305" s="14" t="str">
        <f t="shared" si="208"/>
        <v>2025-07-08Bill Payment (Cheque)Metallica Mfg.11005 Chequing (CIBC)-1776.98</v>
      </c>
      <c r="G3305" s="15">
        <f t="shared" si="209"/>
        <v>45846</v>
      </c>
      <c r="H3305" s="16" t="str">
        <f>IF((IFERROR((VLOOKUP(D3305,'Automation (QBO)'!A:B,2,FALSE)),"0"))=0,"Suspense",(IFERROR((VLOOKUP(D3305,'Automation (QBO)'!A:B,2,FALSE)),"Suspense")))</f>
        <v>Chequing (CIBC)</v>
      </c>
      <c r="I3305" s="17">
        <f t="shared" si="210"/>
        <v>-1776.98</v>
      </c>
      <c r="J3305" s="12" t="str">
        <f t="shared" si="211"/>
        <v>Chequing (CIBC)</v>
      </c>
    </row>
    <row r="3306" spans="1:10" ht="18" hidden="1" customHeight="1">
      <c r="A3306" s="13" t="s">
        <v>937</v>
      </c>
      <c r="B3306" s="12" t="s">
        <v>924</v>
      </c>
      <c r="C3306" s="12" t="s">
        <v>883</v>
      </c>
      <c r="D3306" s="12" t="s">
        <v>654</v>
      </c>
      <c r="E3306" s="12">
        <v>1000</v>
      </c>
      <c r="F3306" s="14" t="str">
        <f t="shared" si="208"/>
        <v>2025-07-08BillMeto's Renovations51320 Project Expense - Subcontractors1000</v>
      </c>
      <c r="G3306" s="15">
        <f t="shared" si="209"/>
        <v>45846</v>
      </c>
      <c r="H3306" s="16" t="str">
        <f>IF((IFERROR((VLOOKUP(D3306,'Automation (QBO)'!A:B,2,FALSE)),"0"))=0,"Suspense",(IFERROR((VLOOKUP(D3306,'Automation (QBO)'!A:B,2,FALSE)),"Suspense")))</f>
        <v>Project Expense - Subcontractors</v>
      </c>
      <c r="I3306" s="17">
        <f t="shared" si="210"/>
        <v>1000</v>
      </c>
      <c r="J3306" s="12" t="str">
        <f t="shared" si="211"/>
        <v>Project Expense - Subcontractors</v>
      </c>
    </row>
    <row r="3307" spans="1:10" ht="18" hidden="1" customHeight="1">
      <c r="A3307" s="13" t="s">
        <v>937</v>
      </c>
      <c r="B3307" s="12" t="s">
        <v>924</v>
      </c>
      <c r="C3307" s="12" t="s">
        <v>883</v>
      </c>
      <c r="D3307" s="12" t="s">
        <v>199</v>
      </c>
      <c r="E3307" s="12">
        <v>-50</v>
      </c>
      <c r="F3307" s="14" t="str">
        <f t="shared" si="208"/>
        <v>2025-07-08BillMeto's Renovations21020 GST/HST Payable-50</v>
      </c>
      <c r="G3307" s="15">
        <f t="shared" si="209"/>
        <v>45846</v>
      </c>
      <c r="H3307" s="16" t="str">
        <f>IF((IFERROR((VLOOKUP(D3307,'Automation (QBO)'!A:B,2,FALSE)),"0"))=0,"Suspense",(IFERROR((VLOOKUP(D3307,'Automation (QBO)'!A:B,2,FALSE)),"Suspense")))</f>
        <v>GST/HST Payable</v>
      </c>
      <c r="I3307" s="17">
        <f t="shared" si="210"/>
        <v>-50</v>
      </c>
      <c r="J3307" s="12" t="str">
        <f t="shared" si="211"/>
        <v>GST/HST Payable</v>
      </c>
    </row>
    <row r="3308" spans="1:10" ht="18" hidden="1" customHeight="1">
      <c r="A3308" s="13" t="s">
        <v>937</v>
      </c>
      <c r="B3308" s="12" t="s">
        <v>929</v>
      </c>
      <c r="C3308" s="12" t="s">
        <v>883</v>
      </c>
      <c r="D3308" s="12" t="s">
        <v>272</v>
      </c>
      <c r="E3308" s="12">
        <v>-1050</v>
      </c>
      <c r="F3308" s="14" t="str">
        <f t="shared" si="208"/>
        <v>2025-07-08Bill Payment (Cheque)Meto's Renovations21000 Accounts Payable-1050</v>
      </c>
      <c r="G3308" s="15">
        <f t="shared" si="209"/>
        <v>45846</v>
      </c>
      <c r="H3308" s="16" t="str">
        <f>IF((IFERROR((VLOOKUP(D3308,'Automation (QBO)'!A:B,2,FALSE)),"0"))=0,"Suspense",(IFERROR((VLOOKUP(D3308,'Automation (QBO)'!A:B,2,FALSE)),"Suspense")))</f>
        <v>Accounts Payable - Unknown</v>
      </c>
      <c r="I3308" s="17">
        <f t="shared" si="210"/>
        <v>-1050</v>
      </c>
      <c r="J3308" s="12" t="str">
        <f t="shared" si="211"/>
        <v>Accounts Payable - Unknown</v>
      </c>
    </row>
    <row r="3309" spans="1:10" ht="18" hidden="1" customHeight="1">
      <c r="A3309" s="13" t="s">
        <v>937</v>
      </c>
      <c r="B3309" s="12" t="s">
        <v>924</v>
      </c>
      <c r="C3309" s="12" t="s">
        <v>711</v>
      </c>
      <c r="D3309" s="12" t="s">
        <v>654</v>
      </c>
      <c r="E3309" s="12">
        <v>4212.6000000000004</v>
      </c>
      <c r="F3309" s="14" t="str">
        <f t="shared" si="208"/>
        <v>2025-07-08BillJosh Sathiananthan LTD.51320 Project Expense - Subcontractors4212.6</v>
      </c>
      <c r="G3309" s="15">
        <f t="shared" si="209"/>
        <v>45846</v>
      </c>
      <c r="H3309" s="16" t="str">
        <f>IF((IFERROR((VLOOKUP(D3309,'Automation (QBO)'!A:B,2,FALSE)),"0"))=0,"Suspense",(IFERROR((VLOOKUP(D3309,'Automation (QBO)'!A:B,2,FALSE)),"Suspense")))</f>
        <v>Project Expense - Subcontractors</v>
      </c>
      <c r="I3309" s="17">
        <f t="shared" si="210"/>
        <v>4212.6000000000004</v>
      </c>
      <c r="J3309" s="12" t="str">
        <f t="shared" si="211"/>
        <v>Project Expense - Subcontractors</v>
      </c>
    </row>
    <row r="3310" spans="1:10" ht="18" hidden="1" customHeight="1">
      <c r="A3310" s="13" t="s">
        <v>937</v>
      </c>
      <c r="B3310" s="12" t="s">
        <v>924</v>
      </c>
      <c r="C3310" s="12" t="s">
        <v>711</v>
      </c>
      <c r="D3310" s="12" t="s">
        <v>199</v>
      </c>
      <c r="E3310" s="12">
        <v>-209.37</v>
      </c>
      <c r="F3310" s="14" t="str">
        <f t="shared" si="208"/>
        <v>2025-07-08BillJosh Sathiananthan LTD.21020 GST/HST Payable-209.37</v>
      </c>
      <c r="G3310" s="15">
        <f t="shared" si="209"/>
        <v>45846</v>
      </c>
      <c r="H3310" s="16" t="str">
        <f>IF((IFERROR((VLOOKUP(D3310,'Automation (QBO)'!A:B,2,FALSE)),"0"))=0,"Suspense",(IFERROR((VLOOKUP(D3310,'Automation (QBO)'!A:B,2,FALSE)),"Suspense")))</f>
        <v>GST/HST Payable</v>
      </c>
      <c r="I3310" s="17">
        <f t="shared" si="210"/>
        <v>-209.37</v>
      </c>
      <c r="J3310" s="12" t="str">
        <f t="shared" si="211"/>
        <v>GST/HST Payable</v>
      </c>
    </row>
    <row r="3311" spans="1:10" ht="18" hidden="1" customHeight="1">
      <c r="A3311" s="13" t="s">
        <v>937</v>
      </c>
      <c r="B3311" s="12" t="s">
        <v>929</v>
      </c>
      <c r="C3311" s="12" t="s">
        <v>711</v>
      </c>
      <c r="D3311" s="12" t="s">
        <v>272</v>
      </c>
      <c r="E3311" s="12">
        <v>-4421.97</v>
      </c>
      <c r="F3311" s="14" t="str">
        <f t="shared" si="208"/>
        <v>2025-07-08Bill Payment (Cheque)Josh Sathiananthan LTD.21000 Accounts Payable-4421.97</v>
      </c>
      <c r="G3311" s="15">
        <f t="shared" si="209"/>
        <v>45846</v>
      </c>
      <c r="H3311" s="16" t="str">
        <f>IF((IFERROR((VLOOKUP(D3311,'Automation (QBO)'!A:B,2,FALSE)),"0"))=0,"Suspense",(IFERROR((VLOOKUP(D3311,'Automation (QBO)'!A:B,2,FALSE)),"Suspense")))</f>
        <v>Accounts Payable - Unknown</v>
      </c>
      <c r="I3311" s="17">
        <f t="shared" si="210"/>
        <v>-4421.97</v>
      </c>
      <c r="J3311" s="12" t="str">
        <f t="shared" si="211"/>
        <v>Accounts Payable - Unknown</v>
      </c>
    </row>
    <row r="3312" spans="1:10" ht="18" hidden="1" customHeight="1">
      <c r="A3312" s="13" t="s">
        <v>937</v>
      </c>
      <c r="B3312" s="12" t="s">
        <v>924</v>
      </c>
      <c r="C3312" s="12" t="s">
        <v>940</v>
      </c>
      <c r="D3312" s="12" t="s">
        <v>663</v>
      </c>
      <c r="E3312" s="12">
        <v>2039.23</v>
      </c>
      <c r="F3312" s="14" t="str">
        <f t="shared" si="208"/>
        <v>2025-07-08BillGhost Controls51315 Project Expense - Other2039.23</v>
      </c>
      <c r="G3312" s="15">
        <f t="shared" si="209"/>
        <v>45846</v>
      </c>
      <c r="H3312" s="16" t="str">
        <f>IF((IFERROR((VLOOKUP(D3312,'Automation (QBO)'!A:B,2,FALSE)),"0"))=0,"Suspense",(IFERROR((VLOOKUP(D3312,'Automation (QBO)'!A:B,2,FALSE)),"Suspense")))</f>
        <v>Project Expense - Other</v>
      </c>
      <c r="I3312" s="17">
        <f t="shared" si="210"/>
        <v>2039.23</v>
      </c>
      <c r="J3312" s="12" t="str">
        <f t="shared" si="211"/>
        <v>Project Expense - Other</v>
      </c>
    </row>
    <row r="3313" spans="1:10" ht="18" hidden="1" customHeight="1">
      <c r="A3313" s="13" t="s">
        <v>937</v>
      </c>
      <c r="B3313" s="12" t="s">
        <v>924</v>
      </c>
      <c r="C3313" s="12" t="s">
        <v>940</v>
      </c>
      <c r="D3313" s="12" t="s">
        <v>199</v>
      </c>
      <c r="E3313" s="12">
        <v>0</v>
      </c>
      <c r="F3313" s="14" t="str">
        <f t="shared" si="208"/>
        <v>2025-07-08BillGhost Controls21020 GST/HST Payable0</v>
      </c>
      <c r="G3313" s="15">
        <f t="shared" si="209"/>
        <v>45846</v>
      </c>
      <c r="H3313" s="16" t="str">
        <f>IF((IFERROR((VLOOKUP(D3313,'Automation (QBO)'!A:B,2,FALSE)),"0"))=0,"Suspense",(IFERROR((VLOOKUP(D3313,'Automation (QBO)'!A:B,2,FALSE)),"Suspense")))</f>
        <v>GST/HST Payable</v>
      </c>
      <c r="I3313" s="17">
        <f t="shared" si="210"/>
        <v>0</v>
      </c>
      <c r="J3313" s="12" t="str">
        <f t="shared" si="211"/>
        <v>GST/HST Payable</v>
      </c>
    </row>
    <row r="3314" spans="1:10" ht="18" hidden="1" customHeight="1">
      <c r="A3314" s="13" t="s">
        <v>937</v>
      </c>
      <c r="B3314" s="12" t="s">
        <v>924</v>
      </c>
      <c r="C3314" s="12" t="s">
        <v>940</v>
      </c>
      <c r="D3314" s="12" t="s">
        <v>272</v>
      </c>
      <c r="E3314" s="12">
        <v>2039.23</v>
      </c>
      <c r="F3314" s="14" t="str">
        <f t="shared" si="208"/>
        <v>2025-07-08BillGhost Controls21000 Accounts Payable2039.23</v>
      </c>
      <c r="G3314" s="15">
        <f t="shared" si="209"/>
        <v>45846</v>
      </c>
      <c r="H3314" s="16" t="str">
        <f>IF((IFERROR((VLOOKUP(D3314,'Automation (QBO)'!A:B,2,FALSE)),"0"))=0,"Suspense",(IFERROR((VLOOKUP(D3314,'Automation (QBO)'!A:B,2,FALSE)),"Suspense")))</f>
        <v>Accounts Payable - Unknown</v>
      </c>
      <c r="I3314" s="17">
        <f t="shared" si="210"/>
        <v>2039.23</v>
      </c>
      <c r="J3314" s="12" t="str">
        <f t="shared" si="211"/>
        <v>Accounts Payable - Unknown</v>
      </c>
    </row>
    <row r="3315" spans="1:10" ht="18" hidden="1" customHeight="1">
      <c r="A3315" s="13" t="s">
        <v>937</v>
      </c>
      <c r="B3315" s="12" t="s">
        <v>925</v>
      </c>
      <c r="C3315" s="12" t="s">
        <v>940</v>
      </c>
      <c r="D3315" s="12" t="s">
        <v>272</v>
      </c>
      <c r="E3315" s="12">
        <v>-2039.23</v>
      </c>
      <c r="F3315" s="14" t="str">
        <f t="shared" si="208"/>
        <v>2025-07-08Bill Payment (Credit Card)Ghost Controls21000 Accounts Payable-2039.23</v>
      </c>
      <c r="G3315" s="15">
        <f t="shared" si="209"/>
        <v>45846</v>
      </c>
      <c r="H3315" s="16" t="str">
        <f>IF((IFERROR((VLOOKUP(D3315,'Automation (QBO)'!A:B,2,FALSE)),"0"))=0,"Suspense",(IFERROR((VLOOKUP(D3315,'Automation (QBO)'!A:B,2,FALSE)),"Suspense")))</f>
        <v>Accounts Payable - Unknown</v>
      </c>
      <c r="I3315" s="17">
        <f t="shared" si="210"/>
        <v>-2039.23</v>
      </c>
      <c r="J3315" s="12" t="str">
        <f t="shared" si="211"/>
        <v>Accounts Payable - Unknown</v>
      </c>
    </row>
    <row r="3316" spans="1:10" ht="18" hidden="1" customHeight="1">
      <c r="A3316" s="13" t="s">
        <v>937</v>
      </c>
      <c r="B3316" s="12" t="s">
        <v>78</v>
      </c>
      <c r="C3316" s="12" t="s">
        <v>109</v>
      </c>
      <c r="D3316" s="12" t="s">
        <v>201</v>
      </c>
      <c r="E3316" s="12">
        <v>-2000</v>
      </c>
      <c r="F3316" s="14" t="str">
        <f t="shared" si="208"/>
        <v>2025-07-08ExpenseSaltire Rentals11005 Chequing (CIBC)-2000</v>
      </c>
      <c r="G3316" s="15">
        <f t="shared" si="209"/>
        <v>45846</v>
      </c>
      <c r="H3316" s="16" t="str">
        <f>IF((IFERROR((VLOOKUP(D3316,'Automation (QBO)'!A:B,2,FALSE)),"0"))=0,"Suspense",(IFERROR((VLOOKUP(D3316,'Automation (QBO)'!A:B,2,FALSE)),"Suspense")))</f>
        <v>Chequing (CIBC)</v>
      </c>
      <c r="I3316" s="17">
        <f t="shared" si="210"/>
        <v>-2000</v>
      </c>
      <c r="J3316" s="12" t="str">
        <f t="shared" si="211"/>
        <v>Chequing (CIBC)</v>
      </c>
    </row>
    <row r="3317" spans="1:10" ht="18" hidden="1" customHeight="1">
      <c r="A3317" s="13" t="s">
        <v>937</v>
      </c>
      <c r="B3317" s="12" t="s">
        <v>78</v>
      </c>
      <c r="C3317" s="12" t="s">
        <v>109</v>
      </c>
      <c r="D3317" s="12" t="s">
        <v>656</v>
      </c>
      <c r="E3317" s="12">
        <v>2000</v>
      </c>
      <c r="F3317" s="14" t="str">
        <f t="shared" si="208"/>
        <v>2025-07-08ExpenseSaltire Rentals13007 Due to/from Saltire Rentals2000</v>
      </c>
      <c r="G3317" s="15">
        <f t="shared" si="209"/>
        <v>45846</v>
      </c>
      <c r="H3317" s="16" t="str">
        <f>IF((IFERROR((VLOOKUP(D3317,'Automation (QBO)'!A:B,2,FALSE)),"0"))=0,"Suspense",(IFERROR((VLOOKUP(D3317,'Automation (QBO)'!A:B,2,FALSE)),"Suspense")))</f>
        <v>Due to/from Saltire Rentals</v>
      </c>
      <c r="I3317" s="17">
        <f t="shared" si="210"/>
        <v>2000</v>
      </c>
      <c r="J3317" s="12" t="str">
        <f t="shared" si="211"/>
        <v>Due to/from Saltire Rentals</v>
      </c>
    </row>
    <row r="3318" spans="1:10" ht="18" hidden="1" customHeight="1">
      <c r="A3318" s="13" t="s">
        <v>937</v>
      </c>
      <c r="B3318" s="12" t="s">
        <v>78</v>
      </c>
      <c r="C3318" s="12" t="s">
        <v>109</v>
      </c>
      <c r="D3318" s="12" t="s">
        <v>199</v>
      </c>
      <c r="E3318" s="12">
        <v>0</v>
      </c>
      <c r="F3318" s="14" t="str">
        <f t="shared" si="208"/>
        <v>2025-07-08ExpenseSaltire Rentals21020 GST/HST Payable0</v>
      </c>
      <c r="G3318" s="15">
        <f t="shared" si="209"/>
        <v>45846</v>
      </c>
      <c r="H3318" s="16" t="str">
        <f>IF((IFERROR((VLOOKUP(D3318,'Automation (QBO)'!A:B,2,FALSE)),"0"))=0,"Suspense",(IFERROR((VLOOKUP(D3318,'Automation (QBO)'!A:B,2,FALSE)),"Suspense")))</f>
        <v>GST/HST Payable</v>
      </c>
      <c r="I3318" s="17">
        <f t="shared" si="210"/>
        <v>0</v>
      </c>
      <c r="J3318" s="12" t="str">
        <f t="shared" si="211"/>
        <v>GST/HST Payable</v>
      </c>
    </row>
    <row r="3319" spans="1:10" ht="18" hidden="1" customHeight="1">
      <c r="A3319" s="13" t="s">
        <v>937</v>
      </c>
      <c r="B3319" s="12" t="s">
        <v>84</v>
      </c>
      <c r="C3319" s="12" t="s">
        <v>754</v>
      </c>
      <c r="D3319" s="12" t="s">
        <v>758</v>
      </c>
      <c r="E3319" s="12">
        <v>425</v>
      </c>
      <c r="F3319" s="14" t="str">
        <f t="shared" si="208"/>
        <v>2025-07-08InvoiceGranville Island Brewing.41006 Labour - General425</v>
      </c>
      <c r="G3319" s="15">
        <f t="shared" si="209"/>
        <v>45846</v>
      </c>
      <c r="H3319" s="16" t="str">
        <f>IF((IFERROR((VLOOKUP(D3319,'Automation (QBO)'!A:B,2,FALSE)),"0"))=0,"Suspense",(IFERROR((VLOOKUP(D3319,'Automation (QBO)'!A:B,2,FALSE)),"Suspense")))</f>
        <v>Labour - General</v>
      </c>
      <c r="I3319" s="17">
        <f t="shared" si="210"/>
        <v>425</v>
      </c>
      <c r="J3319" s="12" t="str">
        <f t="shared" si="211"/>
        <v>Labour - General</v>
      </c>
    </row>
    <row r="3320" spans="1:10" ht="18" hidden="1" customHeight="1">
      <c r="A3320" s="13" t="s">
        <v>937</v>
      </c>
      <c r="B3320" s="12" t="s">
        <v>84</v>
      </c>
      <c r="C3320" s="12" t="s">
        <v>754</v>
      </c>
      <c r="D3320" s="12" t="s">
        <v>199</v>
      </c>
      <c r="E3320" s="12">
        <v>431.07</v>
      </c>
      <c r="F3320" s="14" t="str">
        <f t="shared" si="208"/>
        <v>2025-07-08InvoiceGranville Island Brewing.21020 GST/HST Payable431.07</v>
      </c>
      <c r="G3320" s="15">
        <f t="shared" si="209"/>
        <v>45846</v>
      </c>
      <c r="H3320" s="16" t="str">
        <f>IF((IFERROR((VLOOKUP(D3320,'Automation (QBO)'!A:B,2,FALSE)),"0"))=0,"Suspense",(IFERROR((VLOOKUP(D3320,'Automation (QBO)'!A:B,2,FALSE)),"Suspense")))</f>
        <v>GST/HST Payable</v>
      </c>
      <c r="I3320" s="17">
        <f t="shared" si="210"/>
        <v>431.07</v>
      </c>
      <c r="J3320" s="12" t="str">
        <f t="shared" si="211"/>
        <v>GST/HST Payable</v>
      </c>
    </row>
    <row r="3321" spans="1:10" ht="18" hidden="1" customHeight="1">
      <c r="A3321" s="13" t="s">
        <v>937</v>
      </c>
      <c r="B3321" s="12" t="s">
        <v>924</v>
      </c>
      <c r="C3321" s="12" t="s">
        <v>81</v>
      </c>
      <c r="D3321" s="12" t="s">
        <v>272</v>
      </c>
      <c r="E3321" s="12">
        <v>28.29</v>
      </c>
      <c r="F3321" s="14" t="str">
        <f t="shared" si="208"/>
        <v>2025-07-08BillHome Depot21000 Accounts Payable28.29</v>
      </c>
      <c r="G3321" s="15">
        <f t="shared" si="209"/>
        <v>45846</v>
      </c>
      <c r="H3321" s="16" t="str">
        <f>IF((IFERROR((VLOOKUP(D3321,'Automation (QBO)'!A:B,2,FALSE)),"0"))=0,"Suspense",(IFERROR((VLOOKUP(D3321,'Automation (QBO)'!A:B,2,FALSE)),"Suspense")))</f>
        <v>Accounts Payable - Unknown</v>
      </c>
      <c r="I3321" s="17">
        <f t="shared" si="210"/>
        <v>28.29</v>
      </c>
      <c r="J3321" s="12" t="str">
        <f t="shared" si="211"/>
        <v>Accounts Payable - Unknown</v>
      </c>
    </row>
    <row r="3322" spans="1:10" ht="18" hidden="1" customHeight="1">
      <c r="A3322" s="13" t="s">
        <v>937</v>
      </c>
      <c r="B3322" s="12" t="s">
        <v>924</v>
      </c>
      <c r="C3322" s="12" t="s">
        <v>938</v>
      </c>
      <c r="D3322" s="12" t="s">
        <v>272</v>
      </c>
      <c r="E3322" s="12">
        <v>2131.5</v>
      </c>
      <c r="F3322" s="14" t="str">
        <f t="shared" si="208"/>
        <v>2025-07-08BillGeopacific Consulting21000 Accounts Payable2131.5</v>
      </c>
      <c r="G3322" s="15">
        <f t="shared" si="209"/>
        <v>45846</v>
      </c>
      <c r="H3322" s="16" t="str">
        <f>IF((IFERROR((VLOOKUP(D3322,'Automation (QBO)'!A:B,2,FALSE)),"0"))=0,"Suspense",(IFERROR((VLOOKUP(D3322,'Automation (QBO)'!A:B,2,FALSE)),"Suspense")))</f>
        <v>Accounts Payable - Unknown</v>
      </c>
      <c r="I3322" s="17">
        <f t="shared" si="210"/>
        <v>2131.5</v>
      </c>
      <c r="J3322" s="12" t="str">
        <f t="shared" si="211"/>
        <v>Accounts Payable - Unknown</v>
      </c>
    </row>
    <row r="3323" spans="1:10" ht="18" hidden="1" customHeight="1">
      <c r="A3323" s="13" t="s">
        <v>937</v>
      </c>
      <c r="B3323" s="12" t="s">
        <v>924</v>
      </c>
      <c r="C3323" s="12" t="s">
        <v>161</v>
      </c>
      <c r="D3323" s="12" t="s">
        <v>272</v>
      </c>
      <c r="E3323" s="12">
        <v>1776.98</v>
      </c>
      <c r="F3323" s="14" t="str">
        <f t="shared" si="208"/>
        <v>2025-07-08BillMetallica Mfg.21000 Accounts Payable1776.98</v>
      </c>
      <c r="G3323" s="15">
        <f t="shared" si="209"/>
        <v>45846</v>
      </c>
      <c r="H3323" s="16" t="str">
        <f>IF((IFERROR((VLOOKUP(D3323,'Automation (QBO)'!A:B,2,FALSE)),"0"))=0,"Suspense",(IFERROR((VLOOKUP(D3323,'Automation (QBO)'!A:B,2,FALSE)),"Suspense")))</f>
        <v>Accounts Payable - Unknown</v>
      </c>
      <c r="I3323" s="17">
        <f t="shared" si="210"/>
        <v>1776.98</v>
      </c>
      <c r="J3323" s="12" t="str">
        <f t="shared" si="211"/>
        <v>Accounts Payable - Unknown</v>
      </c>
    </row>
    <row r="3324" spans="1:10" ht="18" hidden="1" customHeight="1">
      <c r="A3324" s="13" t="s">
        <v>937</v>
      </c>
      <c r="B3324" s="12" t="s">
        <v>924</v>
      </c>
      <c r="C3324" s="12" t="s">
        <v>711</v>
      </c>
      <c r="D3324" s="12" t="s">
        <v>272</v>
      </c>
      <c r="E3324" s="12">
        <v>4421.97</v>
      </c>
      <c r="F3324" s="14" t="str">
        <f t="shared" si="208"/>
        <v>2025-07-08BillJosh Sathiananthan LTD.21000 Accounts Payable4421.97</v>
      </c>
      <c r="G3324" s="15">
        <f t="shared" si="209"/>
        <v>45846</v>
      </c>
      <c r="H3324" s="16" t="str">
        <f>IF((IFERROR((VLOOKUP(D3324,'Automation (QBO)'!A:B,2,FALSE)),"0"))=0,"Suspense",(IFERROR((VLOOKUP(D3324,'Automation (QBO)'!A:B,2,FALSE)),"Suspense")))</f>
        <v>Accounts Payable - Unknown</v>
      </c>
      <c r="I3324" s="17">
        <f t="shared" si="210"/>
        <v>4421.97</v>
      </c>
      <c r="J3324" s="12" t="str">
        <f t="shared" si="211"/>
        <v>Accounts Payable - Unknown</v>
      </c>
    </row>
    <row r="3325" spans="1:10" ht="18" hidden="1" customHeight="1">
      <c r="A3325" s="13" t="s">
        <v>937</v>
      </c>
      <c r="B3325" s="12" t="s">
        <v>924</v>
      </c>
      <c r="C3325" s="12" t="s">
        <v>883</v>
      </c>
      <c r="D3325" s="12" t="s">
        <v>272</v>
      </c>
      <c r="E3325" s="12">
        <v>1050</v>
      </c>
      <c r="F3325" s="14" t="str">
        <f t="shared" si="208"/>
        <v>2025-07-08BillMeto's Renovations21000 Accounts Payable1050</v>
      </c>
      <c r="G3325" s="15">
        <f t="shared" si="209"/>
        <v>45846</v>
      </c>
      <c r="H3325" s="16" t="str">
        <f>IF((IFERROR((VLOOKUP(D3325,'Automation (QBO)'!A:B,2,FALSE)),"0"))=0,"Suspense",(IFERROR((VLOOKUP(D3325,'Automation (QBO)'!A:B,2,FALSE)),"Suspense")))</f>
        <v>Accounts Payable - Unknown</v>
      </c>
      <c r="I3325" s="17">
        <f t="shared" si="210"/>
        <v>1050</v>
      </c>
      <c r="J3325" s="12" t="str">
        <f t="shared" si="211"/>
        <v>Accounts Payable - Unknown</v>
      </c>
    </row>
    <row r="3326" spans="1:10" ht="18" hidden="1" customHeight="1">
      <c r="A3326" s="13" t="s">
        <v>937</v>
      </c>
      <c r="B3326" s="12" t="s">
        <v>924</v>
      </c>
      <c r="C3326" s="12" t="s">
        <v>939</v>
      </c>
      <c r="D3326" s="12" t="s">
        <v>272</v>
      </c>
      <c r="E3326" s="12">
        <v>8.35</v>
      </c>
      <c r="F3326" s="14" t="str">
        <f t="shared" si="208"/>
        <v>2025-07-08BillHangTag Parking21000 Accounts Payable8.35</v>
      </c>
      <c r="G3326" s="15">
        <f t="shared" si="209"/>
        <v>45846</v>
      </c>
      <c r="H3326" s="16" t="str">
        <f>IF((IFERROR((VLOOKUP(D3326,'Automation (QBO)'!A:B,2,FALSE)),"0"))=0,"Suspense",(IFERROR((VLOOKUP(D3326,'Automation (QBO)'!A:B,2,FALSE)),"Suspense")))</f>
        <v>Accounts Payable - Unknown</v>
      </c>
      <c r="I3326" s="17">
        <f t="shared" si="210"/>
        <v>8.35</v>
      </c>
      <c r="J3326" s="12" t="str">
        <f t="shared" si="211"/>
        <v>Accounts Payable - Unknown</v>
      </c>
    </row>
    <row r="3327" spans="1:10" ht="18" hidden="1" customHeight="1">
      <c r="A3327" s="13" t="s">
        <v>937</v>
      </c>
      <c r="B3327" s="12" t="s">
        <v>106</v>
      </c>
      <c r="C3327" s="12" t="s">
        <v>118</v>
      </c>
      <c r="D3327" s="12" t="s">
        <v>201</v>
      </c>
      <c r="E3327" s="12">
        <v>384.63</v>
      </c>
      <c r="F3327" s="14" t="str">
        <f t="shared" si="208"/>
        <v>2025-07-08Payment1262541 B.C Ltd.11005 Chequing (CIBC)384.63</v>
      </c>
      <c r="G3327" s="15">
        <f t="shared" si="209"/>
        <v>45846</v>
      </c>
      <c r="H3327" s="16" t="str">
        <f>IF((IFERROR((VLOOKUP(D3327,'Automation (QBO)'!A:B,2,FALSE)),"0"))=0,"Suspense",(IFERROR((VLOOKUP(D3327,'Automation (QBO)'!A:B,2,FALSE)),"Suspense")))</f>
        <v>Chequing (CIBC)</v>
      </c>
      <c r="I3327" s="17">
        <f t="shared" si="210"/>
        <v>384.63</v>
      </c>
      <c r="J3327" s="12" t="str">
        <f t="shared" si="211"/>
        <v>Chequing (CIBC)</v>
      </c>
    </row>
    <row r="3328" spans="1:10" ht="18" hidden="1" customHeight="1">
      <c r="A3328" s="13" t="s">
        <v>937</v>
      </c>
      <c r="B3328" s="12" t="s">
        <v>929</v>
      </c>
      <c r="C3328" s="12" t="s">
        <v>711</v>
      </c>
      <c r="D3328" s="12" t="s">
        <v>201</v>
      </c>
      <c r="E3328" s="12">
        <v>-4421.97</v>
      </c>
      <c r="F3328" s="14" t="str">
        <f t="shared" si="208"/>
        <v>2025-07-08Bill Payment (Cheque)Josh Sathiananthan LTD.11005 Chequing (CIBC)-4421.97</v>
      </c>
      <c r="G3328" s="15">
        <f t="shared" si="209"/>
        <v>45846</v>
      </c>
      <c r="H3328" s="16" t="str">
        <f>IF((IFERROR((VLOOKUP(D3328,'Automation (QBO)'!A:B,2,FALSE)),"0"))=0,"Suspense",(IFERROR((VLOOKUP(D3328,'Automation (QBO)'!A:B,2,FALSE)),"Suspense")))</f>
        <v>Chequing (CIBC)</v>
      </c>
      <c r="I3328" s="17">
        <f t="shared" si="210"/>
        <v>-4421.97</v>
      </c>
      <c r="J3328" s="12" t="str">
        <f t="shared" si="211"/>
        <v>Chequing (CIBC)</v>
      </c>
    </row>
    <row r="3329" spans="1:10" ht="18" hidden="1" customHeight="1">
      <c r="A3329" s="13" t="s">
        <v>937</v>
      </c>
      <c r="B3329" s="12" t="s">
        <v>929</v>
      </c>
      <c r="C3329" s="12" t="s">
        <v>883</v>
      </c>
      <c r="D3329" s="12" t="s">
        <v>201</v>
      </c>
      <c r="E3329" s="12">
        <v>-1050</v>
      </c>
      <c r="F3329" s="14" t="str">
        <f t="shared" si="208"/>
        <v>2025-07-08Bill Payment (Cheque)Meto's Renovations11005 Chequing (CIBC)-1050</v>
      </c>
      <c r="G3329" s="15">
        <f t="shared" si="209"/>
        <v>45846</v>
      </c>
      <c r="H3329" s="16" t="str">
        <f>IF((IFERROR((VLOOKUP(D3329,'Automation (QBO)'!A:B,2,FALSE)),"0"))=0,"Suspense",(IFERROR((VLOOKUP(D3329,'Automation (QBO)'!A:B,2,FALSE)),"Suspense")))</f>
        <v>Chequing (CIBC)</v>
      </c>
      <c r="I3329" s="17">
        <f t="shared" si="210"/>
        <v>-1050</v>
      </c>
      <c r="J3329" s="12" t="str">
        <f t="shared" si="211"/>
        <v>Chequing (CIBC)</v>
      </c>
    </row>
    <row r="3330" spans="1:10" ht="18" hidden="1" customHeight="1">
      <c r="A3330" s="13" t="s">
        <v>937</v>
      </c>
      <c r="B3330" s="12" t="s">
        <v>925</v>
      </c>
      <c r="C3330" s="12" t="s">
        <v>938</v>
      </c>
      <c r="D3330" s="12" t="s">
        <v>505</v>
      </c>
      <c r="E3330" s="12">
        <v>2131.5</v>
      </c>
      <c r="F3330" s="14" t="str">
        <f t="shared" si="208"/>
        <v>2025-07-08Bill Payment (Credit Card)Geopacific Consulting21010 Credit Card (CIBC Visa)2131.5</v>
      </c>
      <c r="G3330" s="15">
        <f t="shared" si="209"/>
        <v>45846</v>
      </c>
      <c r="H3330" s="16" t="str">
        <f>IF((IFERROR((VLOOKUP(D3330,'Automation (QBO)'!A:B,2,FALSE)),"0"))=0,"Suspense",(IFERROR((VLOOKUP(D3330,'Automation (QBO)'!A:B,2,FALSE)),"Suspense")))</f>
        <v>Credit Card (CIBC Visa)</v>
      </c>
      <c r="I3330" s="17">
        <f t="shared" si="210"/>
        <v>2131.5</v>
      </c>
      <c r="J3330" s="12" t="str">
        <f t="shared" si="211"/>
        <v>Credit Card (CIBC Visa)</v>
      </c>
    </row>
    <row r="3331" spans="1:10" ht="18" hidden="1" customHeight="1">
      <c r="A3331" s="13" t="s">
        <v>937</v>
      </c>
      <c r="B3331" s="12" t="s">
        <v>925</v>
      </c>
      <c r="C3331" s="12" t="s">
        <v>940</v>
      </c>
      <c r="D3331" s="12" t="s">
        <v>505</v>
      </c>
      <c r="E3331" s="12">
        <v>2039.23</v>
      </c>
      <c r="F3331" s="14" t="str">
        <f t="shared" ref="F3331:F3358" si="212">A3331&amp;B3331&amp;C3331&amp;D3331&amp;E3331</f>
        <v>2025-07-08Bill Payment (Credit Card)Ghost Controls21010 Credit Card (CIBC Visa)2039.23</v>
      </c>
      <c r="G3331" s="15">
        <f t="shared" ref="G3331:G3358" si="213">IFERROR((DATEVALUE(A3331)),A3331)</f>
        <v>45846</v>
      </c>
      <c r="H3331" s="16" t="str">
        <f>IF((IFERROR((VLOOKUP(D3331,'Automation (QBO)'!A:B,2,FALSE)),"0"))=0,"Suspense",(IFERROR((VLOOKUP(D3331,'Automation (QBO)'!A:B,2,FALSE)),"Suspense")))</f>
        <v>Credit Card (CIBC Visa)</v>
      </c>
      <c r="I3331" s="17">
        <f t="shared" ref="I3331:I3358" si="214">E3331</f>
        <v>2039.23</v>
      </c>
      <c r="J3331" s="12" t="str">
        <f t="shared" ref="J3331:J3358" si="215">H3331</f>
        <v>Credit Card (CIBC Visa)</v>
      </c>
    </row>
    <row r="3332" spans="1:10" ht="18" hidden="1" customHeight="1">
      <c r="A3332" s="13" t="s">
        <v>937</v>
      </c>
      <c r="B3332" s="12" t="s">
        <v>925</v>
      </c>
      <c r="C3332" s="12" t="s">
        <v>81</v>
      </c>
      <c r="D3332" s="12" t="s">
        <v>505</v>
      </c>
      <c r="E3332" s="12">
        <v>28.29</v>
      </c>
      <c r="F3332" s="14" t="str">
        <f t="shared" si="212"/>
        <v>2025-07-08Bill Payment (Credit Card)Home Depot21010 Credit Card (CIBC Visa)28.29</v>
      </c>
      <c r="G3332" s="15">
        <f t="shared" si="213"/>
        <v>45846</v>
      </c>
      <c r="H3332" s="16" t="str">
        <f>IF((IFERROR((VLOOKUP(D3332,'Automation (QBO)'!A:B,2,FALSE)),"0"))=0,"Suspense",(IFERROR((VLOOKUP(D3332,'Automation (QBO)'!A:B,2,FALSE)),"Suspense")))</f>
        <v>Credit Card (CIBC Visa)</v>
      </c>
      <c r="I3332" s="17">
        <f t="shared" si="214"/>
        <v>28.29</v>
      </c>
      <c r="J3332" s="12" t="str">
        <f t="shared" si="215"/>
        <v>Credit Card (CIBC Visa)</v>
      </c>
    </row>
    <row r="3333" spans="1:10" ht="18" hidden="1" customHeight="1">
      <c r="A3333" s="13" t="s">
        <v>937</v>
      </c>
      <c r="B3333" s="12" t="s">
        <v>925</v>
      </c>
      <c r="C3333" s="12" t="s">
        <v>939</v>
      </c>
      <c r="D3333" s="12" t="s">
        <v>505</v>
      </c>
      <c r="E3333" s="12">
        <v>8.35</v>
      </c>
      <c r="F3333" s="14" t="str">
        <f t="shared" si="212"/>
        <v>2025-07-08Bill Payment (Credit Card)HangTag Parking21010 Credit Card (CIBC Visa)8.35</v>
      </c>
      <c r="G3333" s="15">
        <f t="shared" si="213"/>
        <v>45846</v>
      </c>
      <c r="H3333" s="16" t="str">
        <f>IF((IFERROR((VLOOKUP(D3333,'Automation (QBO)'!A:B,2,FALSE)),"0"))=0,"Suspense",(IFERROR((VLOOKUP(D3333,'Automation (QBO)'!A:B,2,FALSE)),"Suspense")))</f>
        <v>Credit Card (CIBC Visa)</v>
      </c>
      <c r="I3333" s="17">
        <f t="shared" si="214"/>
        <v>8.35</v>
      </c>
      <c r="J3333" s="12" t="str">
        <f t="shared" si="215"/>
        <v>Credit Card (CIBC Visa)</v>
      </c>
    </row>
    <row r="3334" spans="1:10" ht="18" hidden="1" customHeight="1">
      <c r="A3334" s="13" t="s">
        <v>937</v>
      </c>
      <c r="B3334" s="12" t="s">
        <v>84</v>
      </c>
      <c r="C3334" s="12" t="s">
        <v>754</v>
      </c>
      <c r="D3334" s="12" t="s">
        <v>665</v>
      </c>
      <c r="E3334" s="12">
        <v>9052.4699999999993</v>
      </c>
      <c r="F3334" s="14" t="str">
        <f t="shared" si="212"/>
        <v>2025-07-08InvoiceGranville Island Brewing.12000 [Accounts Receivable]9052.47</v>
      </c>
      <c r="G3334" s="15">
        <f t="shared" si="213"/>
        <v>45846</v>
      </c>
      <c r="H3334" s="16" t="str">
        <f>IF((IFERROR((VLOOKUP(D3334,'Automation (QBO)'!A:B,2,FALSE)),"0"))=0,"Suspense",(IFERROR((VLOOKUP(D3334,'Automation (QBO)'!A:B,2,FALSE)),"Suspense")))</f>
        <v>Accounts Recievable - Suspense</v>
      </c>
      <c r="I3334" s="17">
        <f t="shared" si="214"/>
        <v>9052.4699999999993</v>
      </c>
      <c r="J3334" s="12" t="str">
        <f t="shared" si="215"/>
        <v>Accounts Recievable - Suspense</v>
      </c>
    </row>
    <row r="3335" spans="1:10" ht="18" hidden="1" customHeight="1">
      <c r="A3335" s="13" t="s">
        <v>941</v>
      </c>
      <c r="B3335" s="12" t="s">
        <v>84</v>
      </c>
      <c r="C3335" s="12" t="s">
        <v>754</v>
      </c>
      <c r="D3335" s="12" t="s">
        <v>218</v>
      </c>
      <c r="E3335" s="12">
        <v>81576.7</v>
      </c>
      <c r="F3335" s="14" t="str">
        <f t="shared" si="212"/>
        <v>2025-07-09InvoiceGranville Island Brewing.21045 Deposit Received81576.7</v>
      </c>
      <c r="G3335" s="15">
        <f t="shared" si="213"/>
        <v>45847</v>
      </c>
      <c r="H3335" s="16" t="str">
        <f>IF((IFERROR((VLOOKUP(D3335,'Automation (QBO)'!A:B,2,FALSE)),"0"))=0,"Suspense",(IFERROR((VLOOKUP(D3335,'Automation (QBO)'!A:B,2,FALSE)),"Suspense")))</f>
        <v>Liability - Depostis Received</v>
      </c>
      <c r="I3335" s="17">
        <f t="shared" si="214"/>
        <v>81576.7</v>
      </c>
      <c r="J3335" s="12" t="str">
        <f t="shared" si="215"/>
        <v>Liability - Depostis Received</v>
      </c>
    </row>
    <row r="3336" spans="1:10" ht="18" hidden="1" customHeight="1">
      <c r="A3336" s="13" t="s">
        <v>941</v>
      </c>
      <c r="B3336" s="12" t="s">
        <v>84</v>
      </c>
      <c r="C3336" s="12" t="s">
        <v>754</v>
      </c>
      <c r="D3336" s="12" t="s">
        <v>199</v>
      </c>
      <c r="E3336" s="12">
        <v>0</v>
      </c>
      <c r="F3336" s="14" t="str">
        <f t="shared" si="212"/>
        <v>2025-07-09InvoiceGranville Island Brewing.21020 GST/HST Payable0</v>
      </c>
      <c r="G3336" s="15">
        <f t="shared" si="213"/>
        <v>45847</v>
      </c>
      <c r="H3336" s="16" t="str">
        <f>IF((IFERROR((VLOOKUP(D3336,'Automation (QBO)'!A:B,2,FALSE)),"0"))=0,"Suspense",(IFERROR((VLOOKUP(D3336,'Automation (QBO)'!A:B,2,FALSE)),"Suspense")))</f>
        <v>GST/HST Payable</v>
      </c>
      <c r="I3336" s="17">
        <f t="shared" si="214"/>
        <v>0</v>
      </c>
      <c r="J3336" s="12" t="str">
        <f t="shared" si="215"/>
        <v>GST/HST Payable</v>
      </c>
    </row>
    <row r="3337" spans="1:10" ht="18" hidden="1" customHeight="1">
      <c r="A3337" s="13" t="s">
        <v>941</v>
      </c>
      <c r="B3337" s="12" t="s">
        <v>924</v>
      </c>
      <c r="C3337" s="12" t="s">
        <v>159</v>
      </c>
      <c r="D3337" s="12" t="s">
        <v>208</v>
      </c>
      <c r="E3337" s="12">
        <v>403.34</v>
      </c>
      <c r="F3337" s="14" t="str">
        <f t="shared" si="212"/>
        <v>2025-07-09BillGolbey Law Corporation52135 Legal403.34</v>
      </c>
      <c r="G3337" s="15">
        <f t="shared" si="213"/>
        <v>45847</v>
      </c>
      <c r="H3337" s="16" t="str">
        <f>IF((IFERROR((VLOOKUP(D3337,'Automation (QBO)'!A:B,2,FALSE)),"0"))=0,"Suspense",(IFERROR((VLOOKUP(D3337,'Automation (QBO)'!A:B,2,FALSE)),"Suspense")))</f>
        <v>Legal</v>
      </c>
      <c r="I3337" s="17">
        <f t="shared" si="214"/>
        <v>403.34</v>
      </c>
      <c r="J3337" s="12" t="str">
        <f t="shared" si="215"/>
        <v>Legal</v>
      </c>
    </row>
    <row r="3338" spans="1:10" ht="18" hidden="1" customHeight="1">
      <c r="A3338" s="13" t="s">
        <v>941</v>
      </c>
      <c r="B3338" s="12" t="s">
        <v>924</v>
      </c>
      <c r="C3338" s="12" t="s">
        <v>159</v>
      </c>
      <c r="D3338" s="12" t="s">
        <v>199</v>
      </c>
      <c r="E3338" s="12">
        <v>-16.829999999999998</v>
      </c>
      <c r="F3338" s="14" t="str">
        <f t="shared" si="212"/>
        <v>2025-07-09BillGolbey Law Corporation21020 GST/HST Payable-16.83</v>
      </c>
      <c r="G3338" s="15">
        <f t="shared" si="213"/>
        <v>45847</v>
      </c>
      <c r="H3338" s="16" t="str">
        <f>IF((IFERROR((VLOOKUP(D3338,'Automation (QBO)'!A:B,2,FALSE)),"0"))=0,"Suspense",(IFERROR((VLOOKUP(D3338,'Automation (QBO)'!A:B,2,FALSE)),"Suspense")))</f>
        <v>GST/HST Payable</v>
      </c>
      <c r="I3338" s="17">
        <f t="shared" si="214"/>
        <v>-16.829999999999998</v>
      </c>
      <c r="J3338" s="12" t="str">
        <f t="shared" si="215"/>
        <v>GST/HST Payable</v>
      </c>
    </row>
    <row r="3339" spans="1:10" ht="18" hidden="1" customHeight="1">
      <c r="A3339" s="13" t="s">
        <v>941</v>
      </c>
      <c r="B3339" s="12" t="s">
        <v>925</v>
      </c>
      <c r="C3339" s="12" t="s">
        <v>159</v>
      </c>
      <c r="D3339" s="12" t="s">
        <v>272</v>
      </c>
      <c r="E3339" s="12">
        <v>-420.17</v>
      </c>
      <c r="F3339" s="14" t="str">
        <f t="shared" si="212"/>
        <v>2025-07-09Bill Payment (Credit Card)Golbey Law Corporation21000 Accounts Payable-420.17</v>
      </c>
      <c r="G3339" s="15">
        <f t="shared" si="213"/>
        <v>45847</v>
      </c>
      <c r="H3339" s="16" t="str">
        <f>IF((IFERROR((VLOOKUP(D3339,'Automation (QBO)'!A:B,2,FALSE)),"0"))=0,"Suspense",(IFERROR((VLOOKUP(D3339,'Automation (QBO)'!A:B,2,FALSE)),"Suspense")))</f>
        <v>Accounts Payable - Unknown</v>
      </c>
      <c r="I3339" s="17">
        <f t="shared" si="214"/>
        <v>-420.17</v>
      </c>
      <c r="J3339" s="12" t="str">
        <f t="shared" si="215"/>
        <v>Accounts Payable - Unknown</v>
      </c>
    </row>
    <row r="3340" spans="1:10" ht="18" hidden="1" customHeight="1">
      <c r="A3340" s="13" t="s">
        <v>941</v>
      </c>
      <c r="B3340" s="12" t="s">
        <v>925</v>
      </c>
      <c r="C3340" s="12" t="s">
        <v>159</v>
      </c>
      <c r="D3340" s="12" t="s">
        <v>505</v>
      </c>
      <c r="E3340" s="12">
        <v>420.17</v>
      </c>
      <c r="F3340" s="14" t="str">
        <f t="shared" si="212"/>
        <v>2025-07-09Bill Payment (Credit Card)Golbey Law Corporation21010 Credit Card (CIBC Visa)420.17</v>
      </c>
      <c r="G3340" s="15">
        <f t="shared" si="213"/>
        <v>45847</v>
      </c>
      <c r="H3340" s="16" t="str">
        <f>IF((IFERROR((VLOOKUP(D3340,'Automation (QBO)'!A:B,2,FALSE)),"0"))=0,"Suspense",(IFERROR((VLOOKUP(D3340,'Automation (QBO)'!A:B,2,FALSE)),"Suspense")))</f>
        <v>Credit Card (CIBC Visa)</v>
      </c>
      <c r="I3340" s="17">
        <f t="shared" si="214"/>
        <v>420.17</v>
      </c>
      <c r="J3340" s="12" t="str">
        <f t="shared" si="215"/>
        <v>Credit Card (CIBC Visa)</v>
      </c>
    </row>
    <row r="3341" spans="1:10" ht="18" hidden="1" customHeight="1">
      <c r="A3341" s="13" t="s">
        <v>941</v>
      </c>
      <c r="B3341" s="12" t="s">
        <v>924</v>
      </c>
      <c r="C3341" s="12" t="s">
        <v>159</v>
      </c>
      <c r="D3341" s="12" t="s">
        <v>272</v>
      </c>
      <c r="E3341" s="12">
        <v>420.17</v>
      </c>
      <c r="F3341" s="14" t="str">
        <f t="shared" si="212"/>
        <v>2025-07-09BillGolbey Law Corporation21000 Accounts Payable420.17</v>
      </c>
      <c r="G3341" s="15">
        <f t="shared" si="213"/>
        <v>45847</v>
      </c>
      <c r="H3341" s="16" t="str">
        <f>IF((IFERROR((VLOOKUP(D3341,'Automation (QBO)'!A:B,2,FALSE)),"0"))=0,"Suspense",(IFERROR((VLOOKUP(D3341,'Automation (QBO)'!A:B,2,FALSE)),"Suspense")))</f>
        <v>Accounts Payable - Unknown</v>
      </c>
      <c r="I3341" s="17">
        <f t="shared" si="214"/>
        <v>420.17</v>
      </c>
      <c r="J3341" s="12" t="str">
        <f t="shared" si="215"/>
        <v>Accounts Payable - Unknown</v>
      </c>
    </row>
    <row r="3342" spans="1:10" ht="18" hidden="1" customHeight="1">
      <c r="A3342" s="13" t="s">
        <v>941</v>
      </c>
      <c r="B3342" s="12" t="s">
        <v>84</v>
      </c>
      <c r="C3342" s="12" t="s">
        <v>754</v>
      </c>
      <c r="D3342" s="12" t="s">
        <v>665</v>
      </c>
      <c r="E3342" s="12">
        <v>81576.7</v>
      </c>
      <c r="F3342" s="14" t="str">
        <f t="shared" si="212"/>
        <v>2025-07-09InvoiceGranville Island Brewing.12000 [Accounts Receivable]81576.7</v>
      </c>
      <c r="G3342" s="15">
        <f t="shared" si="213"/>
        <v>45847</v>
      </c>
      <c r="H3342" s="16" t="str">
        <f>IF((IFERROR((VLOOKUP(D3342,'Automation (QBO)'!A:B,2,FALSE)),"0"))=0,"Suspense",(IFERROR((VLOOKUP(D3342,'Automation (QBO)'!A:B,2,FALSE)),"Suspense")))</f>
        <v>Accounts Recievable - Suspense</v>
      </c>
      <c r="I3342" s="17">
        <f t="shared" si="214"/>
        <v>81576.7</v>
      </c>
      <c r="J3342" s="12" t="str">
        <f t="shared" si="215"/>
        <v>Accounts Recievable - Suspense</v>
      </c>
    </row>
    <row r="3343" spans="1:10" ht="18" hidden="1" customHeight="1">
      <c r="A3343" s="13" t="s">
        <v>942</v>
      </c>
      <c r="B3343" s="12" t="s">
        <v>929</v>
      </c>
      <c r="C3343" s="12" t="s">
        <v>943</v>
      </c>
      <c r="D3343" s="12" t="s">
        <v>272</v>
      </c>
      <c r="E3343" s="12">
        <v>-3380.9</v>
      </c>
      <c r="F3343" s="14" t="str">
        <f t="shared" si="212"/>
        <v>2025-07-10Bill Payment (Cheque)GPM Fire Protection Ltd.21000 Accounts Payable-3380.9</v>
      </c>
      <c r="G3343" s="15">
        <f t="shared" si="213"/>
        <v>45848</v>
      </c>
      <c r="H3343" s="16" t="str">
        <f>IF((IFERROR((VLOOKUP(D3343,'Automation (QBO)'!A:B,2,FALSE)),"0"))=0,"Suspense",(IFERROR((VLOOKUP(D3343,'Automation (QBO)'!A:B,2,FALSE)),"Suspense")))</f>
        <v>Accounts Payable - Unknown</v>
      </c>
      <c r="I3343" s="17">
        <f t="shared" si="214"/>
        <v>-3380.9</v>
      </c>
      <c r="J3343" s="12" t="str">
        <f t="shared" si="215"/>
        <v>Accounts Payable - Unknown</v>
      </c>
    </row>
    <row r="3344" spans="1:10" ht="18" hidden="1" customHeight="1">
      <c r="A3344" s="13" t="s">
        <v>942</v>
      </c>
      <c r="B3344" s="12" t="s">
        <v>124</v>
      </c>
      <c r="C3344" s="12" t="s">
        <v>943</v>
      </c>
      <c r="D3344" s="12" t="s">
        <v>201</v>
      </c>
      <c r="E3344" s="12">
        <v>3380.9</v>
      </c>
      <c r="F3344" s="14" t="str">
        <f t="shared" si="212"/>
        <v>2025-07-10DepositGPM Fire Protection Ltd.11005 Chequing (CIBC)3380.9</v>
      </c>
      <c r="G3344" s="15">
        <f t="shared" si="213"/>
        <v>45848</v>
      </c>
      <c r="H3344" s="16" t="str">
        <f>IF((IFERROR((VLOOKUP(D3344,'Automation (QBO)'!A:B,2,FALSE)),"0"))=0,"Suspense",(IFERROR((VLOOKUP(D3344,'Automation (QBO)'!A:B,2,FALSE)),"Suspense")))</f>
        <v>Chequing (CIBC)</v>
      </c>
      <c r="I3344" s="17">
        <f t="shared" si="214"/>
        <v>3380.9</v>
      </c>
      <c r="J3344" s="12" t="str">
        <f t="shared" si="215"/>
        <v>Chequing (CIBC)</v>
      </c>
    </row>
    <row r="3345" spans="1:10" ht="18" hidden="1" customHeight="1">
      <c r="A3345" s="13" t="s">
        <v>942</v>
      </c>
      <c r="B3345" s="12" t="s">
        <v>124</v>
      </c>
      <c r="C3345" s="12" t="s">
        <v>943</v>
      </c>
      <c r="D3345" s="12" t="s">
        <v>654</v>
      </c>
      <c r="E3345" s="12">
        <v>-3219.9</v>
      </c>
      <c r="F3345" s="14" t="str">
        <f t="shared" si="212"/>
        <v>2025-07-10DepositGPM Fire Protection Ltd.51320 Project Expense - Subcontractors-3219.9</v>
      </c>
      <c r="G3345" s="15">
        <f t="shared" si="213"/>
        <v>45848</v>
      </c>
      <c r="H3345" s="16" t="str">
        <f>IF((IFERROR((VLOOKUP(D3345,'Automation (QBO)'!A:B,2,FALSE)),"0"))=0,"Suspense",(IFERROR((VLOOKUP(D3345,'Automation (QBO)'!A:B,2,FALSE)),"Suspense")))</f>
        <v>Project Expense - Subcontractors</v>
      </c>
      <c r="I3345" s="17">
        <f t="shared" si="214"/>
        <v>-3219.9</v>
      </c>
      <c r="J3345" s="12" t="str">
        <f t="shared" si="215"/>
        <v>Project Expense - Subcontractors</v>
      </c>
    </row>
    <row r="3346" spans="1:10" ht="18" hidden="1" customHeight="1">
      <c r="A3346" s="13" t="s">
        <v>942</v>
      </c>
      <c r="B3346" s="12" t="s">
        <v>124</v>
      </c>
      <c r="C3346" s="12" t="s">
        <v>943</v>
      </c>
      <c r="D3346" s="12" t="s">
        <v>199</v>
      </c>
      <c r="E3346" s="12">
        <v>161</v>
      </c>
      <c r="F3346" s="14" t="str">
        <f t="shared" si="212"/>
        <v>2025-07-10DepositGPM Fire Protection Ltd.21020 GST/HST Payable161</v>
      </c>
      <c r="G3346" s="15">
        <f t="shared" si="213"/>
        <v>45848</v>
      </c>
      <c r="H3346" s="16" t="str">
        <f>IF((IFERROR((VLOOKUP(D3346,'Automation (QBO)'!A:B,2,FALSE)),"0"))=0,"Suspense",(IFERROR((VLOOKUP(D3346,'Automation (QBO)'!A:B,2,FALSE)),"Suspense")))</f>
        <v>GST/HST Payable</v>
      </c>
      <c r="I3346" s="17">
        <f t="shared" si="214"/>
        <v>161</v>
      </c>
      <c r="J3346" s="12" t="str">
        <f t="shared" si="215"/>
        <v>GST/HST Payable</v>
      </c>
    </row>
    <row r="3347" spans="1:10" ht="18" hidden="1" customHeight="1">
      <c r="A3347" s="13" t="s">
        <v>942</v>
      </c>
      <c r="B3347" s="12" t="s">
        <v>924</v>
      </c>
      <c r="C3347" s="12" t="s">
        <v>943</v>
      </c>
      <c r="D3347" s="12" t="s">
        <v>654</v>
      </c>
      <c r="E3347" s="12">
        <v>3219.9</v>
      </c>
      <c r="F3347" s="14" t="str">
        <f t="shared" si="212"/>
        <v>2025-07-10BillGPM Fire Protection Ltd.51320 Project Expense - Subcontractors3219.9</v>
      </c>
      <c r="G3347" s="15">
        <f t="shared" si="213"/>
        <v>45848</v>
      </c>
      <c r="H3347" s="16" t="str">
        <f>IF((IFERROR((VLOOKUP(D3347,'Automation (QBO)'!A:B,2,FALSE)),"0"))=0,"Suspense",(IFERROR((VLOOKUP(D3347,'Automation (QBO)'!A:B,2,FALSE)),"Suspense")))</f>
        <v>Project Expense - Subcontractors</v>
      </c>
      <c r="I3347" s="17">
        <f t="shared" si="214"/>
        <v>3219.9</v>
      </c>
      <c r="J3347" s="12" t="str">
        <f t="shared" si="215"/>
        <v>Project Expense - Subcontractors</v>
      </c>
    </row>
    <row r="3348" spans="1:10" ht="18" hidden="1" customHeight="1">
      <c r="A3348" s="13" t="s">
        <v>942</v>
      </c>
      <c r="B3348" s="12" t="s">
        <v>924</v>
      </c>
      <c r="C3348" s="12" t="s">
        <v>943</v>
      </c>
      <c r="D3348" s="12" t="s">
        <v>199</v>
      </c>
      <c r="E3348" s="12">
        <v>-161</v>
      </c>
      <c r="F3348" s="14" t="str">
        <f t="shared" si="212"/>
        <v>2025-07-10BillGPM Fire Protection Ltd.21020 GST/HST Payable-161</v>
      </c>
      <c r="G3348" s="15">
        <f t="shared" si="213"/>
        <v>45848</v>
      </c>
      <c r="H3348" s="16" t="str">
        <f>IF((IFERROR((VLOOKUP(D3348,'Automation (QBO)'!A:B,2,FALSE)),"0"))=0,"Suspense",(IFERROR((VLOOKUP(D3348,'Automation (QBO)'!A:B,2,FALSE)),"Suspense")))</f>
        <v>GST/HST Payable</v>
      </c>
      <c r="I3348" s="17">
        <f t="shared" si="214"/>
        <v>-161</v>
      </c>
      <c r="J3348" s="12" t="str">
        <f t="shared" si="215"/>
        <v>GST/HST Payable</v>
      </c>
    </row>
    <row r="3349" spans="1:10" ht="18" hidden="1" customHeight="1">
      <c r="A3349" s="13" t="s">
        <v>942</v>
      </c>
      <c r="B3349" s="12" t="s">
        <v>929</v>
      </c>
      <c r="C3349" s="12" t="s">
        <v>943</v>
      </c>
      <c r="D3349" s="12" t="s">
        <v>201</v>
      </c>
      <c r="E3349" s="12">
        <v>-3380.9</v>
      </c>
      <c r="F3349" s="14" t="str">
        <f t="shared" si="212"/>
        <v>2025-07-10Bill Payment (Cheque)GPM Fire Protection Ltd.11005 Chequing (CIBC)-3380.9</v>
      </c>
      <c r="G3349" s="15">
        <f t="shared" si="213"/>
        <v>45848</v>
      </c>
      <c r="H3349" s="16" t="str">
        <f>IF((IFERROR((VLOOKUP(D3349,'Automation (QBO)'!A:B,2,FALSE)),"0"))=0,"Suspense",(IFERROR((VLOOKUP(D3349,'Automation (QBO)'!A:B,2,FALSE)),"Suspense")))</f>
        <v>Chequing (CIBC)</v>
      </c>
      <c r="I3349" s="17">
        <f t="shared" si="214"/>
        <v>-3380.9</v>
      </c>
      <c r="J3349" s="12" t="str">
        <f t="shared" si="215"/>
        <v>Chequing (CIBC)</v>
      </c>
    </row>
    <row r="3350" spans="1:10" ht="18" hidden="1" customHeight="1">
      <c r="A3350" s="13" t="s">
        <v>942</v>
      </c>
      <c r="B3350" s="12" t="s">
        <v>924</v>
      </c>
      <c r="C3350" s="12" t="s">
        <v>943</v>
      </c>
      <c r="D3350" s="12" t="s">
        <v>654</v>
      </c>
      <c r="E3350" s="12">
        <v>3219.9</v>
      </c>
      <c r="F3350" s="14" t="str">
        <f t="shared" si="212"/>
        <v>2025-07-10BillGPM Fire Protection Ltd.51320 Project Expense - Subcontractors3219.9</v>
      </c>
      <c r="G3350" s="15">
        <f t="shared" si="213"/>
        <v>45848</v>
      </c>
      <c r="H3350" s="16" t="str">
        <f>IF((IFERROR((VLOOKUP(D3350,'Automation (QBO)'!A:B,2,FALSE)),"0"))=0,"Suspense",(IFERROR((VLOOKUP(D3350,'Automation (QBO)'!A:B,2,FALSE)),"Suspense")))</f>
        <v>Project Expense - Subcontractors</v>
      </c>
      <c r="I3350" s="17">
        <f t="shared" si="214"/>
        <v>3219.9</v>
      </c>
      <c r="J3350" s="12" t="str">
        <f t="shared" si="215"/>
        <v>Project Expense - Subcontractors</v>
      </c>
    </row>
    <row r="3351" spans="1:10" ht="18" hidden="1" customHeight="1">
      <c r="A3351" s="13" t="s">
        <v>942</v>
      </c>
      <c r="B3351" s="12" t="s">
        <v>924</v>
      </c>
      <c r="C3351" s="12" t="s">
        <v>943</v>
      </c>
      <c r="D3351" s="12" t="s">
        <v>199</v>
      </c>
      <c r="E3351" s="12">
        <v>-161</v>
      </c>
      <c r="F3351" s="14" t="str">
        <f t="shared" si="212"/>
        <v>2025-07-10BillGPM Fire Protection Ltd.21020 GST/HST Payable-161</v>
      </c>
      <c r="G3351" s="15">
        <f t="shared" si="213"/>
        <v>45848</v>
      </c>
      <c r="H3351" s="16" t="str">
        <f>IF((IFERROR((VLOOKUP(D3351,'Automation (QBO)'!A:B,2,FALSE)),"0"))=0,"Suspense",(IFERROR((VLOOKUP(D3351,'Automation (QBO)'!A:B,2,FALSE)),"Suspense")))</f>
        <v>GST/HST Payable</v>
      </c>
      <c r="I3351" s="17">
        <f t="shared" si="214"/>
        <v>-161</v>
      </c>
      <c r="J3351" s="12" t="str">
        <f t="shared" si="215"/>
        <v>GST/HST Payable</v>
      </c>
    </row>
    <row r="3352" spans="1:10" ht="18" hidden="1" customHeight="1">
      <c r="A3352" s="13" t="s">
        <v>942</v>
      </c>
      <c r="B3352" s="12" t="s">
        <v>924</v>
      </c>
      <c r="C3352" s="12" t="s">
        <v>943</v>
      </c>
      <c r="D3352" s="12" t="s">
        <v>272</v>
      </c>
      <c r="E3352" s="12">
        <v>3380.9</v>
      </c>
      <c r="F3352" s="14" t="str">
        <f t="shared" si="212"/>
        <v>2025-07-10BillGPM Fire Protection Ltd.21000 Accounts Payable3380.9</v>
      </c>
      <c r="G3352" s="15">
        <f t="shared" si="213"/>
        <v>45848</v>
      </c>
      <c r="H3352" s="16" t="str">
        <f>IF((IFERROR((VLOOKUP(D3352,'Automation (QBO)'!A:B,2,FALSE)),"0"))=0,"Suspense",(IFERROR((VLOOKUP(D3352,'Automation (QBO)'!A:B,2,FALSE)),"Suspense")))</f>
        <v>Accounts Payable - Unknown</v>
      </c>
      <c r="I3352" s="17">
        <f t="shared" si="214"/>
        <v>3380.9</v>
      </c>
      <c r="J3352" s="12" t="str">
        <f t="shared" si="215"/>
        <v>Accounts Payable - Unknown</v>
      </c>
    </row>
    <row r="3353" spans="1:10" ht="18" hidden="1" customHeight="1">
      <c r="A3353" s="13" t="s">
        <v>942</v>
      </c>
      <c r="B3353" s="12" t="s">
        <v>924</v>
      </c>
      <c r="C3353" s="12" t="s">
        <v>86</v>
      </c>
      <c r="D3353" s="12" t="s">
        <v>204</v>
      </c>
      <c r="E3353" s="12">
        <v>176.23</v>
      </c>
      <c r="F3353" s="14" t="str">
        <f t="shared" si="212"/>
        <v>2025-07-10BillEsso52225 Fuel176.23</v>
      </c>
      <c r="G3353" s="15">
        <f t="shared" si="213"/>
        <v>45848</v>
      </c>
      <c r="H3353" s="16" t="str">
        <f>IF((IFERROR((VLOOKUP(D3353,'Automation (QBO)'!A:B,2,FALSE)),"0"))=0,"Suspense",(IFERROR((VLOOKUP(D3353,'Automation (QBO)'!A:B,2,FALSE)),"Suspense")))</f>
        <v>Fuel</v>
      </c>
      <c r="I3353" s="17">
        <f t="shared" si="214"/>
        <v>176.23</v>
      </c>
      <c r="J3353" s="12" t="str">
        <f t="shared" si="215"/>
        <v>Fuel</v>
      </c>
    </row>
    <row r="3354" spans="1:10" ht="18" hidden="1" customHeight="1">
      <c r="A3354" s="13" t="s">
        <v>942</v>
      </c>
      <c r="B3354" s="12" t="s">
        <v>924</v>
      </c>
      <c r="C3354" s="12" t="s">
        <v>86</v>
      </c>
      <c r="D3354" s="12" t="s">
        <v>199</v>
      </c>
      <c r="E3354" s="12">
        <v>-8.81</v>
      </c>
      <c r="F3354" s="14" t="str">
        <f t="shared" si="212"/>
        <v>2025-07-10BillEsso21020 GST/HST Payable-8.81</v>
      </c>
      <c r="G3354" s="15">
        <f t="shared" si="213"/>
        <v>45848</v>
      </c>
      <c r="H3354" s="16" t="str">
        <f>IF((IFERROR((VLOOKUP(D3354,'Automation (QBO)'!A:B,2,FALSE)),"0"))=0,"Suspense",(IFERROR((VLOOKUP(D3354,'Automation (QBO)'!A:B,2,FALSE)),"Suspense")))</f>
        <v>GST/HST Payable</v>
      </c>
      <c r="I3354" s="17">
        <f t="shared" si="214"/>
        <v>-8.81</v>
      </c>
      <c r="J3354" s="12" t="str">
        <f t="shared" si="215"/>
        <v>GST/HST Payable</v>
      </c>
    </row>
    <row r="3355" spans="1:10" ht="18" hidden="1" customHeight="1">
      <c r="A3355" s="13" t="s">
        <v>942</v>
      </c>
      <c r="B3355" s="12" t="s">
        <v>929</v>
      </c>
      <c r="C3355" s="12" t="s">
        <v>943</v>
      </c>
      <c r="D3355" s="12" t="s">
        <v>272</v>
      </c>
      <c r="E3355" s="12">
        <v>-3380.9</v>
      </c>
      <c r="F3355" s="14" t="str">
        <f t="shared" si="212"/>
        <v>2025-07-10Bill Payment (Cheque)GPM Fire Protection Ltd.21000 Accounts Payable-3380.9</v>
      </c>
      <c r="G3355" s="15">
        <f t="shared" si="213"/>
        <v>45848</v>
      </c>
      <c r="H3355" s="16" t="str">
        <f>IF((IFERROR((VLOOKUP(D3355,'Automation (QBO)'!A:B,2,FALSE)),"0"))=0,"Suspense",(IFERROR((VLOOKUP(D3355,'Automation (QBO)'!A:B,2,FALSE)),"Suspense")))</f>
        <v>Accounts Payable - Unknown</v>
      </c>
      <c r="I3355" s="17">
        <f t="shared" si="214"/>
        <v>-3380.9</v>
      </c>
      <c r="J3355" s="12" t="str">
        <f t="shared" si="215"/>
        <v>Accounts Payable - Unknown</v>
      </c>
    </row>
    <row r="3356" spans="1:10" ht="18" hidden="1" customHeight="1">
      <c r="A3356" s="13" t="s">
        <v>942</v>
      </c>
      <c r="B3356" s="12" t="s">
        <v>925</v>
      </c>
      <c r="C3356" s="12" t="s">
        <v>86</v>
      </c>
      <c r="D3356" s="12" t="s">
        <v>272</v>
      </c>
      <c r="E3356" s="12">
        <v>-185.04</v>
      </c>
      <c r="F3356" s="14" t="str">
        <f t="shared" si="212"/>
        <v>2025-07-10Bill Payment (Credit Card)Esso21000 Accounts Payable-185.04</v>
      </c>
      <c r="G3356" s="15">
        <f t="shared" si="213"/>
        <v>45848</v>
      </c>
      <c r="H3356" s="16" t="str">
        <f>IF((IFERROR((VLOOKUP(D3356,'Automation (QBO)'!A:B,2,FALSE)),"0"))=0,"Suspense",(IFERROR((VLOOKUP(D3356,'Automation (QBO)'!A:B,2,FALSE)),"Suspense")))</f>
        <v>Accounts Payable - Unknown</v>
      </c>
      <c r="I3356" s="17">
        <f t="shared" si="214"/>
        <v>-185.04</v>
      </c>
      <c r="J3356" s="12" t="str">
        <f t="shared" si="215"/>
        <v>Accounts Payable - Unknown</v>
      </c>
    </row>
    <row r="3357" spans="1:10" ht="18" hidden="1" customHeight="1">
      <c r="A3357" s="13" t="s">
        <v>942</v>
      </c>
      <c r="B3357" s="12" t="s">
        <v>929</v>
      </c>
      <c r="C3357" s="12" t="s">
        <v>943</v>
      </c>
      <c r="D3357" s="12" t="s">
        <v>201</v>
      </c>
      <c r="E3357" s="12">
        <v>-3380.9</v>
      </c>
      <c r="F3357" s="14" t="str">
        <f t="shared" si="212"/>
        <v>2025-07-10Bill Payment (Cheque)GPM Fire Protection Ltd.11005 Chequing (CIBC)-3380.9</v>
      </c>
      <c r="G3357" s="15">
        <f t="shared" si="213"/>
        <v>45848</v>
      </c>
      <c r="H3357" s="16" t="str">
        <f>IF((IFERROR((VLOOKUP(D3357,'Automation (QBO)'!A:B,2,FALSE)),"0"))=0,"Suspense",(IFERROR((VLOOKUP(D3357,'Automation (QBO)'!A:B,2,FALSE)),"Suspense")))</f>
        <v>Chequing (CIBC)</v>
      </c>
      <c r="I3357" s="17">
        <f t="shared" si="214"/>
        <v>-3380.9</v>
      </c>
      <c r="J3357" s="12" t="str">
        <f t="shared" si="215"/>
        <v>Chequing (CIBC)</v>
      </c>
    </row>
    <row r="3358" spans="1:10" ht="18" hidden="1" customHeight="1">
      <c r="A3358" s="13" t="s">
        <v>942</v>
      </c>
      <c r="B3358" s="12" t="s">
        <v>925</v>
      </c>
      <c r="C3358" s="12" t="s">
        <v>86</v>
      </c>
      <c r="D3358" s="12" t="s">
        <v>505</v>
      </c>
      <c r="E3358" s="12">
        <v>185.04</v>
      </c>
      <c r="F3358" s="14" t="str">
        <f t="shared" si="212"/>
        <v>2025-07-10Bill Payment (Credit Card)Esso21010 Credit Card (CIBC Visa)185.04</v>
      </c>
      <c r="G3358" s="15">
        <f t="shared" si="213"/>
        <v>45848</v>
      </c>
      <c r="H3358" s="16" t="str">
        <f>IF((IFERROR((VLOOKUP(D3358,'Automation (QBO)'!A:B,2,FALSE)),"0"))=0,"Suspense",(IFERROR((VLOOKUP(D3358,'Automation (QBO)'!A:B,2,FALSE)),"Suspense")))</f>
        <v>Credit Card (CIBC Visa)</v>
      </c>
      <c r="I3358" s="17">
        <f t="shared" si="214"/>
        <v>185.04</v>
      </c>
      <c r="J3358" s="12" t="str">
        <f t="shared" si="215"/>
        <v>Credit Card (CIBC Visa)</v>
      </c>
    </row>
    <row r="3359" spans="1:10" ht="18" hidden="1" customHeight="1">
      <c r="A3359" s="13" t="s">
        <v>942</v>
      </c>
      <c r="B3359" s="12" t="s">
        <v>924</v>
      </c>
      <c r="C3359" s="12" t="s">
        <v>903</v>
      </c>
      <c r="D3359" s="12" t="s">
        <v>654</v>
      </c>
      <c r="E3359" s="12">
        <v>1145</v>
      </c>
      <c r="F3359" s="14" t="str">
        <f t="shared" ref="F3359:F3422" si="216">A3359&amp;B3359&amp;C3359&amp;D3359&amp;E3359</f>
        <v>2025-07-10BillWest Coast Water Solutions51320 Project Expense - Subcontractors1145</v>
      </c>
      <c r="G3359" s="15">
        <f t="shared" ref="G3359:G3422" si="217">IFERROR((DATEVALUE(A3359)),A3359)</f>
        <v>45848</v>
      </c>
      <c r="H3359" s="16" t="str">
        <f>IF((IFERROR((VLOOKUP(D3359,'Automation (QBO)'!A:B,2,FALSE)),"0"))=0,"Suspense",(IFERROR((VLOOKUP(D3359,'Automation (QBO)'!A:B,2,FALSE)),"Suspense")))</f>
        <v>Project Expense - Subcontractors</v>
      </c>
      <c r="I3359" s="17">
        <f t="shared" ref="I3359:I3422" si="218">E3359</f>
        <v>1145</v>
      </c>
      <c r="J3359" s="12" t="str">
        <f t="shared" ref="J3359:J3422" si="219">H3359</f>
        <v>Project Expense - Subcontractors</v>
      </c>
    </row>
    <row r="3360" spans="1:10" ht="18" hidden="1" customHeight="1">
      <c r="A3360" s="13" t="s">
        <v>942</v>
      </c>
      <c r="B3360" s="12" t="s">
        <v>924</v>
      </c>
      <c r="C3360" s="12" t="s">
        <v>903</v>
      </c>
      <c r="D3360" s="12" t="s">
        <v>199</v>
      </c>
      <c r="E3360" s="12">
        <v>-57.25</v>
      </c>
      <c r="F3360" s="14" t="str">
        <f t="shared" si="216"/>
        <v>2025-07-10BillWest Coast Water Solutions21020 GST/HST Payable-57.25</v>
      </c>
      <c r="G3360" s="15">
        <f t="shared" si="217"/>
        <v>45848</v>
      </c>
      <c r="H3360" s="16" t="str">
        <f>IF((IFERROR((VLOOKUP(D3360,'Automation (QBO)'!A:B,2,FALSE)),"0"))=0,"Suspense",(IFERROR((VLOOKUP(D3360,'Automation (QBO)'!A:B,2,FALSE)),"Suspense")))</f>
        <v>GST/HST Payable</v>
      </c>
      <c r="I3360" s="17">
        <f t="shared" si="218"/>
        <v>-57.25</v>
      </c>
      <c r="J3360" s="12" t="str">
        <f t="shared" si="219"/>
        <v>GST/HST Payable</v>
      </c>
    </row>
    <row r="3361" spans="1:10" ht="18" hidden="1" customHeight="1">
      <c r="A3361" s="13" t="s">
        <v>942</v>
      </c>
      <c r="B3361" s="12" t="s">
        <v>929</v>
      </c>
      <c r="C3361" s="12" t="s">
        <v>903</v>
      </c>
      <c r="D3361" s="12" t="s">
        <v>272</v>
      </c>
      <c r="E3361" s="12">
        <v>-1202.25</v>
      </c>
      <c r="F3361" s="14" t="str">
        <f t="shared" si="216"/>
        <v>2025-07-10Bill Payment (Cheque)West Coast Water Solutions21000 Accounts Payable-1202.25</v>
      </c>
      <c r="G3361" s="15">
        <f t="shared" si="217"/>
        <v>45848</v>
      </c>
      <c r="H3361" s="16" t="str">
        <f>IF((IFERROR((VLOOKUP(D3361,'Automation (QBO)'!A:B,2,FALSE)),"0"))=0,"Suspense",(IFERROR((VLOOKUP(D3361,'Automation (QBO)'!A:B,2,FALSE)),"Suspense")))</f>
        <v>Accounts Payable - Unknown</v>
      </c>
      <c r="I3361" s="17">
        <f t="shared" si="218"/>
        <v>-1202.25</v>
      </c>
      <c r="J3361" s="12" t="str">
        <f t="shared" si="219"/>
        <v>Accounts Payable - Unknown</v>
      </c>
    </row>
    <row r="3362" spans="1:10" ht="18" hidden="1" customHeight="1">
      <c r="A3362" s="13" t="s">
        <v>942</v>
      </c>
      <c r="B3362" s="12" t="s">
        <v>929</v>
      </c>
      <c r="C3362" s="12" t="s">
        <v>903</v>
      </c>
      <c r="D3362" s="12" t="s">
        <v>201</v>
      </c>
      <c r="E3362" s="12">
        <v>-1202.25</v>
      </c>
      <c r="F3362" s="14" t="str">
        <f t="shared" si="216"/>
        <v>2025-07-10Bill Payment (Cheque)West Coast Water Solutions11005 Chequing (CIBC)-1202.25</v>
      </c>
      <c r="G3362" s="15">
        <f t="shared" si="217"/>
        <v>45848</v>
      </c>
      <c r="H3362" s="16" t="str">
        <f>IF((IFERROR((VLOOKUP(D3362,'Automation (QBO)'!A:B,2,FALSE)),"0"))=0,"Suspense",(IFERROR((VLOOKUP(D3362,'Automation (QBO)'!A:B,2,FALSE)),"Suspense")))</f>
        <v>Chequing (CIBC)</v>
      </c>
      <c r="I3362" s="17">
        <f t="shared" si="218"/>
        <v>-1202.25</v>
      </c>
      <c r="J3362" s="12" t="str">
        <f t="shared" si="219"/>
        <v>Chequing (CIBC)</v>
      </c>
    </row>
    <row r="3363" spans="1:10" ht="18" hidden="1" customHeight="1">
      <c r="A3363" s="13" t="s">
        <v>942</v>
      </c>
      <c r="B3363" s="12" t="s">
        <v>924</v>
      </c>
      <c r="C3363" s="12" t="s">
        <v>111</v>
      </c>
      <c r="D3363" s="12" t="s">
        <v>294</v>
      </c>
      <c r="E3363" s="12">
        <v>553.71</v>
      </c>
      <c r="F3363" s="14" t="str">
        <f t="shared" si="216"/>
        <v>2025-07-10BillReload Contracting Ltd.52215 Repairs &amp; Maintenance553.71</v>
      </c>
      <c r="G3363" s="15">
        <f t="shared" si="217"/>
        <v>45848</v>
      </c>
      <c r="H3363" s="16" t="str">
        <f>IF((IFERROR((VLOOKUP(D3363,'Automation (QBO)'!A:B,2,FALSE)),"0"))=0,"Suspense",(IFERROR((VLOOKUP(D3363,'Automation (QBO)'!A:B,2,FALSE)),"Suspense")))</f>
        <v>Repairs &amp; Maintenance</v>
      </c>
      <c r="I3363" s="17">
        <f t="shared" si="218"/>
        <v>553.71</v>
      </c>
      <c r="J3363" s="12" t="str">
        <f t="shared" si="219"/>
        <v>Repairs &amp; Maintenance</v>
      </c>
    </row>
    <row r="3364" spans="1:10" ht="18" hidden="1" customHeight="1">
      <c r="A3364" s="13" t="s">
        <v>942</v>
      </c>
      <c r="B3364" s="12" t="s">
        <v>924</v>
      </c>
      <c r="C3364" s="12" t="s">
        <v>111</v>
      </c>
      <c r="D3364" s="12" t="s">
        <v>199</v>
      </c>
      <c r="E3364" s="12">
        <v>-27.69</v>
      </c>
      <c r="F3364" s="14" t="str">
        <f t="shared" si="216"/>
        <v>2025-07-10BillReload Contracting Ltd.21020 GST/HST Payable-27.69</v>
      </c>
      <c r="G3364" s="15">
        <f t="shared" si="217"/>
        <v>45848</v>
      </c>
      <c r="H3364" s="16" t="str">
        <f>IF((IFERROR((VLOOKUP(D3364,'Automation (QBO)'!A:B,2,FALSE)),"0"))=0,"Suspense",(IFERROR((VLOOKUP(D3364,'Automation (QBO)'!A:B,2,FALSE)),"Suspense")))</f>
        <v>GST/HST Payable</v>
      </c>
      <c r="I3364" s="17">
        <f t="shared" si="218"/>
        <v>-27.69</v>
      </c>
      <c r="J3364" s="12" t="str">
        <f t="shared" si="219"/>
        <v>GST/HST Payable</v>
      </c>
    </row>
    <row r="3365" spans="1:10" ht="18" hidden="1" customHeight="1">
      <c r="A3365" s="13" t="s">
        <v>942</v>
      </c>
      <c r="B3365" s="12" t="s">
        <v>929</v>
      </c>
      <c r="C3365" s="12" t="s">
        <v>111</v>
      </c>
      <c r="D3365" s="12" t="s">
        <v>272</v>
      </c>
      <c r="E3365" s="12">
        <v>-581.4</v>
      </c>
      <c r="F3365" s="14" t="str">
        <f t="shared" si="216"/>
        <v>2025-07-10Bill Payment (Cheque)Reload Contracting Ltd.21000 Accounts Payable-581.4</v>
      </c>
      <c r="G3365" s="15">
        <f t="shared" si="217"/>
        <v>45848</v>
      </c>
      <c r="H3365" s="16" t="str">
        <f>IF((IFERROR((VLOOKUP(D3365,'Automation (QBO)'!A:B,2,FALSE)),"0"))=0,"Suspense",(IFERROR((VLOOKUP(D3365,'Automation (QBO)'!A:B,2,FALSE)),"Suspense")))</f>
        <v>Accounts Payable - Unknown</v>
      </c>
      <c r="I3365" s="17">
        <f t="shared" si="218"/>
        <v>-581.4</v>
      </c>
      <c r="J3365" s="12" t="str">
        <f t="shared" si="219"/>
        <v>Accounts Payable - Unknown</v>
      </c>
    </row>
    <row r="3366" spans="1:10" ht="18" hidden="1" customHeight="1">
      <c r="A3366" s="13" t="s">
        <v>942</v>
      </c>
      <c r="B3366" s="12" t="s">
        <v>929</v>
      </c>
      <c r="C3366" s="12" t="s">
        <v>111</v>
      </c>
      <c r="D3366" s="12" t="s">
        <v>201</v>
      </c>
      <c r="E3366" s="12">
        <v>-581.4</v>
      </c>
      <c r="F3366" s="14" t="str">
        <f t="shared" si="216"/>
        <v>2025-07-10Bill Payment (Cheque)Reload Contracting Ltd.11005 Chequing (CIBC)-581.4</v>
      </c>
      <c r="G3366" s="15">
        <f t="shared" si="217"/>
        <v>45848</v>
      </c>
      <c r="H3366" s="16" t="str">
        <f>IF((IFERROR((VLOOKUP(D3366,'Automation (QBO)'!A:B,2,FALSE)),"0"))=0,"Suspense",(IFERROR((VLOOKUP(D3366,'Automation (QBO)'!A:B,2,FALSE)),"Suspense")))</f>
        <v>Chequing (CIBC)</v>
      </c>
      <c r="I3366" s="17">
        <f t="shared" si="218"/>
        <v>-581.4</v>
      </c>
      <c r="J3366" s="12" t="str">
        <f t="shared" si="219"/>
        <v>Chequing (CIBC)</v>
      </c>
    </row>
    <row r="3367" spans="1:10" ht="18" hidden="1" customHeight="1">
      <c r="A3367" s="13" t="s">
        <v>942</v>
      </c>
      <c r="B3367" s="12" t="s">
        <v>924</v>
      </c>
      <c r="C3367" s="12" t="s">
        <v>86</v>
      </c>
      <c r="D3367" s="12" t="s">
        <v>272</v>
      </c>
      <c r="E3367" s="12">
        <v>185.04</v>
      </c>
      <c r="F3367" s="14" t="str">
        <f t="shared" si="216"/>
        <v>2025-07-10BillEsso21000 Accounts Payable185.04</v>
      </c>
      <c r="G3367" s="15">
        <f t="shared" si="217"/>
        <v>45848</v>
      </c>
      <c r="H3367" s="16" t="str">
        <f>IF((IFERROR((VLOOKUP(D3367,'Automation (QBO)'!A:B,2,FALSE)),"0"))=0,"Suspense",(IFERROR((VLOOKUP(D3367,'Automation (QBO)'!A:B,2,FALSE)),"Suspense")))</f>
        <v>Accounts Payable - Unknown</v>
      </c>
      <c r="I3367" s="17">
        <f t="shared" si="218"/>
        <v>185.04</v>
      </c>
      <c r="J3367" s="12" t="str">
        <f t="shared" si="219"/>
        <v>Accounts Payable - Unknown</v>
      </c>
    </row>
    <row r="3368" spans="1:10" ht="18" hidden="1" customHeight="1">
      <c r="A3368" s="13" t="s">
        <v>942</v>
      </c>
      <c r="B3368" s="12" t="s">
        <v>924</v>
      </c>
      <c r="C3368" s="12" t="s">
        <v>903</v>
      </c>
      <c r="D3368" s="12" t="s">
        <v>272</v>
      </c>
      <c r="E3368" s="12">
        <v>1202.25</v>
      </c>
      <c r="F3368" s="14" t="str">
        <f t="shared" si="216"/>
        <v>2025-07-10BillWest Coast Water Solutions21000 Accounts Payable1202.25</v>
      </c>
      <c r="G3368" s="15">
        <f t="shared" si="217"/>
        <v>45848</v>
      </c>
      <c r="H3368" s="16" t="str">
        <f>IF((IFERROR((VLOOKUP(D3368,'Automation (QBO)'!A:B,2,FALSE)),"0"))=0,"Suspense",(IFERROR((VLOOKUP(D3368,'Automation (QBO)'!A:B,2,FALSE)),"Suspense")))</f>
        <v>Accounts Payable - Unknown</v>
      </c>
      <c r="I3368" s="17">
        <f t="shared" si="218"/>
        <v>1202.25</v>
      </c>
      <c r="J3368" s="12" t="str">
        <f t="shared" si="219"/>
        <v>Accounts Payable - Unknown</v>
      </c>
    </row>
    <row r="3369" spans="1:10" ht="18" hidden="1" customHeight="1">
      <c r="A3369" s="13" t="s">
        <v>942</v>
      </c>
      <c r="B3369" s="12" t="s">
        <v>924</v>
      </c>
      <c r="C3369" s="12" t="s">
        <v>943</v>
      </c>
      <c r="D3369" s="12" t="s">
        <v>272</v>
      </c>
      <c r="E3369" s="12">
        <v>3380.9</v>
      </c>
      <c r="F3369" s="14" t="str">
        <f t="shared" si="216"/>
        <v>2025-07-10BillGPM Fire Protection Ltd.21000 Accounts Payable3380.9</v>
      </c>
      <c r="G3369" s="15">
        <f t="shared" si="217"/>
        <v>45848</v>
      </c>
      <c r="H3369" s="16" t="str">
        <f>IF((IFERROR((VLOOKUP(D3369,'Automation (QBO)'!A:B,2,FALSE)),"0"))=0,"Suspense",(IFERROR((VLOOKUP(D3369,'Automation (QBO)'!A:B,2,FALSE)),"Suspense")))</f>
        <v>Accounts Payable - Unknown</v>
      </c>
      <c r="I3369" s="17">
        <f t="shared" si="218"/>
        <v>3380.9</v>
      </c>
      <c r="J3369" s="12" t="str">
        <f t="shared" si="219"/>
        <v>Accounts Payable - Unknown</v>
      </c>
    </row>
    <row r="3370" spans="1:10" ht="18" hidden="1" customHeight="1">
      <c r="A3370" s="13" t="s">
        <v>942</v>
      </c>
      <c r="B3370" s="12" t="s">
        <v>924</v>
      </c>
      <c r="C3370" s="12" t="s">
        <v>111</v>
      </c>
      <c r="D3370" s="12" t="s">
        <v>272</v>
      </c>
      <c r="E3370" s="12">
        <v>581.4</v>
      </c>
      <c r="F3370" s="14" t="str">
        <f t="shared" si="216"/>
        <v>2025-07-10BillReload Contracting Ltd.21000 Accounts Payable581.4</v>
      </c>
      <c r="G3370" s="15">
        <f t="shared" si="217"/>
        <v>45848</v>
      </c>
      <c r="H3370" s="16" t="str">
        <f>IF((IFERROR((VLOOKUP(D3370,'Automation (QBO)'!A:B,2,FALSE)),"0"))=0,"Suspense",(IFERROR((VLOOKUP(D3370,'Automation (QBO)'!A:B,2,FALSE)),"Suspense")))</f>
        <v>Accounts Payable - Unknown</v>
      </c>
      <c r="I3370" s="17">
        <f t="shared" si="218"/>
        <v>581.4</v>
      </c>
      <c r="J3370" s="12" t="str">
        <f t="shared" si="219"/>
        <v>Accounts Payable - Unknown</v>
      </c>
    </row>
    <row r="3371" spans="1:10" ht="18" hidden="1" customHeight="1">
      <c r="A3371" s="13" t="s">
        <v>944</v>
      </c>
      <c r="B3371" s="12" t="s">
        <v>106</v>
      </c>
      <c r="C3371" s="12" t="s">
        <v>114</v>
      </c>
      <c r="D3371" s="12" t="s">
        <v>665</v>
      </c>
      <c r="E3371" s="12">
        <v>-3798</v>
      </c>
      <c r="F3371" s="14" t="str">
        <f t="shared" si="216"/>
        <v>2025-07-11PaymentGarden of Granite Winery:Garden of Granite Project12000 [Accounts Receivable]-3798</v>
      </c>
      <c r="G3371" s="15">
        <f t="shared" si="217"/>
        <v>45849</v>
      </c>
      <c r="H3371" s="16" t="str">
        <f>IF((IFERROR((VLOOKUP(D3371,'Automation (QBO)'!A:B,2,FALSE)),"0"))=0,"Suspense",(IFERROR((VLOOKUP(D3371,'Automation (QBO)'!A:B,2,FALSE)),"Suspense")))</f>
        <v>Accounts Recievable - Suspense</v>
      </c>
      <c r="I3371" s="17">
        <f t="shared" si="218"/>
        <v>-3798</v>
      </c>
      <c r="J3371" s="12" t="str">
        <f t="shared" si="219"/>
        <v>Accounts Recievable - Suspense</v>
      </c>
    </row>
    <row r="3372" spans="1:10" ht="18" hidden="1" customHeight="1">
      <c r="A3372" s="13" t="s">
        <v>944</v>
      </c>
      <c r="B3372" s="12" t="s">
        <v>924</v>
      </c>
      <c r="C3372" s="12" t="s">
        <v>87</v>
      </c>
      <c r="D3372" s="12" t="s">
        <v>660</v>
      </c>
      <c r="E3372" s="12">
        <v>91.81</v>
      </c>
      <c r="F3372" s="14" t="str">
        <f t="shared" si="216"/>
        <v>2025-07-11BillVector Repro Graphics51335 Project Expense - Materials91.81</v>
      </c>
      <c r="G3372" s="15">
        <f t="shared" si="217"/>
        <v>45849</v>
      </c>
      <c r="H3372" s="16" t="str">
        <f>IF((IFERROR((VLOOKUP(D3372,'Automation (QBO)'!A:B,2,FALSE)),"0"))=0,"Suspense",(IFERROR((VLOOKUP(D3372,'Automation (QBO)'!A:B,2,FALSE)),"Suspense")))</f>
        <v>Project Expense - Materials</v>
      </c>
      <c r="I3372" s="17">
        <f t="shared" si="218"/>
        <v>91.81</v>
      </c>
      <c r="J3372" s="12" t="str">
        <f t="shared" si="219"/>
        <v>Project Expense - Materials</v>
      </c>
    </row>
    <row r="3373" spans="1:10" ht="18" hidden="1" customHeight="1">
      <c r="A3373" s="13" t="s">
        <v>944</v>
      </c>
      <c r="B3373" s="12" t="s">
        <v>924</v>
      </c>
      <c r="C3373" s="12" t="s">
        <v>87</v>
      </c>
      <c r="D3373" s="12" t="s">
        <v>199</v>
      </c>
      <c r="E3373" s="12">
        <v>-4.29</v>
      </c>
      <c r="F3373" s="14" t="str">
        <f t="shared" si="216"/>
        <v>2025-07-11BillVector Repro Graphics21020 GST/HST Payable-4.29</v>
      </c>
      <c r="G3373" s="15">
        <f t="shared" si="217"/>
        <v>45849</v>
      </c>
      <c r="H3373" s="16" t="str">
        <f>IF((IFERROR((VLOOKUP(D3373,'Automation (QBO)'!A:B,2,FALSE)),"0"))=0,"Suspense",(IFERROR((VLOOKUP(D3373,'Automation (QBO)'!A:B,2,FALSE)),"Suspense")))</f>
        <v>GST/HST Payable</v>
      </c>
      <c r="I3373" s="17">
        <f t="shared" si="218"/>
        <v>-4.29</v>
      </c>
      <c r="J3373" s="12" t="str">
        <f t="shared" si="219"/>
        <v>GST/HST Payable</v>
      </c>
    </row>
    <row r="3374" spans="1:10" ht="18" hidden="1" customHeight="1">
      <c r="A3374" s="13" t="s">
        <v>944</v>
      </c>
      <c r="B3374" s="12" t="s">
        <v>925</v>
      </c>
      <c r="C3374" s="12" t="s">
        <v>87</v>
      </c>
      <c r="D3374" s="12" t="s">
        <v>272</v>
      </c>
      <c r="E3374" s="12">
        <v>-96.1</v>
      </c>
      <c r="F3374" s="14" t="str">
        <f t="shared" si="216"/>
        <v>2025-07-11Bill Payment (Credit Card)Vector Repro Graphics21000 Accounts Payable-96.1</v>
      </c>
      <c r="G3374" s="15">
        <f t="shared" si="217"/>
        <v>45849</v>
      </c>
      <c r="H3374" s="16" t="str">
        <f>IF((IFERROR((VLOOKUP(D3374,'Automation (QBO)'!A:B,2,FALSE)),"0"))=0,"Suspense",(IFERROR((VLOOKUP(D3374,'Automation (QBO)'!A:B,2,FALSE)),"Suspense")))</f>
        <v>Accounts Payable - Unknown</v>
      </c>
      <c r="I3374" s="17">
        <f t="shared" si="218"/>
        <v>-96.1</v>
      </c>
      <c r="J3374" s="12" t="str">
        <f t="shared" si="219"/>
        <v>Accounts Payable - Unknown</v>
      </c>
    </row>
    <row r="3375" spans="1:10" ht="18" hidden="1" customHeight="1">
      <c r="A3375" s="13" t="s">
        <v>944</v>
      </c>
      <c r="B3375" s="12" t="s">
        <v>99</v>
      </c>
      <c r="D3375" s="12" t="s">
        <v>505</v>
      </c>
      <c r="E3375" s="12">
        <v>-3000</v>
      </c>
      <c r="F3375" s="14" t="str">
        <f t="shared" si="216"/>
        <v>2025-07-11Credit Card Payment21010 Credit Card (CIBC Visa)-3000</v>
      </c>
      <c r="G3375" s="15">
        <f t="shared" si="217"/>
        <v>45849</v>
      </c>
      <c r="H3375" s="16" t="str">
        <f>IF((IFERROR((VLOOKUP(D3375,'Automation (QBO)'!A:B,2,FALSE)),"0"))=0,"Suspense",(IFERROR((VLOOKUP(D3375,'Automation (QBO)'!A:B,2,FALSE)),"Suspense")))</f>
        <v>Credit Card (CIBC Visa)</v>
      </c>
      <c r="I3375" s="17">
        <f t="shared" si="218"/>
        <v>-3000</v>
      </c>
      <c r="J3375" s="12" t="str">
        <f t="shared" si="219"/>
        <v>Credit Card (CIBC Visa)</v>
      </c>
    </row>
    <row r="3376" spans="1:10" ht="18" hidden="1" customHeight="1">
      <c r="A3376" s="13" t="s">
        <v>944</v>
      </c>
      <c r="B3376" s="12" t="s">
        <v>924</v>
      </c>
      <c r="C3376" s="12" t="s">
        <v>945</v>
      </c>
      <c r="D3376" s="12" t="s">
        <v>654</v>
      </c>
      <c r="E3376" s="12">
        <v>27580</v>
      </c>
      <c r="F3376" s="14" t="str">
        <f t="shared" si="216"/>
        <v>2025-07-11BillUnique Custom Upholstery51320 Project Expense - Subcontractors27580</v>
      </c>
      <c r="G3376" s="15">
        <f t="shared" si="217"/>
        <v>45849</v>
      </c>
      <c r="H3376" s="16" t="str">
        <f>IF((IFERROR((VLOOKUP(D3376,'Automation (QBO)'!A:B,2,FALSE)),"0"))=0,"Suspense",(IFERROR((VLOOKUP(D3376,'Automation (QBO)'!A:B,2,FALSE)),"Suspense")))</f>
        <v>Project Expense - Subcontractors</v>
      </c>
      <c r="I3376" s="17">
        <f t="shared" si="218"/>
        <v>27580</v>
      </c>
      <c r="J3376" s="12" t="str">
        <f t="shared" si="219"/>
        <v>Project Expense - Subcontractors</v>
      </c>
    </row>
    <row r="3377" spans="1:10" ht="18" hidden="1" customHeight="1">
      <c r="A3377" s="13" t="s">
        <v>944</v>
      </c>
      <c r="B3377" s="12" t="s">
        <v>924</v>
      </c>
      <c r="C3377" s="12" t="s">
        <v>945</v>
      </c>
      <c r="D3377" s="12" t="s">
        <v>199</v>
      </c>
      <c r="E3377" s="12">
        <v>-1379</v>
      </c>
      <c r="F3377" s="14" t="str">
        <f t="shared" si="216"/>
        <v>2025-07-11BillUnique Custom Upholstery21020 GST/HST Payable-1379</v>
      </c>
      <c r="G3377" s="15">
        <f t="shared" si="217"/>
        <v>45849</v>
      </c>
      <c r="H3377" s="16" t="str">
        <f>IF((IFERROR((VLOOKUP(D3377,'Automation (QBO)'!A:B,2,FALSE)),"0"))=0,"Suspense",(IFERROR((VLOOKUP(D3377,'Automation (QBO)'!A:B,2,FALSE)),"Suspense")))</f>
        <v>GST/HST Payable</v>
      </c>
      <c r="I3377" s="17">
        <f t="shared" si="218"/>
        <v>-1379</v>
      </c>
      <c r="J3377" s="12" t="str">
        <f t="shared" si="219"/>
        <v>GST/HST Payable</v>
      </c>
    </row>
    <row r="3378" spans="1:10" ht="18" hidden="1" customHeight="1">
      <c r="A3378" s="13" t="s">
        <v>944</v>
      </c>
      <c r="B3378" s="12" t="s">
        <v>924</v>
      </c>
      <c r="C3378" s="12" t="s">
        <v>945</v>
      </c>
      <c r="D3378" s="12" t="s">
        <v>272</v>
      </c>
      <c r="E3378" s="12">
        <v>28959</v>
      </c>
      <c r="F3378" s="14" t="str">
        <f t="shared" si="216"/>
        <v>2025-07-11BillUnique Custom Upholstery21000 Accounts Payable28959</v>
      </c>
      <c r="G3378" s="15">
        <f t="shared" si="217"/>
        <v>45849</v>
      </c>
      <c r="H3378" s="16" t="str">
        <f>IF((IFERROR((VLOOKUP(D3378,'Automation (QBO)'!A:B,2,FALSE)),"0"))=0,"Suspense",(IFERROR((VLOOKUP(D3378,'Automation (QBO)'!A:B,2,FALSE)),"Suspense")))</f>
        <v>Accounts Payable - Unknown</v>
      </c>
      <c r="I3378" s="17">
        <f t="shared" si="218"/>
        <v>28959</v>
      </c>
      <c r="J3378" s="12" t="str">
        <f t="shared" si="219"/>
        <v>Accounts Payable - Unknown</v>
      </c>
    </row>
    <row r="3379" spans="1:10" ht="18" hidden="1" customHeight="1">
      <c r="A3379" s="13" t="s">
        <v>944</v>
      </c>
      <c r="B3379" s="12" t="s">
        <v>929</v>
      </c>
      <c r="C3379" s="12" t="s">
        <v>945</v>
      </c>
      <c r="D3379" s="12" t="s">
        <v>272</v>
      </c>
      <c r="E3379" s="12">
        <v>-28959</v>
      </c>
      <c r="F3379" s="14" t="str">
        <f t="shared" si="216"/>
        <v>2025-07-11Bill Payment (Cheque)Unique Custom Upholstery21000 Accounts Payable-28959</v>
      </c>
      <c r="G3379" s="15">
        <f t="shared" si="217"/>
        <v>45849</v>
      </c>
      <c r="H3379" s="16" t="str">
        <f>IF((IFERROR((VLOOKUP(D3379,'Automation (QBO)'!A:B,2,FALSE)),"0"))=0,"Suspense",(IFERROR((VLOOKUP(D3379,'Automation (QBO)'!A:B,2,FALSE)),"Suspense")))</f>
        <v>Accounts Payable - Unknown</v>
      </c>
      <c r="I3379" s="17">
        <f t="shared" si="218"/>
        <v>-28959</v>
      </c>
      <c r="J3379" s="12" t="str">
        <f t="shared" si="219"/>
        <v>Accounts Payable - Unknown</v>
      </c>
    </row>
    <row r="3380" spans="1:10" ht="18" hidden="1" customHeight="1">
      <c r="A3380" s="13" t="s">
        <v>944</v>
      </c>
      <c r="B3380" s="12" t="s">
        <v>924</v>
      </c>
      <c r="C3380" s="12" t="s">
        <v>87</v>
      </c>
      <c r="D3380" s="12" t="s">
        <v>272</v>
      </c>
      <c r="E3380" s="12">
        <v>96.1</v>
      </c>
      <c r="F3380" s="14" t="str">
        <f t="shared" si="216"/>
        <v>2025-07-11BillVector Repro Graphics21000 Accounts Payable96.1</v>
      </c>
      <c r="G3380" s="15">
        <f t="shared" si="217"/>
        <v>45849</v>
      </c>
      <c r="H3380" s="16" t="str">
        <f>IF((IFERROR((VLOOKUP(D3380,'Automation (QBO)'!A:B,2,FALSE)),"0"))=0,"Suspense",(IFERROR((VLOOKUP(D3380,'Automation (QBO)'!A:B,2,FALSE)),"Suspense")))</f>
        <v>Accounts Payable - Unknown</v>
      </c>
      <c r="I3380" s="17">
        <f t="shared" si="218"/>
        <v>96.1</v>
      </c>
      <c r="J3380" s="12" t="str">
        <f t="shared" si="219"/>
        <v>Accounts Payable - Unknown</v>
      </c>
    </row>
    <row r="3381" spans="1:10" ht="18" hidden="1" customHeight="1">
      <c r="A3381" s="13" t="s">
        <v>944</v>
      </c>
      <c r="B3381" s="12" t="s">
        <v>106</v>
      </c>
      <c r="C3381" s="12" t="s">
        <v>114</v>
      </c>
      <c r="D3381" s="12" t="s">
        <v>201</v>
      </c>
      <c r="E3381" s="12">
        <v>3798</v>
      </c>
      <c r="F3381" s="14" t="str">
        <f t="shared" si="216"/>
        <v>2025-07-11PaymentGarden of Granite Winery:Garden of Granite Project11005 Chequing (CIBC)3798</v>
      </c>
      <c r="G3381" s="15">
        <f t="shared" si="217"/>
        <v>45849</v>
      </c>
      <c r="H3381" s="16" t="str">
        <f>IF((IFERROR((VLOOKUP(D3381,'Automation (QBO)'!A:B,2,FALSE)),"0"))=0,"Suspense",(IFERROR((VLOOKUP(D3381,'Automation (QBO)'!A:B,2,FALSE)),"Suspense")))</f>
        <v>Chequing (CIBC)</v>
      </c>
      <c r="I3381" s="17">
        <f t="shared" si="218"/>
        <v>3798</v>
      </c>
      <c r="J3381" s="12" t="str">
        <f t="shared" si="219"/>
        <v>Chequing (CIBC)</v>
      </c>
    </row>
    <row r="3382" spans="1:10" ht="18" hidden="1" customHeight="1">
      <c r="A3382" s="13" t="s">
        <v>944</v>
      </c>
      <c r="B3382" s="12" t="s">
        <v>929</v>
      </c>
      <c r="C3382" s="12" t="s">
        <v>945</v>
      </c>
      <c r="D3382" s="12" t="s">
        <v>201</v>
      </c>
      <c r="E3382" s="12">
        <v>-28959</v>
      </c>
      <c r="F3382" s="14" t="str">
        <f t="shared" si="216"/>
        <v>2025-07-11Bill Payment (Cheque)Unique Custom Upholstery11005 Chequing (CIBC)-28959</v>
      </c>
      <c r="G3382" s="15">
        <f t="shared" si="217"/>
        <v>45849</v>
      </c>
      <c r="H3382" s="16" t="str">
        <f>IF((IFERROR((VLOOKUP(D3382,'Automation (QBO)'!A:B,2,FALSE)),"0"))=0,"Suspense",(IFERROR((VLOOKUP(D3382,'Automation (QBO)'!A:B,2,FALSE)),"Suspense")))</f>
        <v>Chequing (CIBC)</v>
      </c>
      <c r="I3382" s="17">
        <f t="shared" si="218"/>
        <v>-28959</v>
      </c>
      <c r="J3382" s="12" t="str">
        <f t="shared" si="219"/>
        <v>Chequing (CIBC)</v>
      </c>
    </row>
    <row r="3383" spans="1:10" ht="18" hidden="1" customHeight="1">
      <c r="A3383" s="13" t="s">
        <v>944</v>
      </c>
      <c r="B3383" s="12" t="s">
        <v>99</v>
      </c>
      <c r="D3383" s="12" t="s">
        <v>201</v>
      </c>
      <c r="E3383" s="12">
        <v>-3000</v>
      </c>
      <c r="F3383" s="14" t="str">
        <f t="shared" si="216"/>
        <v>2025-07-11Credit Card Payment11005 Chequing (CIBC)-3000</v>
      </c>
      <c r="G3383" s="15">
        <f t="shared" si="217"/>
        <v>45849</v>
      </c>
      <c r="H3383" s="16" t="str">
        <f>IF((IFERROR((VLOOKUP(D3383,'Automation (QBO)'!A:B,2,FALSE)),"0"))=0,"Suspense",(IFERROR((VLOOKUP(D3383,'Automation (QBO)'!A:B,2,FALSE)),"Suspense")))</f>
        <v>Chequing (CIBC)</v>
      </c>
      <c r="I3383" s="17">
        <f t="shared" si="218"/>
        <v>-3000</v>
      </c>
      <c r="J3383" s="12" t="str">
        <f t="shared" si="219"/>
        <v>Chequing (CIBC)</v>
      </c>
    </row>
    <row r="3384" spans="1:10" ht="18" hidden="1" customHeight="1">
      <c r="A3384" s="13" t="s">
        <v>944</v>
      </c>
      <c r="B3384" s="12" t="s">
        <v>925</v>
      </c>
      <c r="C3384" s="12" t="s">
        <v>87</v>
      </c>
      <c r="D3384" s="12" t="s">
        <v>505</v>
      </c>
      <c r="E3384" s="12">
        <v>96.1</v>
      </c>
      <c r="F3384" s="14" t="str">
        <f t="shared" si="216"/>
        <v>2025-07-11Bill Payment (Credit Card)Vector Repro Graphics21010 Credit Card (CIBC Visa)96.1</v>
      </c>
      <c r="G3384" s="15">
        <f t="shared" si="217"/>
        <v>45849</v>
      </c>
      <c r="H3384" s="16" t="str">
        <f>IF((IFERROR((VLOOKUP(D3384,'Automation (QBO)'!A:B,2,FALSE)),"0"))=0,"Suspense",(IFERROR((VLOOKUP(D3384,'Automation (QBO)'!A:B,2,FALSE)),"Suspense")))</f>
        <v>Credit Card (CIBC Visa)</v>
      </c>
      <c r="I3384" s="17">
        <f t="shared" si="218"/>
        <v>96.1</v>
      </c>
      <c r="J3384" s="12" t="str">
        <f t="shared" si="219"/>
        <v>Credit Card (CIBC Visa)</v>
      </c>
    </row>
    <row r="3385" spans="1:10" ht="18" hidden="1" customHeight="1">
      <c r="A3385" s="13" t="s">
        <v>946</v>
      </c>
      <c r="B3385" s="12" t="s">
        <v>78</v>
      </c>
      <c r="C3385" s="12" t="s">
        <v>117</v>
      </c>
      <c r="D3385" s="12" t="s">
        <v>383</v>
      </c>
      <c r="E3385" s="12">
        <v>42.87</v>
      </c>
      <c r="F3385" s="14" t="str">
        <f t="shared" si="216"/>
        <v>2025-07-12ExpenseWebflow52165 Subscriptions (Annual)42.87</v>
      </c>
      <c r="G3385" s="15">
        <f t="shared" si="217"/>
        <v>45850</v>
      </c>
      <c r="H3385" s="16" t="str">
        <f>IF((IFERROR((VLOOKUP(D3385,'Automation (QBO)'!A:B,2,FALSE)),"0"))=0,"Suspense",(IFERROR((VLOOKUP(D3385,'Automation (QBO)'!A:B,2,FALSE)),"Suspense")))</f>
        <v>Subscriptions (Annual)</v>
      </c>
      <c r="I3385" s="17">
        <f t="shared" si="218"/>
        <v>42.87</v>
      </c>
      <c r="J3385" s="12" t="str">
        <f t="shared" si="219"/>
        <v>Subscriptions (Annual)</v>
      </c>
    </row>
    <row r="3386" spans="1:10" ht="18" hidden="1" customHeight="1">
      <c r="A3386" s="13" t="s">
        <v>946</v>
      </c>
      <c r="B3386" s="12" t="s">
        <v>78</v>
      </c>
      <c r="C3386" s="12" t="s">
        <v>117</v>
      </c>
      <c r="D3386" s="12" t="s">
        <v>199</v>
      </c>
      <c r="E3386" s="12">
        <v>0</v>
      </c>
      <c r="F3386" s="14" t="str">
        <f t="shared" si="216"/>
        <v>2025-07-12ExpenseWebflow21020 GST/HST Payable0</v>
      </c>
      <c r="G3386" s="15">
        <f t="shared" si="217"/>
        <v>45850</v>
      </c>
      <c r="H3386" s="16" t="str">
        <f>IF((IFERROR((VLOOKUP(D3386,'Automation (QBO)'!A:B,2,FALSE)),"0"))=0,"Suspense",(IFERROR((VLOOKUP(D3386,'Automation (QBO)'!A:B,2,FALSE)),"Suspense")))</f>
        <v>GST/HST Payable</v>
      </c>
      <c r="I3386" s="17">
        <f t="shared" si="218"/>
        <v>0</v>
      </c>
      <c r="J3386" s="12" t="str">
        <f t="shared" si="219"/>
        <v>GST/HST Payable</v>
      </c>
    </row>
    <row r="3387" spans="1:10" ht="18" hidden="1" customHeight="1">
      <c r="A3387" s="13" t="s">
        <v>946</v>
      </c>
      <c r="B3387" s="12" t="s">
        <v>78</v>
      </c>
      <c r="C3387" s="12" t="s">
        <v>117</v>
      </c>
      <c r="D3387" s="12" t="s">
        <v>505</v>
      </c>
      <c r="E3387" s="12">
        <v>42.87</v>
      </c>
      <c r="F3387" s="14" t="str">
        <f t="shared" si="216"/>
        <v>2025-07-12ExpenseWebflow21010 Credit Card (CIBC Visa)42.87</v>
      </c>
      <c r="G3387" s="15">
        <f t="shared" si="217"/>
        <v>45850</v>
      </c>
      <c r="H3387" s="16" t="str">
        <f>IF((IFERROR((VLOOKUP(D3387,'Automation (QBO)'!A:B,2,FALSE)),"0"))=0,"Suspense",(IFERROR((VLOOKUP(D3387,'Automation (QBO)'!A:B,2,FALSE)),"Suspense")))</f>
        <v>Credit Card (CIBC Visa)</v>
      </c>
      <c r="I3387" s="17">
        <f t="shared" si="218"/>
        <v>42.87</v>
      </c>
      <c r="J3387" s="12" t="str">
        <f t="shared" si="219"/>
        <v>Credit Card (CIBC Visa)</v>
      </c>
    </row>
    <row r="3388" spans="1:10" ht="18" hidden="1" customHeight="1">
      <c r="A3388" s="13" t="s">
        <v>947</v>
      </c>
      <c r="B3388" s="12" t="s">
        <v>78</v>
      </c>
      <c r="C3388" s="12" t="s">
        <v>80</v>
      </c>
      <c r="D3388" s="12" t="s">
        <v>505</v>
      </c>
      <c r="E3388" s="12">
        <v>27.99</v>
      </c>
      <c r="F3388" s="14" t="str">
        <f t="shared" si="216"/>
        <v>2025-07-13ExpenseApple21010 Credit Card (CIBC Visa)27.99</v>
      </c>
      <c r="G3388" s="15">
        <f t="shared" si="217"/>
        <v>45851</v>
      </c>
      <c r="H3388" s="16" t="str">
        <f>IF((IFERROR((VLOOKUP(D3388,'Automation (QBO)'!A:B,2,FALSE)),"0"))=0,"Suspense",(IFERROR((VLOOKUP(D3388,'Automation (QBO)'!A:B,2,FALSE)),"Suspense")))</f>
        <v>Credit Card (CIBC Visa)</v>
      </c>
      <c r="I3388" s="17">
        <f t="shared" si="218"/>
        <v>27.99</v>
      </c>
      <c r="J3388" s="12" t="str">
        <f t="shared" si="219"/>
        <v>Credit Card (CIBC Visa)</v>
      </c>
    </row>
    <row r="3389" spans="1:10" ht="18" hidden="1" customHeight="1">
      <c r="A3389" s="13" t="s">
        <v>947</v>
      </c>
      <c r="B3389" s="12" t="s">
        <v>78</v>
      </c>
      <c r="C3389" s="12" t="s">
        <v>80</v>
      </c>
      <c r="D3389" s="12" t="s">
        <v>383</v>
      </c>
      <c r="E3389" s="12">
        <v>26.66</v>
      </c>
      <c r="F3389" s="14" t="str">
        <f t="shared" si="216"/>
        <v>2025-07-13ExpenseApple52165 Subscriptions (Annual)26.66</v>
      </c>
      <c r="G3389" s="15">
        <f t="shared" si="217"/>
        <v>45851</v>
      </c>
      <c r="H3389" s="16" t="str">
        <f>IF((IFERROR((VLOOKUP(D3389,'Automation (QBO)'!A:B,2,FALSE)),"0"))=0,"Suspense",(IFERROR((VLOOKUP(D3389,'Automation (QBO)'!A:B,2,FALSE)),"Suspense")))</f>
        <v>Subscriptions (Annual)</v>
      </c>
      <c r="I3389" s="17">
        <f t="shared" si="218"/>
        <v>26.66</v>
      </c>
      <c r="J3389" s="12" t="str">
        <f t="shared" si="219"/>
        <v>Subscriptions (Annual)</v>
      </c>
    </row>
    <row r="3390" spans="1:10" ht="18" hidden="1" customHeight="1">
      <c r="A3390" s="13" t="s">
        <v>947</v>
      </c>
      <c r="B3390" s="12" t="s">
        <v>78</v>
      </c>
      <c r="C3390" s="12" t="s">
        <v>80</v>
      </c>
      <c r="D3390" s="12" t="s">
        <v>199</v>
      </c>
      <c r="E3390" s="12">
        <v>-1.33</v>
      </c>
      <c r="F3390" s="14" t="str">
        <f t="shared" si="216"/>
        <v>2025-07-13ExpenseApple21020 GST/HST Payable-1.33</v>
      </c>
      <c r="G3390" s="15">
        <f t="shared" si="217"/>
        <v>45851</v>
      </c>
      <c r="H3390" s="16" t="str">
        <f>IF((IFERROR((VLOOKUP(D3390,'Automation (QBO)'!A:B,2,FALSE)),"0"))=0,"Suspense",(IFERROR((VLOOKUP(D3390,'Automation (QBO)'!A:B,2,FALSE)),"Suspense")))</f>
        <v>GST/HST Payable</v>
      </c>
      <c r="I3390" s="17">
        <f t="shared" si="218"/>
        <v>-1.33</v>
      </c>
      <c r="J3390" s="12" t="str">
        <f t="shared" si="219"/>
        <v>GST/HST Payable</v>
      </c>
    </row>
    <row r="3391" spans="1:10" ht="18" hidden="1" customHeight="1">
      <c r="A3391" s="13" t="s">
        <v>948</v>
      </c>
      <c r="B3391" s="12" t="s">
        <v>924</v>
      </c>
      <c r="C3391" s="12" t="s">
        <v>90</v>
      </c>
      <c r="D3391" s="12" t="s">
        <v>204</v>
      </c>
      <c r="E3391" s="12">
        <v>28.57</v>
      </c>
      <c r="F3391" s="14" t="str">
        <f t="shared" si="216"/>
        <v>2025-07-14BillPetro Canada52225 Fuel28.57</v>
      </c>
      <c r="G3391" s="15">
        <f t="shared" si="217"/>
        <v>45852</v>
      </c>
      <c r="H3391" s="16" t="str">
        <f>IF((IFERROR((VLOOKUP(D3391,'Automation (QBO)'!A:B,2,FALSE)),"0"))=0,"Suspense",(IFERROR((VLOOKUP(D3391,'Automation (QBO)'!A:B,2,FALSE)),"Suspense")))</f>
        <v>Fuel</v>
      </c>
      <c r="I3391" s="17">
        <f t="shared" si="218"/>
        <v>28.57</v>
      </c>
      <c r="J3391" s="12" t="str">
        <f t="shared" si="219"/>
        <v>Fuel</v>
      </c>
    </row>
    <row r="3392" spans="1:10" ht="18" hidden="1" customHeight="1">
      <c r="A3392" s="13" t="s">
        <v>948</v>
      </c>
      <c r="B3392" s="12" t="s">
        <v>924</v>
      </c>
      <c r="C3392" s="12" t="s">
        <v>90</v>
      </c>
      <c r="D3392" s="12" t="s">
        <v>199</v>
      </c>
      <c r="E3392" s="12">
        <v>-1.43</v>
      </c>
      <c r="F3392" s="14" t="str">
        <f t="shared" si="216"/>
        <v>2025-07-14BillPetro Canada21020 GST/HST Payable-1.43</v>
      </c>
      <c r="G3392" s="15">
        <f t="shared" si="217"/>
        <v>45852</v>
      </c>
      <c r="H3392" s="16" t="str">
        <f>IF((IFERROR((VLOOKUP(D3392,'Automation (QBO)'!A:B,2,FALSE)),"0"))=0,"Suspense",(IFERROR((VLOOKUP(D3392,'Automation (QBO)'!A:B,2,FALSE)),"Suspense")))</f>
        <v>GST/HST Payable</v>
      </c>
      <c r="I3392" s="17">
        <f t="shared" si="218"/>
        <v>-1.43</v>
      </c>
      <c r="J3392" s="12" t="str">
        <f t="shared" si="219"/>
        <v>GST/HST Payable</v>
      </c>
    </row>
    <row r="3393" spans="1:10" ht="18" hidden="1" customHeight="1">
      <c r="A3393" s="13" t="s">
        <v>948</v>
      </c>
      <c r="B3393" s="12" t="s">
        <v>924</v>
      </c>
      <c r="C3393" s="12" t="s">
        <v>90</v>
      </c>
      <c r="D3393" s="12" t="s">
        <v>204</v>
      </c>
      <c r="E3393" s="12">
        <v>28.57</v>
      </c>
      <c r="F3393" s="14" t="str">
        <f t="shared" si="216"/>
        <v>2025-07-14BillPetro Canada52225 Fuel28.57</v>
      </c>
      <c r="G3393" s="15">
        <f t="shared" si="217"/>
        <v>45852</v>
      </c>
      <c r="H3393" s="16" t="str">
        <f>IF((IFERROR((VLOOKUP(D3393,'Automation (QBO)'!A:B,2,FALSE)),"0"))=0,"Suspense",(IFERROR((VLOOKUP(D3393,'Automation (QBO)'!A:B,2,FALSE)),"Suspense")))</f>
        <v>Fuel</v>
      </c>
      <c r="I3393" s="17">
        <f t="shared" si="218"/>
        <v>28.57</v>
      </c>
      <c r="J3393" s="12" t="str">
        <f t="shared" si="219"/>
        <v>Fuel</v>
      </c>
    </row>
    <row r="3394" spans="1:10" ht="18" hidden="1" customHeight="1">
      <c r="A3394" s="13" t="s">
        <v>948</v>
      </c>
      <c r="B3394" s="12" t="s">
        <v>924</v>
      </c>
      <c r="C3394" s="12" t="s">
        <v>90</v>
      </c>
      <c r="D3394" s="12" t="s">
        <v>199</v>
      </c>
      <c r="E3394" s="12">
        <v>-1.43</v>
      </c>
      <c r="F3394" s="14" t="str">
        <f t="shared" si="216"/>
        <v>2025-07-14BillPetro Canada21020 GST/HST Payable-1.43</v>
      </c>
      <c r="G3394" s="15">
        <f t="shared" si="217"/>
        <v>45852</v>
      </c>
      <c r="H3394" s="16" t="str">
        <f>IF((IFERROR((VLOOKUP(D3394,'Automation (QBO)'!A:B,2,FALSE)),"0"))=0,"Suspense",(IFERROR((VLOOKUP(D3394,'Automation (QBO)'!A:B,2,FALSE)),"Suspense")))</f>
        <v>GST/HST Payable</v>
      </c>
      <c r="I3394" s="17">
        <f t="shared" si="218"/>
        <v>-1.43</v>
      </c>
      <c r="J3394" s="12" t="str">
        <f t="shared" si="219"/>
        <v>GST/HST Payable</v>
      </c>
    </row>
    <row r="3395" spans="1:10" ht="18" hidden="1" customHeight="1">
      <c r="A3395" s="13" t="s">
        <v>948</v>
      </c>
      <c r="B3395" s="12" t="s">
        <v>924</v>
      </c>
      <c r="C3395" s="12" t="s">
        <v>90</v>
      </c>
      <c r="D3395" s="12" t="s">
        <v>272</v>
      </c>
      <c r="E3395" s="12">
        <v>30</v>
      </c>
      <c r="F3395" s="14" t="str">
        <f t="shared" si="216"/>
        <v>2025-07-14BillPetro Canada21000 Accounts Payable30</v>
      </c>
      <c r="G3395" s="15">
        <f t="shared" si="217"/>
        <v>45852</v>
      </c>
      <c r="H3395" s="16" t="str">
        <f>IF((IFERROR((VLOOKUP(D3395,'Automation (QBO)'!A:B,2,FALSE)),"0"))=0,"Suspense",(IFERROR((VLOOKUP(D3395,'Automation (QBO)'!A:B,2,FALSE)),"Suspense")))</f>
        <v>Accounts Payable - Unknown</v>
      </c>
      <c r="I3395" s="17">
        <f t="shared" si="218"/>
        <v>30</v>
      </c>
      <c r="J3395" s="12" t="str">
        <f t="shared" si="219"/>
        <v>Accounts Payable - Unknown</v>
      </c>
    </row>
    <row r="3396" spans="1:10" ht="18" hidden="1" customHeight="1">
      <c r="A3396" s="13" t="s">
        <v>948</v>
      </c>
      <c r="B3396" s="12" t="s">
        <v>925</v>
      </c>
      <c r="C3396" s="12" t="s">
        <v>90</v>
      </c>
      <c r="D3396" s="12" t="s">
        <v>272</v>
      </c>
      <c r="E3396" s="12">
        <v>-30</v>
      </c>
      <c r="F3396" s="14" t="str">
        <f t="shared" si="216"/>
        <v>2025-07-14Bill Payment (Credit Card)Petro Canada21000 Accounts Payable-30</v>
      </c>
      <c r="G3396" s="15">
        <f t="shared" si="217"/>
        <v>45852</v>
      </c>
      <c r="H3396" s="16" t="str">
        <f>IF((IFERROR((VLOOKUP(D3396,'Automation (QBO)'!A:B,2,FALSE)),"0"))=0,"Suspense",(IFERROR((VLOOKUP(D3396,'Automation (QBO)'!A:B,2,FALSE)),"Suspense")))</f>
        <v>Accounts Payable - Unknown</v>
      </c>
      <c r="I3396" s="17">
        <f t="shared" si="218"/>
        <v>-30</v>
      </c>
      <c r="J3396" s="12" t="str">
        <f t="shared" si="219"/>
        <v>Accounts Payable - Unknown</v>
      </c>
    </row>
    <row r="3397" spans="1:10" ht="18" hidden="1" customHeight="1">
      <c r="A3397" s="13" t="s">
        <v>948</v>
      </c>
      <c r="B3397" s="12" t="s">
        <v>925</v>
      </c>
      <c r="C3397" s="12" t="s">
        <v>90</v>
      </c>
      <c r="D3397" s="12" t="s">
        <v>272</v>
      </c>
      <c r="E3397" s="12">
        <v>-30</v>
      </c>
      <c r="F3397" s="14" t="str">
        <f t="shared" si="216"/>
        <v>2025-07-14Bill Payment (Credit Card)Petro Canada21000 Accounts Payable-30</v>
      </c>
      <c r="G3397" s="15">
        <f t="shared" si="217"/>
        <v>45852</v>
      </c>
      <c r="H3397" s="16" t="str">
        <f>IF((IFERROR((VLOOKUP(D3397,'Automation (QBO)'!A:B,2,FALSE)),"0"))=0,"Suspense",(IFERROR((VLOOKUP(D3397,'Automation (QBO)'!A:B,2,FALSE)),"Suspense")))</f>
        <v>Accounts Payable - Unknown</v>
      </c>
      <c r="I3397" s="17">
        <f t="shared" si="218"/>
        <v>-30</v>
      </c>
      <c r="J3397" s="12" t="str">
        <f t="shared" si="219"/>
        <v>Accounts Payable - Unknown</v>
      </c>
    </row>
    <row r="3398" spans="1:10" ht="18" hidden="1" customHeight="1">
      <c r="A3398" s="13" t="s">
        <v>948</v>
      </c>
      <c r="B3398" s="12" t="s">
        <v>78</v>
      </c>
      <c r="C3398" s="12" t="s">
        <v>109</v>
      </c>
      <c r="D3398" s="12" t="s">
        <v>656</v>
      </c>
      <c r="E3398" s="12">
        <v>2000</v>
      </c>
      <c r="F3398" s="14" t="str">
        <f t="shared" si="216"/>
        <v>2025-07-14ExpenseSaltire Rentals13007 Due to/from Saltire Rentals2000</v>
      </c>
      <c r="G3398" s="15">
        <f t="shared" si="217"/>
        <v>45852</v>
      </c>
      <c r="H3398" s="16" t="str">
        <f>IF((IFERROR((VLOOKUP(D3398,'Automation (QBO)'!A:B,2,FALSE)),"0"))=0,"Suspense",(IFERROR((VLOOKUP(D3398,'Automation (QBO)'!A:B,2,FALSE)),"Suspense")))</f>
        <v>Due to/from Saltire Rentals</v>
      </c>
      <c r="I3398" s="17">
        <f t="shared" si="218"/>
        <v>2000</v>
      </c>
      <c r="J3398" s="12" t="str">
        <f t="shared" si="219"/>
        <v>Due to/from Saltire Rentals</v>
      </c>
    </row>
    <row r="3399" spans="1:10" ht="18" hidden="1" customHeight="1">
      <c r="A3399" s="13" t="s">
        <v>948</v>
      </c>
      <c r="B3399" s="12" t="s">
        <v>78</v>
      </c>
      <c r="C3399" s="12" t="s">
        <v>109</v>
      </c>
      <c r="D3399" s="12" t="s">
        <v>199</v>
      </c>
      <c r="E3399" s="12">
        <v>0</v>
      </c>
      <c r="F3399" s="14" t="str">
        <f t="shared" si="216"/>
        <v>2025-07-14ExpenseSaltire Rentals21020 GST/HST Payable0</v>
      </c>
      <c r="G3399" s="15">
        <f t="shared" si="217"/>
        <v>45852</v>
      </c>
      <c r="H3399" s="16" t="str">
        <f>IF((IFERROR((VLOOKUP(D3399,'Automation (QBO)'!A:B,2,FALSE)),"0"))=0,"Suspense",(IFERROR((VLOOKUP(D3399,'Automation (QBO)'!A:B,2,FALSE)),"Suspense")))</f>
        <v>GST/HST Payable</v>
      </c>
      <c r="I3399" s="17">
        <f t="shared" si="218"/>
        <v>0</v>
      </c>
      <c r="J3399" s="12" t="str">
        <f t="shared" si="219"/>
        <v>GST/HST Payable</v>
      </c>
    </row>
    <row r="3400" spans="1:10" ht="18" hidden="1" customHeight="1">
      <c r="A3400" s="13" t="s">
        <v>948</v>
      </c>
      <c r="B3400" s="12" t="s">
        <v>78</v>
      </c>
      <c r="C3400" s="12" t="s">
        <v>100</v>
      </c>
      <c r="D3400" s="12" t="s">
        <v>383</v>
      </c>
      <c r="E3400" s="12">
        <v>21.76</v>
      </c>
      <c r="F3400" s="14" t="str">
        <f t="shared" si="216"/>
        <v>2025-07-14ExpenseMicrosoft Canada Inc52165 Subscriptions (Annual)21.76</v>
      </c>
      <c r="G3400" s="15">
        <f t="shared" si="217"/>
        <v>45852</v>
      </c>
      <c r="H3400" s="16" t="str">
        <f>IF((IFERROR((VLOOKUP(D3400,'Automation (QBO)'!A:B,2,FALSE)),"0"))=0,"Suspense",(IFERROR((VLOOKUP(D3400,'Automation (QBO)'!A:B,2,FALSE)),"Suspense")))</f>
        <v>Subscriptions (Annual)</v>
      </c>
      <c r="I3400" s="17">
        <f t="shared" si="218"/>
        <v>21.76</v>
      </c>
      <c r="J3400" s="12" t="str">
        <f t="shared" si="219"/>
        <v>Subscriptions (Annual)</v>
      </c>
    </row>
    <row r="3401" spans="1:10" ht="18" hidden="1" customHeight="1">
      <c r="A3401" s="13" t="s">
        <v>948</v>
      </c>
      <c r="B3401" s="12" t="s">
        <v>78</v>
      </c>
      <c r="C3401" s="12" t="s">
        <v>100</v>
      </c>
      <c r="D3401" s="12" t="s">
        <v>199</v>
      </c>
      <c r="E3401" s="12">
        <v>-1.0900000000000001</v>
      </c>
      <c r="F3401" s="14" t="str">
        <f t="shared" si="216"/>
        <v>2025-07-14ExpenseMicrosoft Canada Inc21020 GST/HST Payable-1.09</v>
      </c>
      <c r="G3401" s="15">
        <f t="shared" si="217"/>
        <v>45852</v>
      </c>
      <c r="H3401" s="16" t="str">
        <f>IF((IFERROR((VLOOKUP(D3401,'Automation (QBO)'!A:B,2,FALSE)),"0"))=0,"Suspense",(IFERROR((VLOOKUP(D3401,'Automation (QBO)'!A:B,2,FALSE)),"Suspense")))</f>
        <v>GST/HST Payable</v>
      </c>
      <c r="I3401" s="17">
        <f t="shared" si="218"/>
        <v>-1.0900000000000001</v>
      </c>
      <c r="J3401" s="12" t="str">
        <f t="shared" si="219"/>
        <v>GST/HST Payable</v>
      </c>
    </row>
    <row r="3402" spans="1:10" ht="18" hidden="1" customHeight="1">
      <c r="A3402" s="13" t="s">
        <v>948</v>
      </c>
      <c r="B3402" s="12" t="s">
        <v>78</v>
      </c>
      <c r="C3402" s="12" t="s">
        <v>100</v>
      </c>
      <c r="D3402" s="12" t="s">
        <v>383</v>
      </c>
      <c r="E3402" s="12">
        <v>10.46</v>
      </c>
      <c r="F3402" s="14" t="str">
        <f t="shared" si="216"/>
        <v>2025-07-14ExpenseMicrosoft Canada Inc52165 Subscriptions (Annual)10.46</v>
      </c>
      <c r="G3402" s="15">
        <f t="shared" si="217"/>
        <v>45852</v>
      </c>
      <c r="H3402" s="16" t="str">
        <f>IF((IFERROR((VLOOKUP(D3402,'Automation (QBO)'!A:B,2,FALSE)),"0"))=0,"Suspense",(IFERROR((VLOOKUP(D3402,'Automation (QBO)'!A:B,2,FALSE)),"Suspense")))</f>
        <v>Subscriptions (Annual)</v>
      </c>
      <c r="I3402" s="17">
        <f t="shared" si="218"/>
        <v>10.46</v>
      </c>
      <c r="J3402" s="12" t="str">
        <f t="shared" si="219"/>
        <v>Subscriptions (Annual)</v>
      </c>
    </row>
    <row r="3403" spans="1:10" ht="18" hidden="1" customHeight="1">
      <c r="A3403" s="13" t="s">
        <v>948</v>
      </c>
      <c r="B3403" s="12" t="s">
        <v>78</v>
      </c>
      <c r="C3403" s="12" t="s">
        <v>100</v>
      </c>
      <c r="D3403" s="12" t="s">
        <v>199</v>
      </c>
      <c r="E3403" s="12">
        <v>-0.52</v>
      </c>
      <c r="F3403" s="14" t="str">
        <f t="shared" si="216"/>
        <v>2025-07-14ExpenseMicrosoft Canada Inc21020 GST/HST Payable-0.52</v>
      </c>
      <c r="G3403" s="15">
        <f t="shared" si="217"/>
        <v>45852</v>
      </c>
      <c r="H3403" s="16" t="str">
        <f>IF((IFERROR((VLOOKUP(D3403,'Automation (QBO)'!A:B,2,FALSE)),"0"))=0,"Suspense",(IFERROR((VLOOKUP(D3403,'Automation (QBO)'!A:B,2,FALSE)),"Suspense")))</f>
        <v>GST/HST Payable</v>
      </c>
      <c r="I3403" s="17">
        <f t="shared" si="218"/>
        <v>-0.52</v>
      </c>
      <c r="J3403" s="12" t="str">
        <f t="shared" si="219"/>
        <v>GST/HST Payable</v>
      </c>
    </row>
    <row r="3404" spans="1:10" ht="18" hidden="1" customHeight="1">
      <c r="A3404" s="13" t="s">
        <v>948</v>
      </c>
      <c r="B3404" s="12" t="s">
        <v>78</v>
      </c>
      <c r="C3404" s="12" t="s">
        <v>100</v>
      </c>
      <c r="D3404" s="12" t="s">
        <v>383</v>
      </c>
      <c r="E3404" s="12">
        <v>11.52</v>
      </c>
      <c r="F3404" s="14" t="str">
        <f t="shared" si="216"/>
        <v>2025-07-14ExpenseMicrosoft Canada Inc52165 Subscriptions (Annual)11.52</v>
      </c>
      <c r="G3404" s="15">
        <f t="shared" si="217"/>
        <v>45852</v>
      </c>
      <c r="H3404" s="16" t="str">
        <f>IF((IFERROR((VLOOKUP(D3404,'Automation (QBO)'!A:B,2,FALSE)),"0"))=0,"Suspense",(IFERROR((VLOOKUP(D3404,'Automation (QBO)'!A:B,2,FALSE)),"Suspense")))</f>
        <v>Subscriptions (Annual)</v>
      </c>
      <c r="I3404" s="17">
        <f t="shared" si="218"/>
        <v>11.52</v>
      </c>
      <c r="J3404" s="12" t="str">
        <f t="shared" si="219"/>
        <v>Subscriptions (Annual)</v>
      </c>
    </row>
    <row r="3405" spans="1:10" ht="18" hidden="1" customHeight="1">
      <c r="A3405" s="13" t="s">
        <v>948</v>
      </c>
      <c r="B3405" s="12" t="s">
        <v>78</v>
      </c>
      <c r="C3405" s="12" t="s">
        <v>100</v>
      </c>
      <c r="D3405" s="12" t="s">
        <v>199</v>
      </c>
      <c r="E3405" s="12">
        <v>-0.57999999999999996</v>
      </c>
      <c r="F3405" s="14" t="str">
        <f t="shared" si="216"/>
        <v>2025-07-14ExpenseMicrosoft Canada Inc21020 GST/HST Payable-0.58</v>
      </c>
      <c r="G3405" s="15">
        <f t="shared" si="217"/>
        <v>45852</v>
      </c>
      <c r="H3405" s="16" t="str">
        <f>IF((IFERROR((VLOOKUP(D3405,'Automation (QBO)'!A:B,2,FALSE)),"0"))=0,"Suspense",(IFERROR((VLOOKUP(D3405,'Automation (QBO)'!A:B,2,FALSE)),"Suspense")))</f>
        <v>GST/HST Payable</v>
      </c>
      <c r="I3405" s="17">
        <f t="shared" si="218"/>
        <v>-0.57999999999999996</v>
      </c>
      <c r="J3405" s="12" t="str">
        <f t="shared" si="219"/>
        <v>GST/HST Payable</v>
      </c>
    </row>
    <row r="3406" spans="1:10" ht="18" hidden="1" customHeight="1">
      <c r="A3406" s="13" t="s">
        <v>948</v>
      </c>
      <c r="B3406" s="12" t="s">
        <v>924</v>
      </c>
      <c r="C3406" s="12" t="s">
        <v>949</v>
      </c>
      <c r="D3406" s="12" t="s">
        <v>654</v>
      </c>
      <c r="E3406" s="12">
        <v>2400</v>
      </c>
      <c r="F3406" s="14" t="str">
        <f t="shared" si="216"/>
        <v>2025-07-14BillGrey Wolf Fencing51320 Project Expense - Subcontractors2400</v>
      </c>
      <c r="G3406" s="15">
        <f t="shared" si="217"/>
        <v>45852</v>
      </c>
      <c r="H3406" s="16" t="str">
        <f>IF((IFERROR((VLOOKUP(D3406,'Automation (QBO)'!A:B,2,FALSE)),"0"))=0,"Suspense",(IFERROR((VLOOKUP(D3406,'Automation (QBO)'!A:B,2,FALSE)),"Suspense")))</f>
        <v>Project Expense - Subcontractors</v>
      </c>
      <c r="I3406" s="17">
        <f t="shared" si="218"/>
        <v>2400</v>
      </c>
      <c r="J3406" s="12" t="str">
        <f t="shared" si="219"/>
        <v>Project Expense - Subcontractors</v>
      </c>
    </row>
    <row r="3407" spans="1:10" ht="18" hidden="1" customHeight="1">
      <c r="A3407" s="13" t="s">
        <v>948</v>
      </c>
      <c r="B3407" s="12" t="s">
        <v>924</v>
      </c>
      <c r="C3407" s="12" t="s">
        <v>949</v>
      </c>
      <c r="D3407" s="12" t="s">
        <v>199</v>
      </c>
      <c r="E3407" s="12">
        <v>-120</v>
      </c>
      <c r="F3407" s="14" t="str">
        <f t="shared" si="216"/>
        <v>2025-07-14BillGrey Wolf Fencing21020 GST/HST Payable-120</v>
      </c>
      <c r="G3407" s="15">
        <f t="shared" si="217"/>
        <v>45852</v>
      </c>
      <c r="H3407" s="16" t="str">
        <f>IF((IFERROR((VLOOKUP(D3407,'Automation (QBO)'!A:B,2,FALSE)),"0"))=0,"Suspense",(IFERROR((VLOOKUP(D3407,'Automation (QBO)'!A:B,2,FALSE)),"Suspense")))</f>
        <v>GST/HST Payable</v>
      </c>
      <c r="I3407" s="17">
        <f t="shared" si="218"/>
        <v>-120</v>
      </c>
      <c r="J3407" s="12" t="str">
        <f t="shared" si="219"/>
        <v>GST/HST Payable</v>
      </c>
    </row>
    <row r="3408" spans="1:10" ht="18" hidden="1" customHeight="1">
      <c r="A3408" s="13" t="s">
        <v>948</v>
      </c>
      <c r="B3408" s="12" t="s">
        <v>924</v>
      </c>
      <c r="C3408" s="12" t="s">
        <v>949</v>
      </c>
      <c r="D3408" s="12" t="s">
        <v>272</v>
      </c>
      <c r="E3408" s="12">
        <v>2520</v>
      </c>
      <c r="F3408" s="14" t="str">
        <f t="shared" si="216"/>
        <v>2025-07-14BillGrey Wolf Fencing21000 Accounts Payable2520</v>
      </c>
      <c r="G3408" s="15">
        <f t="shared" si="217"/>
        <v>45852</v>
      </c>
      <c r="H3408" s="16" t="str">
        <f>IF((IFERROR((VLOOKUP(D3408,'Automation (QBO)'!A:B,2,FALSE)),"0"))=0,"Suspense",(IFERROR((VLOOKUP(D3408,'Automation (QBO)'!A:B,2,FALSE)),"Suspense")))</f>
        <v>Accounts Payable - Unknown</v>
      </c>
      <c r="I3408" s="17">
        <f t="shared" si="218"/>
        <v>2520</v>
      </c>
      <c r="J3408" s="12" t="str">
        <f t="shared" si="219"/>
        <v>Accounts Payable - Unknown</v>
      </c>
    </row>
    <row r="3409" spans="1:10" ht="18" hidden="1" customHeight="1">
      <c r="A3409" s="13" t="s">
        <v>948</v>
      </c>
      <c r="B3409" s="12" t="s">
        <v>929</v>
      </c>
      <c r="C3409" s="12" t="s">
        <v>949</v>
      </c>
      <c r="D3409" s="12" t="s">
        <v>272</v>
      </c>
      <c r="E3409" s="12">
        <v>-2520</v>
      </c>
      <c r="F3409" s="14" t="str">
        <f t="shared" si="216"/>
        <v>2025-07-14Bill Payment (Cheque)Grey Wolf Fencing21000 Accounts Payable-2520</v>
      </c>
      <c r="G3409" s="15">
        <f t="shared" si="217"/>
        <v>45852</v>
      </c>
      <c r="H3409" s="16" t="str">
        <f>IF((IFERROR((VLOOKUP(D3409,'Automation (QBO)'!A:B,2,FALSE)),"0"))=0,"Suspense",(IFERROR((VLOOKUP(D3409,'Automation (QBO)'!A:B,2,FALSE)),"Suspense")))</f>
        <v>Accounts Payable - Unknown</v>
      </c>
      <c r="I3409" s="17">
        <f t="shared" si="218"/>
        <v>-2520</v>
      </c>
      <c r="J3409" s="12" t="str">
        <f t="shared" si="219"/>
        <v>Accounts Payable - Unknown</v>
      </c>
    </row>
    <row r="3410" spans="1:10" ht="18" hidden="1" customHeight="1">
      <c r="A3410" s="13" t="s">
        <v>948</v>
      </c>
      <c r="B3410" s="12" t="s">
        <v>929</v>
      </c>
      <c r="C3410" s="12" t="s">
        <v>949</v>
      </c>
      <c r="D3410" s="12" t="s">
        <v>201</v>
      </c>
      <c r="E3410" s="12">
        <v>-2520</v>
      </c>
      <c r="F3410" s="14" t="str">
        <f t="shared" si="216"/>
        <v>2025-07-14Bill Payment (Cheque)Grey Wolf Fencing11005 Chequing (CIBC)-2520</v>
      </c>
      <c r="G3410" s="15">
        <f t="shared" si="217"/>
        <v>45852</v>
      </c>
      <c r="H3410" s="16" t="str">
        <f>IF((IFERROR((VLOOKUP(D3410,'Automation (QBO)'!A:B,2,FALSE)),"0"))=0,"Suspense",(IFERROR((VLOOKUP(D3410,'Automation (QBO)'!A:B,2,FALSE)),"Suspense")))</f>
        <v>Chequing (CIBC)</v>
      </c>
      <c r="I3410" s="17">
        <f t="shared" si="218"/>
        <v>-2520</v>
      </c>
      <c r="J3410" s="12" t="str">
        <f t="shared" si="219"/>
        <v>Chequing (CIBC)</v>
      </c>
    </row>
    <row r="3411" spans="1:10" ht="18" hidden="1" customHeight="1">
      <c r="A3411" s="13" t="s">
        <v>948</v>
      </c>
      <c r="B3411" s="12" t="s">
        <v>84</v>
      </c>
      <c r="C3411" s="12" t="s">
        <v>754</v>
      </c>
      <c r="D3411" s="12" t="s">
        <v>666</v>
      </c>
      <c r="E3411" s="12">
        <v>2800</v>
      </c>
      <c r="F3411" s="14" t="str">
        <f t="shared" si="216"/>
        <v>2025-07-14InvoiceGranville Island Brewing.41005 Labour - Project Managment2800</v>
      </c>
      <c r="G3411" s="15">
        <f t="shared" si="217"/>
        <v>45852</v>
      </c>
      <c r="H3411" s="16" t="str">
        <f>IF((IFERROR((VLOOKUP(D3411,'Automation (QBO)'!A:B,2,FALSE)),"0"))=0,"Suspense",(IFERROR((VLOOKUP(D3411,'Automation (QBO)'!A:B,2,FALSE)),"Suspense")))</f>
        <v>Labour - Project Managment</v>
      </c>
      <c r="I3411" s="17">
        <f t="shared" si="218"/>
        <v>2800</v>
      </c>
      <c r="J3411" s="12" t="str">
        <f t="shared" si="219"/>
        <v>Labour - Project Managment</v>
      </c>
    </row>
    <row r="3412" spans="1:10" ht="18" hidden="1" customHeight="1">
      <c r="A3412" s="13" t="s">
        <v>948</v>
      </c>
      <c r="B3412" s="12" t="s">
        <v>84</v>
      </c>
      <c r="C3412" s="12" t="s">
        <v>754</v>
      </c>
      <c r="D3412" s="12" t="s">
        <v>760</v>
      </c>
      <c r="E3412" s="12">
        <v>560</v>
      </c>
      <c r="F3412" s="14" t="str">
        <f t="shared" si="216"/>
        <v>2025-07-14InvoiceGranville Island Brewing.42020 Margin - Subcontractor560</v>
      </c>
      <c r="G3412" s="15">
        <f t="shared" si="217"/>
        <v>45852</v>
      </c>
      <c r="H3412" s="16" t="str">
        <f>IF((IFERROR((VLOOKUP(D3412,'Automation (QBO)'!A:B,2,FALSE)),"0"))=0,"Suspense",(IFERROR((VLOOKUP(D3412,'Automation (QBO)'!A:B,2,FALSE)),"Suspense")))</f>
        <v>Margin - Subcontractor</v>
      </c>
      <c r="I3412" s="17">
        <f t="shared" si="218"/>
        <v>560</v>
      </c>
      <c r="J3412" s="12" t="str">
        <f t="shared" si="219"/>
        <v>Margin - Subcontractor</v>
      </c>
    </row>
    <row r="3413" spans="1:10" ht="18" hidden="1" customHeight="1">
      <c r="A3413" s="13" t="s">
        <v>948</v>
      </c>
      <c r="B3413" s="12" t="s">
        <v>84</v>
      </c>
      <c r="C3413" s="12" t="s">
        <v>754</v>
      </c>
      <c r="D3413" s="12" t="s">
        <v>950</v>
      </c>
      <c r="E3413" s="12">
        <v>680</v>
      </c>
      <c r="F3413" s="14" t="str">
        <f t="shared" si="216"/>
        <v>2025-07-14InvoiceGranville Island Brewing.41007 Labour - Consulting680</v>
      </c>
      <c r="G3413" s="15">
        <f t="shared" si="217"/>
        <v>45852</v>
      </c>
      <c r="H3413" s="16" t="str">
        <f>IF((IFERROR((VLOOKUP(D3413,'Automation (QBO)'!A:B,2,FALSE)),"0"))=0,"Suspense",(IFERROR((VLOOKUP(D3413,'Automation (QBO)'!A:B,2,FALSE)),"Suspense")))</f>
        <v>Labour - Consulting</v>
      </c>
      <c r="I3413" s="17">
        <f t="shared" si="218"/>
        <v>680</v>
      </c>
      <c r="J3413" s="12" t="str">
        <f t="shared" si="219"/>
        <v>Labour - Consulting</v>
      </c>
    </row>
    <row r="3414" spans="1:10" ht="18" hidden="1" customHeight="1">
      <c r="A3414" s="13" t="s">
        <v>948</v>
      </c>
      <c r="B3414" s="12" t="s">
        <v>84</v>
      </c>
      <c r="C3414" s="12" t="s">
        <v>754</v>
      </c>
      <c r="D3414" s="12" t="s">
        <v>199</v>
      </c>
      <c r="E3414" s="12">
        <v>202</v>
      </c>
      <c r="F3414" s="14" t="str">
        <f t="shared" si="216"/>
        <v>2025-07-14InvoiceGranville Island Brewing.21020 GST/HST Payable202</v>
      </c>
      <c r="G3414" s="15">
        <f t="shared" si="217"/>
        <v>45852</v>
      </c>
      <c r="H3414" s="16" t="str">
        <f>IF((IFERROR((VLOOKUP(D3414,'Automation (QBO)'!A:B,2,FALSE)),"0"))=0,"Suspense",(IFERROR((VLOOKUP(D3414,'Automation (QBO)'!A:B,2,FALSE)),"Suspense")))</f>
        <v>GST/HST Payable</v>
      </c>
      <c r="I3414" s="17">
        <f t="shared" si="218"/>
        <v>202</v>
      </c>
      <c r="J3414" s="12" t="str">
        <f t="shared" si="219"/>
        <v>GST/HST Payable</v>
      </c>
    </row>
    <row r="3415" spans="1:10" ht="18" hidden="1" customHeight="1">
      <c r="A3415" s="13" t="s">
        <v>948</v>
      </c>
      <c r="B3415" s="12" t="s">
        <v>924</v>
      </c>
      <c r="C3415" s="12" t="s">
        <v>90</v>
      </c>
      <c r="D3415" s="12" t="s">
        <v>272</v>
      </c>
      <c r="E3415" s="12">
        <v>30</v>
      </c>
      <c r="F3415" s="14" t="str">
        <f t="shared" si="216"/>
        <v>2025-07-14BillPetro Canada21000 Accounts Payable30</v>
      </c>
      <c r="G3415" s="15">
        <f t="shared" si="217"/>
        <v>45852</v>
      </c>
      <c r="H3415" s="16" t="str">
        <f>IF((IFERROR((VLOOKUP(D3415,'Automation (QBO)'!A:B,2,FALSE)),"0"))=0,"Suspense",(IFERROR((VLOOKUP(D3415,'Automation (QBO)'!A:B,2,FALSE)),"Suspense")))</f>
        <v>Accounts Payable - Unknown</v>
      </c>
      <c r="I3415" s="17">
        <f t="shared" si="218"/>
        <v>30</v>
      </c>
      <c r="J3415" s="12" t="str">
        <f t="shared" si="219"/>
        <v>Accounts Payable - Unknown</v>
      </c>
    </row>
    <row r="3416" spans="1:10" ht="18" hidden="1" customHeight="1">
      <c r="A3416" s="13" t="s">
        <v>948</v>
      </c>
      <c r="B3416" s="12" t="s">
        <v>105</v>
      </c>
      <c r="D3416" s="12" t="s">
        <v>951</v>
      </c>
      <c r="E3416" s="12">
        <v>435</v>
      </c>
      <c r="F3416" s="14" t="str">
        <f t="shared" si="216"/>
        <v>2025-07-14Journal Entry17016 Tools &amp; Equipment (AA)435</v>
      </c>
      <c r="G3416" s="15">
        <f t="shared" si="217"/>
        <v>45852</v>
      </c>
      <c r="H3416" s="16" t="str">
        <f>IF((IFERROR((VLOOKUP(D3416,'Automation (QBO)'!A:B,2,FALSE)),"0"))=0,"Suspense",(IFERROR((VLOOKUP(D3416,'Automation (QBO)'!A:B,2,FALSE)),"Suspense")))</f>
        <v>Suspense</v>
      </c>
      <c r="I3416" s="17">
        <f t="shared" si="218"/>
        <v>435</v>
      </c>
      <c r="J3416" s="12" t="str">
        <f t="shared" si="219"/>
        <v>Suspense</v>
      </c>
    </row>
    <row r="3417" spans="1:10" ht="18" hidden="1" customHeight="1">
      <c r="A3417" s="13" t="s">
        <v>948</v>
      </c>
      <c r="B3417" s="12" t="s">
        <v>105</v>
      </c>
      <c r="D3417" s="12" t="s">
        <v>315</v>
      </c>
      <c r="E3417" s="12">
        <v>-1450</v>
      </c>
      <c r="F3417" s="14" t="str">
        <f t="shared" si="216"/>
        <v>2025-07-14Journal Entry17015 Tools &amp; Equipment-1450</v>
      </c>
      <c r="G3417" s="15">
        <f t="shared" si="217"/>
        <v>45852</v>
      </c>
      <c r="H3417" s="16" t="str">
        <f>IF((IFERROR((VLOOKUP(D3417,'Automation (QBO)'!A:B,2,FALSE)),"0"))=0,"Suspense",(IFERROR((VLOOKUP(D3417,'Automation (QBO)'!A:B,2,FALSE)),"Suspense")))</f>
        <v>Tools &amp; Equipment</v>
      </c>
      <c r="I3417" s="17">
        <f t="shared" si="218"/>
        <v>-1450</v>
      </c>
      <c r="J3417" s="12" t="str">
        <f t="shared" si="219"/>
        <v>Tools &amp; Equipment</v>
      </c>
    </row>
    <row r="3418" spans="1:10" ht="18" hidden="1" customHeight="1">
      <c r="A3418" s="13" t="s">
        <v>948</v>
      </c>
      <c r="B3418" s="12" t="s">
        <v>105</v>
      </c>
      <c r="D3418" s="12" t="s">
        <v>892</v>
      </c>
      <c r="E3418" s="12">
        <v>85</v>
      </c>
      <c r="F3418" s="14" t="str">
        <f t="shared" si="216"/>
        <v>2025-07-14Journal Entry49030 Gain/Loss on Sale of Capital Assets85</v>
      </c>
      <c r="G3418" s="15">
        <f t="shared" si="217"/>
        <v>45852</v>
      </c>
      <c r="H3418" s="16" t="str">
        <f>IF((IFERROR((VLOOKUP(D3418,'Automation (QBO)'!A:B,2,FALSE)),"0"))=0,"Suspense",(IFERROR((VLOOKUP(D3418,'Automation (QBO)'!A:B,2,FALSE)),"Suspense")))</f>
        <v>Suspense</v>
      </c>
      <c r="I3418" s="17">
        <f t="shared" si="218"/>
        <v>85</v>
      </c>
      <c r="J3418" s="12" t="str">
        <f t="shared" si="219"/>
        <v>Suspense</v>
      </c>
    </row>
    <row r="3419" spans="1:10" ht="18" hidden="1" customHeight="1">
      <c r="A3419" s="13" t="s">
        <v>948</v>
      </c>
      <c r="B3419" s="12" t="s">
        <v>105</v>
      </c>
      <c r="D3419" s="12" t="s">
        <v>201</v>
      </c>
      <c r="E3419" s="12">
        <v>1100</v>
      </c>
      <c r="F3419" s="14" t="str">
        <f t="shared" si="216"/>
        <v>2025-07-14Journal Entry11005 Chequing (CIBC)1100</v>
      </c>
      <c r="G3419" s="15">
        <f t="shared" si="217"/>
        <v>45852</v>
      </c>
      <c r="H3419" s="16" t="str">
        <f>IF((IFERROR((VLOOKUP(D3419,'Automation (QBO)'!A:B,2,FALSE)),"0"))=0,"Suspense",(IFERROR((VLOOKUP(D3419,'Automation (QBO)'!A:B,2,FALSE)),"Suspense")))</f>
        <v>Chequing (CIBC)</v>
      </c>
      <c r="I3419" s="17">
        <f t="shared" si="218"/>
        <v>1100</v>
      </c>
      <c r="J3419" s="12" t="str">
        <f t="shared" si="219"/>
        <v>Chequing (CIBC)</v>
      </c>
    </row>
    <row r="3420" spans="1:10" ht="18" hidden="1" customHeight="1">
      <c r="A3420" s="13" t="s">
        <v>948</v>
      </c>
      <c r="B3420" s="12" t="s">
        <v>78</v>
      </c>
      <c r="C3420" s="12" t="s">
        <v>109</v>
      </c>
      <c r="D3420" s="12" t="s">
        <v>201</v>
      </c>
      <c r="E3420" s="12">
        <v>-2000</v>
      </c>
      <c r="F3420" s="14" t="str">
        <f t="shared" si="216"/>
        <v>2025-07-14ExpenseSaltire Rentals11005 Chequing (CIBC)-2000</v>
      </c>
      <c r="G3420" s="15">
        <f t="shared" si="217"/>
        <v>45852</v>
      </c>
      <c r="H3420" s="16" t="str">
        <f>IF((IFERROR((VLOOKUP(D3420,'Automation (QBO)'!A:B,2,FALSE)),"0"))=0,"Suspense",(IFERROR((VLOOKUP(D3420,'Automation (QBO)'!A:B,2,FALSE)),"Suspense")))</f>
        <v>Chequing (CIBC)</v>
      </c>
      <c r="I3420" s="17">
        <f t="shared" si="218"/>
        <v>-2000</v>
      </c>
      <c r="J3420" s="12" t="str">
        <f t="shared" si="219"/>
        <v>Chequing (CIBC)</v>
      </c>
    </row>
    <row r="3421" spans="1:10" ht="18" hidden="1" customHeight="1">
      <c r="A3421" s="13" t="s">
        <v>948</v>
      </c>
      <c r="B3421" s="12" t="s">
        <v>925</v>
      </c>
      <c r="C3421" s="12" t="s">
        <v>90</v>
      </c>
      <c r="D3421" s="12" t="s">
        <v>505</v>
      </c>
      <c r="E3421" s="12">
        <v>30</v>
      </c>
      <c r="F3421" s="14" t="str">
        <f t="shared" si="216"/>
        <v>2025-07-14Bill Payment (Credit Card)Petro Canada21010 Credit Card (CIBC Visa)30</v>
      </c>
      <c r="G3421" s="15">
        <f t="shared" si="217"/>
        <v>45852</v>
      </c>
      <c r="H3421" s="16" t="str">
        <f>IF((IFERROR((VLOOKUP(D3421,'Automation (QBO)'!A:B,2,FALSE)),"0"))=0,"Suspense",(IFERROR((VLOOKUP(D3421,'Automation (QBO)'!A:B,2,FALSE)),"Suspense")))</f>
        <v>Credit Card (CIBC Visa)</v>
      </c>
      <c r="I3421" s="17">
        <f t="shared" si="218"/>
        <v>30</v>
      </c>
      <c r="J3421" s="12" t="str">
        <f t="shared" si="219"/>
        <v>Credit Card (CIBC Visa)</v>
      </c>
    </row>
    <row r="3422" spans="1:10" ht="18" hidden="1" customHeight="1">
      <c r="A3422" s="13" t="s">
        <v>948</v>
      </c>
      <c r="B3422" s="12" t="s">
        <v>925</v>
      </c>
      <c r="C3422" s="12" t="s">
        <v>90</v>
      </c>
      <c r="D3422" s="12" t="s">
        <v>505</v>
      </c>
      <c r="E3422" s="12">
        <v>30</v>
      </c>
      <c r="F3422" s="14" t="str">
        <f t="shared" si="216"/>
        <v>2025-07-14Bill Payment (Credit Card)Petro Canada21010 Credit Card (CIBC Visa)30</v>
      </c>
      <c r="G3422" s="15">
        <f t="shared" si="217"/>
        <v>45852</v>
      </c>
      <c r="H3422" s="16" t="str">
        <f>IF((IFERROR((VLOOKUP(D3422,'Automation (QBO)'!A:B,2,FALSE)),"0"))=0,"Suspense",(IFERROR((VLOOKUP(D3422,'Automation (QBO)'!A:B,2,FALSE)),"Suspense")))</f>
        <v>Credit Card (CIBC Visa)</v>
      </c>
      <c r="I3422" s="17">
        <f t="shared" si="218"/>
        <v>30</v>
      </c>
      <c r="J3422" s="12" t="str">
        <f t="shared" si="219"/>
        <v>Credit Card (CIBC Visa)</v>
      </c>
    </row>
    <row r="3423" spans="1:10" ht="18" hidden="1" customHeight="1">
      <c r="A3423" s="13" t="s">
        <v>948</v>
      </c>
      <c r="B3423" s="12" t="s">
        <v>78</v>
      </c>
      <c r="C3423" s="12" t="s">
        <v>100</v>
      </c>
      <c r="D3423" s="12" t="s">
        <v>505</v>
      </c>
      <c r="E3423" s="12">
        <v>22.85</v>
      </c>
      <c r="F3423" s="14" t="str">
        <f t="shared" ref="F3423:F3486" si="220">A3423&amp;B3423&amp;C3423&amp;D3423&amp;E3423</f>
        <v>2025-07-14ExpenseMicrosoft Canada Inc21010 Credit Card (CIBC Visa)22.85</v>
      </c>
      <c r="G3423" s="15">
        <f t="shared" ref="G3423:G3486" si="221">IFERROR((DATEVALUE(A3423)),A3423)</f>
        <v>45852</v>
      </c>
      <c r="H3423" s="16" t="str">
        <f>IF((IFERROR((VLOOKUP(D3423,'Automation (QBO)'!A:B,2,FALSE)),"0"))=0,"Suspense",(IFERROR((VLOOKUP(D3423,'Automation (QBO)'!A:B,2,FALSE)),"Suspense")))</f>
        <v>Credit Card (CIBC Visa)</v>
      </c>
      <c r="I3423" s="17">
        <f t="shared" ref="I3423:I3486" si="222">E3423</f>
        <v>22.85</v>
      </c>
      <c r="J3423" s="12" t="str">
        <f t="shared" ref="J3423:J3486" si="223">H3423</f>
        <v>Credit Card (CIBC Visa)</v>
      </c>
    </row>
    <row r="3424" spans="1:10" ht="18" hidden="1" customHeight="1">
      <c r="A3424" s="13" t="s">
        <v>948</v>
      </c>
      <c r="B3424" s="12" t="s">
        <v>78</v>
      </c>
      <c r="C3424" s="12" t="s">
        <v>100</v>
      </c>
      <c r="D3424" s="12" t="s">
        <v>505</v>
      </c>
      <c r="E3424" s="12">
        <v>12.1</v>
      </c>
      <c r="F3424" s="14" t="str">
        <f t="shared" si="220"/>
        <v>2025-07-14ExpenseMicrosoft Canada Inc21010 Credit Card (CIBC Visa)12.1</v>
      </c>
      <c r="G3424" s="15">
        <f t="shared" si="221"/>
        <v>45852</v>
      </c>
      <c r="H3424" s="16" t="str">
        <f>IF((IFERROR((VLOOKUP(D3424,'Automation (QBO)'!A:B,2,FALSE)),"0"))=0,"Suspense",(IFERROR((VLOOKUP(D3424,'Automation (QBO)'!A:B,2,FALSE)),"Suspense")))</f>
        <v>Credit Card (CIBC Visa)</v>
      </c>
      <c r="I3424" s="17">
        <f t="shared" si="222"/>
        <v>12.1</v>
      </c>
      <c r="J3424" s="12" t="str">
        <f t="shared" si="223"/>
        <v>Credit Card (CIBC Visa)</v>
      </c>
    </row>
    <row r="3425" spans="1:10" ht="18" hidden="1" customHeight="1">
      <c r="A3425" s="13" t="s">
        <v>948</v>
      </c>
      <c r="B3425" s="12" t="s">
        <v>78</v>
      </c>
      <c r="C3425" s="12" t="s">
        <v>100</v>
      </c>
      <c r="D3425" s="12" t="s">
        <v>505</v>
      </c>
      <c r="E3425" s="12">
        <v>10.98</v>
      </c>
      <c r="F3425" s="14" t="str">
        <f t="shared" si="220"/>
        <v>2025-07-14ExpenseMicrosoft Canada Inc21010 Credit Card (CIBC Visa)10.98</v>
      </c>
      <c r="G3425" s="15">
        <f t="shared" si="221"/>
        <v>45852</v>
      </c>
      <c r="H3425" s="16" t="str">
        <f>IF((IFERROR((VLOOKUP(D3425,'Automation (QBO)'!A:B,2,FALSE)),"0"))=0,"Suspense",(IFERROR((VLOOKUP(D3425,'Automation (QBO)'!A:B,2,FALSE)),"Suspense")))</f>
        <v>Credit Card (CIBC Visa)</v>
      </c>
      <c r="I3425" s="17">
        <f t="shared" si="222"/>
        <v>10.98</v>
      </c>
      <c r="J3425" s="12" t="str">
        <f t="shared" si="223"/>
        <v>Credit Card (CIBC Visa)</v>
      </c>
    </row>
    <row r="3426" spans="1:10" ht="18" hidden="1" customHeight="1">
      <c r="A3426" s="13" t="s">
        <v>948</v>
      </c>
      <c r="B3426" s="12" t="s">
        <v>84</v>
      </c>
      <c r="C3426" s="12" t="s">
        <v>754</v>
      </c>
      <c r="D3426" s="12" t="s">
        <v>665</v>
      </c>
      <c r="E3426" s="12">
        <v>4242</v>
      </c>
      <c r="F3426" s="14" t="str">
        <f t="shared" si="220"/>
        <v>2025-07-14InvoiceGranville Island Brewing.12000 [Accounts Receivable]4242</v>
      </c>
      <c r="G3426" s="15">
        <f t="shared" si="221"/>
        <v>45852</v>
      </c>
      <c r="H3426" s="16" t="str">
        <f>IF((IFERROR((VLOOKUP(D3426,'Automation (QBO)'!A:B,2,FALSE)),"0"))=0,"Suspense",(IFERROR((VLOOKUP(D3426,'Automation (QBO)'!A:B,2,FALSE)),"Suspense")))</f>
        <v>Accounts Recievable - Suspense</v>
      </c>
      <c r="I3426" s="17">
        <f t="shared" si="222"/>
        <v>4242</v>
      </c>
      <c r="J3426" s="12" t="str">
        <f t="shared" si="223"/>
        <v>Accounts Recievable - Suspense</v>
      </c>
    </row>
    <row r="3427" spans="1:10" ht="18" hidden="1" customHeight="1">
      <c r="A3427" s="13" t="s">
        <v>952</v>
      </c>
      <c r="B3427" s="12" t="s">
        <v>84</v>
      </c>
      <c r="C3427" s="12" t="s">
        <v>753</v>
      </c>
      <c r="D3427" s="12" t="s">
        <v>665</v>
      </c>
      <c r="E3427" s="12">
        <v>0</v>
      </c>
      <c r="F3427" s="14" t="str">
        <f t="shared" si="220"/>
        <v>2025-07-15InvoiceBrowns Newport Village:BSH NewPort Patio Project12000 [Accounts Receivable]0</v>
      </c>
      <c r="G3427" s="15">
        <f t="shared" si="221"/>
        <v>45853</v>
      </c>
      <c r="H3427" s="16" t="str">
        <f>IF((IFERROR((VLOOKUP(D3427,'Automation (QBO)'!A:B,2,FALSE)),"0"))=0,"Suspense",(IFERROR((VLOOKUP(D3427,'Automation (QBO)'!A:B,2,FALSE)),"Suspense")))</f>
        <v>Accounts Recievable - Suspense</v>
      </c>
      <c r="I3427" s="17">
        <f t="shared" si="222"/>
        <v>0</v>
      </c>
      <c r="J3427" s="12" t="str">
        <f t="shared" si="223"/>
        <v>Accounts Recievable - Suspense</v>
      </c>
    </row>
    <row r="3428" spans="1:10" ht="18" hidden="1" customHeight="1">
      <c r="A3428" s="13" t="s">
        <v>952</v>
      </c>
      <c r="B3428" s="12" t="s">
        <v>84</v>
      </c>
      <c r="C3428" s="12" t="s">
        <v>753</v>
      </c>
      <c r="D3428" s="12" t="s">
        <v>654</v>
      </c>
      <c r="E3428" s="12">
        <v>-7929.04</v>
      </c>
      <c r="F3428" s="14" t="str">
        <f t="shared" si="220"/>
        <v>2025-07-15InvoiceBrowns Newport Village:BSH NewPort Patio Project51320 Project Expense - Subcontractors-7929.04</v>
      </c>
      <c r="G3428" s="15">
        <f t="shared" si="221"/>
        <v>45853</v>
      </c>
      <c r="H3428" s="16" t="str">
        <f>IF((IFERROR((VLOOKUP(D3428,'Automation (QBO)'!A:B,2,FALSE)),"0"))=0,"Suspense",(IFERROR((VLOOKUP(D3428,'Automation (QBO)'!A:B,2,FALSE)),"Suspense")))</f>
        <v>Project Expense - Subcontractors</v>
      </c>
      <c r="I3428" s="17">
        <f t="shared" si="222"/>
        <v>-7929.04</v>
      </c>
      <c r="J3428" s="12" t="str">
        <f t="shared" si="223"/>
        <v>Project Expense - Subcontractors</v>
      </c>
    </row>
    <row r="3429" spans="1:10" ht="18" hidden="1" customHeight="1">
      <c r="A3429" s="13" t="s">
        <v>952</v>
      </c>
      <c r="B3429" s="12" t="s">
        <v>84</v>
      </c>
      <c r="C3429" s="12" t="s">
        <v>753</v>
      </c>
      <c r="D3429" s="12" t="s">
        <v>760</v>
      </c>
      <c r="E3429" s="12">
        <v>1585.8</v>
      </c>
      <c r="F3429" s="14" t="str">
        <f t="shared" si="220"/>
        <v>2025-07-15InvoiceBrowns Newport Village:BSH NewPort Patio Project42020 Margin - Subcontractor1585.8</v>
      </c>
      <c r="G3429" s="15">
        <f t="shared" si="221"/>
        <v>45853</v>
      </c>
      <c r="H3429" s="16" t="str">
        <f>IF((IFERROR((VLOOKUP(D3429,'Automation (QBO)'!A:B,2,FALSE)),"0"))=0,"Suspense",(IFERROR((VLOOKUP(D3429,'Automation (QBO)'!A:B,2,FALSE)),"Suspense")))</f>
        <v>Margin - Subcontractor</v>
      </c>
      <c r="I3429" s="17">
        <f t="shared" si="222"/>
        <v>1585.8</v>
      </c>
      <c r="J3429" s="12" t="str">
        <f t="shared" si="223"/>
        <v>Margin - Subcontractor</v>
      </c>
    </row>
    <row r="3430" spans="1:10" ht="18" hidden="1" customHeight="1">
      <c r="A3430" s="13" t="s">
        <v>952</v>
      </c>
      <c r="B3430" s="12" t="s">
        <v>84</v>
      </c>
      <c r="C3430" s="12" t="s">
        <v>753</v>
      </c>
      <c r="D3430" s="12" t="s">
        <v>844</v>
      </c>
      <c r="E3430" s="12">
        <v>-76.459999999999994</v>
      </c>
      <c r="F3430" s="14" t="str">
        <f t="shared" si="220"/>
        <v>2025-07-15InvoiceBrowns Newport Village:BSH NewPort Patio Project42035 Billable Expense Income-76.46</v>
      </c>
      <c r="G3430" s="15">
        <f t="shared" si="221"/>
        <v>45853</v>
      </c>
      <c r="H3430" s="16" t="str">
        <f>IF((IFERROR((VLOOKUP(D3430,'Automation (QBO)'!A:B,2,FALSE)),"0"))=0,"Suspense",(IFERROR((VLOOKUP(D3430,'Automation (QBO)'!A:B,2,FALSE)),"Suspense")))</f>
        <v>Suspense</v>
      </c>
      <c r="I3430" s="17">
        <f t="shared" si="222"/>
        <v>-76.459999999999994</v>
      </c>
      <c r="J3430" s="12" t="str">
        <f t="shared" si="223"/>
        <v>Suspense</v>
      </c>
    </row>
    <row r="3431" spans="1:10" ht="18" hidden="1" customHeight="1">
      <c r="A3431" s="13" t="s">
        <v>952</v>
      </c>
      <c r="B3431" s="12" t="s">
        <v>84</v>
      </c>
      <c r="C3431" s="12" t="s">
        <v>753</v>
      </c>
      <c r="D3431" s="12" t="s">
        <v>759</v>
      </c>
      <c r="E3431" s="12">
        <v>-15.29</v>
      </c>
      <c r="F3431" s="14" t="str">
        <f t="shared" si="220"/>
        <v>2025-07-15InvoiceBrowns Newport Village:BSH NewPort Patio Project42015 Margin - Materials-15.29</v>
      </c>
      <c r="G3431" s="15">
        <f t="shared" si="221"/>
        <v>45853</v>
      </c>
      <c r="H3431" s="16" t="str">
        <f>IF((IFERROR((VLOOKUP(D3431,'Automation (QBO)'!A:B,2,FALSE)),"0"))=0,"Suspense",(IFERROR((VLOOKUP(D3431,'Automation (QBO)'!A:B,2,FALSE)),"Suspense")))</f>
        <v>Margin - Materials</v>
      </c>
      <c r="I3431" s="17">
        <f t="shared" si="222"/>
        <v>-15.29</v>
      </c>
      <c r="J3431" s="12" t="str">
        <f t="shared" si="223"/>
        <v>Margin - Materials</v>
      </c>
    </row>
    <row r="3432" spans="1:10" ht="18" hidden="1" customHeight="1">
      <c r="A3432" s="13" t="s">
        <v>952</v>
      </c>
      <c r="B3432" s="12" t="s">
        <v>84</v>
      </c>
      <c r="C3432" s="12" t="s">
        <v>753</v>
      </c>
      <c r="D3432" s="12" t="s">
        <v>758</v>
      </c>
      <c r="E3432" s="12">
        <v>900</v>
      </c>
      <c r="F3432" s="14" t="str">
        <f t="shared" si="220"/>
        <v>2025-07-15InvoiceBrowns Newport Village:BSH NewPort Patio Project41006 Labour - General900</v>
      </c>
      <c r="G3432" s="15">
        <f t="shared" si="221"/>
        <v>45853</v>
      </c>
      <c r="H3432" s="16" t="str">
        <f>IF((IFERROR((VLOOKUP(D3432,'Automation (QBO)'!A:B,2,FALSE)),"0"))=0,"Suspense",(IFERROR((VLOOKUP(D3432,'Automation (QBO)'!A:B,2,FALSE)),"Suspense")))</f>
        <v>Labour - General</v>
      </c>
      <c r="I3432" s="17">
        <f t="shared" si="222"/>
        <v>900</v>
      </c>
      <c r="J3432" s="12" t="str">
        <f t="shared" si="223"/>
        <v>Labour - General</v>
      </c>
    </row>
    <row r="3433" spans="1:10" ht="18" hidden="1" customHeight="1">
      <c r="A3433" s="13" t="s">
        <v>952</v>
      </c>
      <c r="B3433" s="12" t="s">
        <v>84</v>
      </c>
      <c r="C3433" s="12" t="s">
        <v>753</v>
      </c>
      <c r="D3433" s="12" t="s">
        <v>761</v>
      </c>
      <c r="E3433" s="12">
        <v>180</v>
      </c>
      <c r="F3433" s="14" t="str">
        <f t="shared" si="220"/>
        <v>2025-07-15InvoiceBrowns Newport Village:BSH NewPort Patio Project42025 Margin - Labour180</v>
      </c>
      <c r="G3433" s="15">
        <f t="shared" si="221"/>
        <v>45853</v>
      </c>
      <c r="H3433" s="16" t="str">
        <f>IF((IFERROR((VLOOKUP(D3433,'Automation (QBO)'!A:B,2,FALSE)),"0"))=0,"Suspense",(IFERROR((VLOOKUP(D3433,'Automation (QBO)'!A:B,2,FALSE)),"Suspense")))</f>
        <v>Margin - Labour</v>
      </c>
      <c r="I3433" s="17">
        <f t="shared" si="222"/>
        <v>180</v>
      </c>
      <c r="J3433" s="12" t="str">
        <f t="shared" si="223"/>
        <v>Margin - Labour</v>
      </c>
    </row>
    <row r="3434" spans="1:10" ht="18" hidden="1" customHeight="1">
      <c r="A3434" s="13" t="s">
        <v>952</v>
      </c>
      <c r="B3434" s="12" t="s">
        <v>84</v>
      </c>
      <c r="C3434" s="12" t="s">
        <v>753</v>
      </c>
      <c r="D3434" s="12" t="s">
        <v>218</v>
      </c>
      <c r="E3434" s="12">
        <v>-11028.25</v>
      </c>
      <c r="F3434" s="14" t="str">
        <f t="shared" si="220"/>
        <v>2025-07-15InvoiceBrowns Newport Village:BSH NewPort Patio Project21045 Deposit Received-11028.25</v>
      </c>
      <c r="G3434" s="15">
        <f t="shared" si="221"/>
        <v>45853</v>
      </c>
      <c r="H3434" s="16" t="str">
        <f>IF((IFERROR((VLOOKUP(D3434,'Automation (QBO)'!A:B,2,FALSE)),"0"))=0,"Suspense",(IFERROR((VLOOKUP(D3434,'Automation (QBO)'!A:B,2,FALSE)),"Suspense")))</f>
        <v>Liability - Depostis Received</v>
      </c>
      <c r="I3434" s="17">
        <f t="shared" si="222"/>
        <v>-11028.25</v>
      </c>
      <c r="J3434" s="12" t="str">
        <f t="shared" si="223"/>
        <v>Liability - Depostis Received</v>
      </c>
    </row>
    <row r="3435" spans="1:10" ht="18" hidden="1" customHeight="1">
      <c r="A3435" s="13" t="s">
        <v>952</v>
      </c>
      <c r="B3435" s="12" t="s">
        <v>84</v>
      </c>
      <c r="C3435" s="12" t="s">
        <v>753</v>
      </c>
      <c r="D3435" s="12" t="s">
        <v>199</v>
      </c>
      <c r="E3435" s="12">
        <v>525.16</v>
      </c>
      <c r="F3435" s="14" t="str">
        <f t="shared" si="220"/>
        <v>2025-07-15InvoiceBrowns Newport Village:BSH NewPort Patio Project21020 GST/HST Payable525.16</v>
      </c>
      <c r="G3435" s="15">
        <f t="shared" si="221"/>
        <v>45853</v>
      </c>
      <c r="H3435" s="16" t="str">
        <f>IF((IFERROR((VLOOKUP(D3435,'Automation (QBO)'!A:B,2,FALSE)),"0"))=0,"Suspense",(IFERROR((VLOOKUP(D3435,'Automation (QBO)'!A:B,2,FALSE)),"Suspense")))</f>
        <v>GST/HST Payable</v>
      </c>
      <c r="I3435" s="17">
        <f t="shared" si="222"/>
        <v>525.16</v>
      </c>
      <c r="J3435" s="12" t="str">
        <f t="shared" si="223"/>
        <v>GST/HST Payable</v>
      </c>
    </row>
    <row r="3436" spans="1:10" ht="18" hidden="1" customHeight="1">
      <c r="A3436" s="13" t="s">
        <v>952</v>
      </c>
      <c r="B3436" s="12" t="s">
        <v>84</v>
      </c>
      <c r="C3436" s="12" t="s">
        <v>753</v>
      </c>
      <c r="D3436" s="12" t="s">
        <v>199</v>
      </c>
      <c r="E3436" s="12">
        <v>0</v>
      </c>
      <c r="F3436" s="14" t="str">
        <f t="shared" si="220"/>
        <v>2025-07-15InvoiceBrowns Newport Village:BSH NewPort Patio Project21020 GST/HST Payable0</v>
      </c>
      <c r="G3436" s="15">
        <f t="shared" si="221"/>
        <v>45853</v>
      </c>
      <c r="H3436" s="16" t="str">
        <f>IF((IFERROR((VLOOKUP(D3436,'Automation (QBO)'!A:B,2,FALSE)),"0"))=0,"Suspense",(IFERROR((VLOOKUP(D3436,'Automation (QBO)'!A:B,2,FALSE)),"Suspense")))</f>
        <v>GST/HST Payable</v>
      </c>
      <c r="I3436" s="17">
        <f t="shared" si="222"/>
        <v>0</v>
      </c>
      <c r="J3436" s="12" t="str">
        <f t="shared" si="223"/>
        <v>GST/HST Payable</v>
      </c>
    </row>
    <row r="3437" spans="1:10" ht="18" hidden="1" customHeight="1">
      <c r="A3437" s="13" t="s">
        <v>952</v>
      </c>
      <c r="B3437" s="12" t="s">
        <v>98</v>
      </c>
      <c r="C3437" s="12" t="s">
        <v>104</v>
      </c>
      <c r="D3437" s="12" t="s">
        <v>660</v>
      </c>
      <c r="E3437" s="12">
        <v>-104.7</v>
      </c>
      <c r="F3437" s="14" t="str">
        <f t="shared" si="220"/>
        <v>2025-07-15Credit Card CreditProsol51335 Project Expense - Materials-104.7</v>
      </c>
      <c r="G3437" s="15">
        <f t="shared" si="221"/>
        <v>45853</v>
      </c>
      <c r="H3437" s="16" t="str">
        <f>IF((IFERROR((VLOOKUP(D3437,'Automation (QBO)'!A:B,2,FALSE)),"0"))=0,"Suspense",(IFERROR((VLOOKUP(D3437,'Automation (QBO)'!A:B,2,FALSE)),"Suspense")))</f>
        <v>Project Expense - Materials</v>
      </c>
      <c r="I3437" s="17">
        <f t="shared" si="222"/>
        <v>-104.7</v>
      </c>
      <c r="J3437" s="12" t="str">
        <f t="shared" si="223"/>
        <v>Project Expense - Materials</v>
      </c>
    </row>
    <row r="3438" spans="1:10" ht="18" hidden="1" customHeight="1">
      <c r="A3438" s="13" t="s">
        <v>952</v>
      </c>
      <c r="B3438" s="12" t="s">
        <v>98</v>
      </c>
      <c r="C3438" s="12" t="s">
        <v>104</v>
      </c>
      <c r="D3438" s="12" t="s">
        <v>199</v>
      </c>
      <c r="E3438" s="12">
        <v>5.24</v>
      </c>
      <c r="F3438" s="14" t="str">
        <f t="shared" si="220"/>
        <v>2025-07-15Credit Card CreditProsol21020 GST/HST Payable5.24</v>
      </c>
      <c r="G3438" s="15">
        <f t="shared" si="221"/>
        <v>45853</v>
      </c>
      <c r="H3438" s="16" t="str">
        <f>IF((IFERROR((VLOOKUP(D3438,'Automation (QBO)'!A:B,2,FALSE)),"0"))=0,"Suspense",(IFERROR((VLOOKUP(D3438,'Automation (QBO)'!A:B,2,FALSE)),"Suspense")))</f>
        <v>GST/HST Payable</v>
      </c>
      <c r="I3438" s="17">
        <f t="shared" si="222"/>
        <v>5.24</v>
      </c>
      <c r="J3438" s="12" t="str">
        <f t="shared" si="223"/>
        <v>GST/HST Payable</v>
      </c>
    </row>
    <row r="3439" spans="1:10" ht="18" hidden="1" customHeight="1">
      <c r="A3439" s="13" t="s">
        <v>952</v>
      </c>
      <c r="B3439" s="12" t="s">
        <v>98</v>
      </c>
      <c r="C3439" s="12" t="s">
        <v>104</v>
      </c>
      <c r="D3439" s="12" t="s">
        <v>505</v>
      </c>
      <c r="E3439" s="12">
        <v>-109.94</v>
      </c>
      <c r="F3439" s="14" t="str">
        <f t="shared" si="220"/>
        <v>2025-07-15Credit Card CreditProsol21010 Credit Card (CIBC Visa)-109.94</v>
      </c>
      <c r="G3439" s="15">
        <f t="shared" si="221"/>
        <v>45853</v>
      </c>
      <c r="H3439" s="16" t="str">
        <f>IF((IFERROR((VLOOKUP(D3439,'Automation (QBO)'!A:B,2,FALSE)),"0"))=0,"Suspense",(IFERROR((VLOOKUP(D3439,'Automation (QBO)'!A:B,2,FALSE)),"Suspense")))</f>
        <v>Credit Card (CIBC Visa)</v>
      </c>
      <c r="I3439" s="17">
        <f t="shared" si="222"/>
        <v>-109.94</v>
      </c>
      <c r="J3439" s="12" t="str">
        <f t="shared" si="223"/>
        <v>Credit Card (CIBC Visa)</v>
      </c>
    </row>
    <row r="3440" spans="1:10" ht="18" hidden="1" customHeight="1">
      <c r="A3440" s="13" t="s">
        <v>953</v>
      </c>
      <c r="B3440" s="12" t="s">
        <v>924</v>
      </c>
      <c r="C3440" s="12" t="s">
        <v>954</v>
      </c>
      <c r="D3440" s="12" t="s">
        <v>654</v>
      </c>
      <c r="E3440" s="12">
        <v>10693.76</v>
      </c>
      <c r="F3440" s="14" t="str">
        <f t="shared" si="220"/>
        <v>2025-07-16BillVancouver Glass51320 Project Expense - Subcontractors10693.76</v>
      </c>
      <c r="G3440" s="15">
        <f t="shared" si="221"/>
        <v>45854</v>
      </c>
      <c r="H3440" s="16" t="str">
        <f>IF((IFERROR((VLOOKUP(D3440,'Automation (QBO)'!A:B,2,FALSE)),"0"))=0,"Suspense",(IFERROR((VLOOKUP(D3440,'Automation (QBO)'!A:B,2,FALSE)),"Suspense")))</f>
        <v>Project Expense - Subcontractors</v>
      </c>
      <c r="I3440" s="17">
        <f t="shared" si="222"/>
        <v>10693.76</v>
      </c>
      <c r="J3440" s="12" t="str">
        <f t="shared" si="223"/>
        <v>Project Expense - Subcontractors</v>
      </c>
    </row>
    <row r="3441" spans="1:10" ht="18" hidden="1" customHeight="1">
      <c r="A3441" s="13" t="s">
        <v>953</v>
      </c>
      <c r="B3441" s="12" t="s">
        <v>924</v>
      </c>
      <c r="C3441" s="12" t="s">
        <v>954</v>
      </c>
      <c r="D3441" s="12" t="s">
        <v>199</v>
      </c>
      <c r="E3441" s="12">
        <v>-508.7</v>
      </c>
      <c r="F3441" s="14" t="str">
        <f t="shared" si="220"/>
        <v>2025-07-16BillVancouver Glass21020 GST/HST Payable-508.7</v>
      </c>
      <c r="G3441" s="15">
        <f t="shared" si="221"/>
        <v>45854</v>
      </c>
      <c r="H3441" s="16" t="str">
        <f>IF((IFERROR((VLOOKUP(D3441,'Automation (QBO)'!A:B,2,FALSE)),"0"))=0,"Suspense",(IFERROR((VLOOKUP(D3441,'Automation (QBO)'!A:B,2,FALSE)),"Suspense")))</f>
        <v>GST/HST Payable</v>
      </c>
      <c r="I3441" s="17">
        <f t="shared" si="222"/>
        <v>-508.7</v>
      </c>
      <c r="J3441" s="12" t="str">
        <f t="shared" si="223"/>
        <v>GST/HST Payable</v>
      </c>
    </row>
    <row r="3442" spans="1:10" ht="18" hidden="1" customHeight="1">
      <c r="A3442" s="13" t="s">
        <v>953</v>
      </c>
      <c r="B3442" s="12" t="s">
        <v>929</v>
      </c>
      <c r="C3442" s="12" t="s">
        <v>954</v>
      </c>
      <c r="D3442" s="12" t="s">
        <v>272</v>
      </c>
      <c r="E3442" s="12">
        <v>-11202.46</v>
      </c>
      <c r="F3442" s="14" t="str">
        <f t="shared" si="220"/>
        <v>2025-07-16Bill Payment (Cheque)Vancouver Glass21000 Accounts Payable-11202.46</v>
      </c>
      <c r="G3442" s="15">
        <f t="shared" si="221"/>
        <v>45854</v>
      </c>
      <c r="H3442" s="16" t="str">
        <f>IF((IFERROR((VLOOKUP(D3442,'Automation (QBO)'!A:B,2,FALSE)),"0"))=0,"Suspense",(IFERROR((VLOOKUP(D3442,'Automation (QBO)'!A:B,2,FALSE)),"Suspense")))</f>
        <v>Accounts Payable - Unknown</v>
      </c>
      <c r="I3442" s="17">
        <f t="shared" si="222"/>
        <v>-11202.46</v>
      </c>
      <c r="J3442" s="12" t="str">
        <f t="shared" si="223"/>
        <v>Accounts Payable - Unknown</v>
      </c>
    </row>
    <row r="3443" spans="1:10" ht="18" hidden="1" customHeight="1">
      <c r="A3443" s="13" t="s">
        <v>953</v>
      </c>
      <c r="B3443" s="12" t="s">
        <v>98</v>
      </c>
      <c r="C3443" s="12" t="s">
        <v>103</v>
      </c>
      <c r="D3443" s="12" t="s">
        <v>660</v>
      </c>
      <c r="E3443" s="12">
        <v>-30.71</v>
      </c>
      <c r="F3443" s="14" t="str">
        <f t="shared" si="220"/>
        <v>2025-07-16Credit Card CreditRona51335 Project Expense - Materials-30.71</v>
      </c>
      <c r="G3443" s="15">
        <f t="shared" si="221"/>
        <v>45854</v>
      </c>
      <c r="H3443" s="16" t="str">
        <f>IF((IFERROR((VLOOKUP(D3443,'Automation (QBO)'!A:B,2,FALSE)),"0"))=0,"Suspense",(IFERROR((VLOOKUP(D3443,'Automation (QBO)'!A:B,2,FALSE)),"Suspense")))</f>
        <v>Project Expense - Materials</v>
      </c>
      <c r="I3443" s="17">
        <f t="shared" si="222"/>
        <v>-30.71</v>
      </c>
      <c r="J3443" s="12" t="str">
        <f t="shared" si="223"/>
        <v>Project Expense - Materials</v>
      </c>
    </row>
    <row r="3444" spans="1:10" ht="18" hidden="1" customHeight="1">
      <c r="A3444" s="13" t="s">
        <v>953</v>
      </c>
      <c r="B3444" s="12" t="s">
        <v>98</v>
      </c>
      <c r="C3444" s="12" t="s">
        <v>103</v>
      </c>
      <c r="D3444" s="12" t="s">
        <v>199</v>
      </c>
      <c r="E3444" s="12">
        <v>1.54</v>
      </c>
      <c r="F3444" s="14" t="str">
        <f t="shared" si="220"/>
        <v>2025-07-16Credit Card CreditRona21020 GST/HST Payable1.54</v>
      </c>
      <c r="G3444" s="15">
        <f t="shared" si="221"/>
        <v>45854</v>
      </c>
      <c r="H3444" s="16" t="str">
        <f>IF((IFERROR((VLOOKUP(D3444,'Automation (QBO)'!A:B,2,FALSE)),"0"))=0,"Suspense",(IFERROR((VLOOKUP(D3444,'Automation (QBO)'!A:B,2,FALSE)),"Suspense")))</f>
        <v>GST/HST Payable</v>
      </c>
      <c r="I3444" s="17">
        <f t="shared" si="222"/>
        <v>1.54</v>
      </c>
      <c r="J3444" s="12" t="str">
        <f t="shared" si="223"/>
        <v>GST/HST Payable</v>
      </c>
    </row>
    <row r="3445" spans="1:10" ht="18" hidden="1" customHeight="1">
      <c r="A3445" s="13" t="s">
        <v>953</v>
      </c>
      <c r="B3445" s="12" t="s">
        <v>98</v>
      </c>
      <c r="C3445" s="12" t="s">
        <v>103</v>
      </c>
      <c r="D3445" s="12" t="s">
        <v>660</v>
      </c>
      <c r="E3445" s="12">
        <v>-182.64</v>
      </c>
      <c r="F3445" s="14" t="str">
        <f t="shared" si="220"/>
        <v>2025-07-16Credit Card CreditRona51335 Project Expense - Materials-182.64</v>
      </c>
      <c r="G3445" s="15">
        <f t="shared" si="221"/>
        <v>45854</v>
      </c>
      <c r="H3445" s="16" t="str">
        <f>IF((IFERROR((VLOOKUP(D3445,'Automation (QBO)'!A:B,2,FALSE)),"0"))=0,"Suspense",(IFERROR((VLOOKUP(D3445,'Automation (QBO)'!A:B,2,FALSE)),"Suspense")))</f>
        <v>Project Expense - Materials</v>
      </c>
      <c r="I3445" s="17">
        <f t="shared" si="222"/>
        <v>-182.64</v>
      </c>
      <c r="J3445" s="12" t="str">
        <f t="shared" si="223"/>
        <v>Project Expense - Materials</v>
      </c>
    </row>
    <row r="3446" spans="1:10" ht="18" hidden="1" customHeight="1">
      <c r="A3446" s="13" t="s">
        <v>953</v>
      </c>
      <c r="B3446" s="12" t="s">
        <v>98</v>
      </c>
      <c r="C3446" s="12" t="s">
        <v>103</v>
      </c>
      <c r="D3446" s="12" t="s">
        <v>199</v>
      </c>
      <c r="E3446" s="12">
        <v>9.1300000000000008</v>
      </c>
      <c r="F3446" s="14" t="str">
        <f t="shared" si="220"/>
        <v>2025-07-16Credit Card CreditRona21020 GST/HST Payable9.13</v>
      </c>
      <c r="G3446" s="15">
        <f t="shared" si="221"/>
        <v>45854</v>
      </c>
      <c r="H3446" s="16" t="str">
        <f>IF((IFERROR((VLOOKUP(D3446,'Automation (QBO)'!A:B,2,FALSE)),"0"))=0,"Suspense",(IFERROR((VLOOKUP(D3446,'Automation (QBO)'!A:B,2,FALSE)),"Suspense")))</f>
        <v>GST/HST Payable</v>
      </c>
      <c r="I3446" s="17">
        <f t="shared" si="222"/>
        <v>9.1300000000000008</v>
      </c>
      <c r="J3446" s="12" t="str">
        <f t="shared" si="223"/>
        <v>GST/HST Payable</v>
      </c>
    </row>
    <row r="3447" spans="1:10" ht="18" hidden="1" customHeight="1">
      <c r="A3447" s="13" t="s">
        <v>953</v>
      </c>
      <c r="B3447" s="12" t="s">
        <v>105</v>
      </c>
      <c r="D3447" s="12" t="s">
        <v>225</v>
      </c>
      <c r="E3447" s="12">
        <v>8131.41</v>
      </c>
      <c r="F3447" s="14" t="str">
        <f t="shared" si="220"/>
        <v>2025-07-16Journal Entry52510 Payroll - Salary8131.41</v>
      </c>
      <c r="G3447" s="15">
        <f t="shared" si="221"/>
        <v>45854</v>
      </c>
      <c r="H3447" s="16" t="str">
        <f>IF((IFERROR((VLOOKUP(D3447,'Automation (QBO)'!A:B,2,FALSE)),"0"))=0,"Suspense",(IFERROR((VLOOKUP(D3447,'Automation (QBO)'!A:B,2,FALSE)),"Suspense")))</f>
        <v>Payroll - Salary</v>
      </c>
      <c r="I3447" s="17">
        <f t="shared" si="222"/>
        <v>8131.41</v>
      </c>
      <c r="J3447" s="12" t="str">
        <f t="shared" si="223"/>
        <v>Payroll - Salary</v>
      </c>
    </row>
    <row r="3448" spans="1:10" ht="18" hidden="1" customHeight="1">
      <c r="A3448" s="13" t="s">
        <v>953</v>
      </c>
      <c r="B3448" s="12" t="s">
        <v>105</v>
      </c>
      <c r="D3448" s="12" t="s">
        <v>657</v>
      </c>
      <c r="E3448" s="12">
        <v>191.1</v>
      </c>
      <c r="F3448" s="14" t="str">
        <f t="shared" si="220"/>
        <v>2025-07-16Journal Entry52535 Payroll - WCB191.1</v>
      </c>
      <c r="G3448" s="15">
        <f t="shared" si="221"/>
        <v>45854</v>
      </c>
      <c r="H3448" s="16" t="str">
        <f>IF((IFERROR((VLOOKUP(D3448,'Automation (QBO)'!A:B,2,FALSE)),"0"))=0,"Suspense",(IFERROR((VLOOKUP(D3448,'Automation (QBO)'!A:B,2,FALSE)),"Suspense")))</f>
        <v>Payroll - WCB</v>
      </c>
      <c r="I3448" s="17">
        <f t="shared" si="222"/>
        <v>191.1</v>
      </c>
      <c r="J3448" s="12" t="str">
        <f t="shared" si="223"/>
        <v>Payroll - WCB</v>
      </c>
    </row>
    <row r="3449" spans="1:10" ht="18" hidden="1" customHeight="1">
      <c r="A3449" s="13" t="s">
        <v>953</v>
      </c>
      <c r="B3449" s="12" t="s">
        <v>105</v>
      </c>
      <c r="D3449" s="12" t="s">
        <v>221</v>
      </c>
      <c r="E3449" s="12">
        <v>101.64</v>
      </c>
      <c r="F3449" s="14" t="str">
        <f t="shared" si="220"/>
        <v>2025-07-16Journal Entry52525 Payroll - CPP101.64</v>
      </c>
      <c r="G3449" s="15">
        <f t="shared" si="221"/>
        <v>45854</v>
      </c>
      <c r="H3449" s="16" t="str">
        <f>IF((IFERROR((VLOOKUP(D3449,'Automation (QBO)'!A:B,2,FALSE)),"0"))=0,"Suspense",(IFERROR((VLOOKUP(D3449,'Automation (QBO)'!A:B,2,FALSE)),"Suspense")))</f>
        <v>Payroll - CPP + EI</v>
      </c>
      <c r="I3449" s="17">
        <f t="shared" si="222"/>
        <v>101.64</v>
      </c>
      <c r="J3449" s="12" t="str">
        <f t="shared" si="223"/>
        <v>Payroll - CPP + EI</v>
      </c>
    </row>
    <row r="3450" spans="1:10" ht="18" hidden="1" customHeight="1">
      <c r="A3450" s="13" t="s">
        <v>953</v>
      </c>
      <c r="B3450" s="12" t="s">
        <v>105</v>
      </c>
      <c r="D3450" s="12" t="s">
        <v>222</v>
      </c>
      <c r="E3450" s="12">
        <v>45.4</v>
      </c>
      <c r="F3450" s="14" t="str">
        <f t="shared" si="220"/>
        <v>2025-07-16Journal Entry52520 Payroll - EI45.4</v>
      </c>
      <c r="G3450" s="15">
        <f t="shared" si="221"/>
        <v>45854</v>
      </c>
      <c r="H3450" s="16" t="str">
        <f>IF((IFERROR((VLOOKUP(D3450,'Automation (QBO)'!A:B,2,FALSE)),"0"))=0,"Suspense",(IFERROR((VLOOKUP(D3450,'Automation (QBO)'!A:B,2,FALSE)),"Suspense")))</f>
        <v>Payroll - CPP + EI</v>
      </c>
      <c r="I3450" s="17">
        <f t="shared" si="222"/>
        <v>45.4</v>
      </c>
      <c r="J3450" s="12" t="str">
        <f t="shared" si="223"/>
        <v>Payroll - CPP + EI</v>
      </c>
    </row>
    <row r="3451" spans="1:10" ht="18" hidden="1" customHeight="1">
      <c r="A3451" s="13" t="s">
        <v>953</v>
      </c>
      <c r="B3451" s="12" t="s">
        <v>105</v>
      </c>
      <c r="D3451" s="12" t="s">
        <v>888</v>
      </c>
      <c r="E3451" s="12">
        <v>100.48</v>
      </c>
      <c r="F3451" s="14" t="str">
        <f t="shared" si="220"/>
        <v>2025-07-16Journal Entry52515 Payroll - Fees100.48</v>
      </c>
      <c r="G3451" s="15">
        <f t="shared" si="221"/>
        <v>45854</v>
      </c>
      <c r="H3451" s="16" t="str">
        <f>IF((IFERROR((VLOOKUP(D3451,'Automation (QBO)'!A:B,2,FALSE)),"0"))=0,"Suspense",(IFERROR((VLOOKUP(D3451,'Automation (QBO)'!A:B,2,FALSE)),"Suspense")))</f>
        <v>Payroll - Fees</v>
      </c>
      <c r="I3451" s="17">
        <f t="shared" si="222"/>
        <v>100.48</v>
      </c>
      <c r="J3451" s="12" t="str">
        <f t="shared" si="223"/>
        <v>Payroll - Fees</v>
      </c>
    </row>
    <row r="3452" spans="1:10" ht="18" hidden="1" customHeight="1">
      <c r="A3452" s="13" t="s">
        <v>953</v>
      </c>
      <c r="B3452" s="12" t="s">
        <v>105</v>
      </c>
      <c r="D3452" s="12" t="s">
        <v>223</v>
      </c>
      <c r="E3452" s="12">
        <v>-5.0199999999999996</v>
      </c>
      <c r="F3452" s="14" t="str">
        <f t="shared" si="220"/>
        <v>2025-07-16Journal Entry21031 GST/HST Suspense-5.02</v>
      </c>
      <c r="G3452" s="15">
        <f t="shared" si="221"/>
        <v>45854</v>
      </c>
      <c r="H3452" s="16" t="str">
        <f>IF((IFERROR((VLOOKUP(D3452,'Automation (QBO)'!A:B,2,FALSE)),"0"))=0,"Suspense",(IFERROR((VLOOKUP(D3452,'Automation (QBO)'!A:B,2,FALSE)),"Suspense")))</f>
        <v>GST/HST Suspense</v>
      </c>
      <c r="I3452" s="17">
        <f t="shared" si="222"/>
        <v>-5.0199999999999996</v>
      </c>
      <c r="J3452" s="12" t="str">
        <f t="shared" si="223"/>
        <v>GST/HST Suspense</v>
      </c>
    </row>
    <row r="3453" spans="1:10" ht="18" hidden="1" customHeight="1">
      <c r="A3453" s="13" t="s">
        <v>953</v>
      </c>
      <c r="B3453" s="12" t="s">
        <v>105</v>
      </c>
      <c r="D3453" s="12" t="s">
        <v>296</v>
      </c>
      <c r="E3453" s="12">
        <v>0</v>
      </c>
      <c r="F3453" s="14" t="str">
        <f t="shared" si="220"/>
        <v>2025-07-16Journal Entry13001 Due to/from Saltire Holdings0</v>
      </c>
      <c r="G3453" s="15">
        <f t="shared" si="221"/>
        <v>45854</v>
      </c>
      <c r="H3453" s="16" t="str">
        <f>IF((IFERROR((VLOOKUP(D3453,'Automation (QBO)'!A:B,2,FALSE)),"0"))=0,"Suspense",(IFERROR((VLOOKUP(D3453,'Automation (QBO)'!A:B,2,FALSE)),"Suspense")))</f>
        <v>Due to/from Saltire Holdings</v>
      </c>
      <c r="I3453" s="17">
        <f t="shared" si="222"/>
        <v>0</v>
      </c>
      <c r="J3453" s="12" t="str">
        <f t="shared" si="223"/>
        <v>Due to/from Saltire Holdings</v>
      </c>
    </row>
    <row r="3454" spans="1:10" ht="18" hidden="1" customHeight="1">
      <c r="A3454" s="13" t="s">
        <v>953</v>
      </c>
      <c r="B3454" s="12" t="s">
        <v>105</v>
      </c>
      <c r="D3454" s="12" t="s">
        <v>296</v>
      </c>
      <c r="E3454" s="12">
        <v>0</v>
      </c>
      <c r="F3454" s="14" t="str">
        <f t="shared" si="220"/>
        <v>2025-07-16Journal Entry13001 Due to/from Saltire Holdings0</v>
      </c>
      <c r="G3454" s="15">
        <f t="shared" si="221"/>
        <v>45854</v>
      </c>
      <c r="H3454" s="16" t="str">
        <f>IF((IFERROR((VLOOKUP(D3454,'Automation (QBO)'!A:B,2,FALSE)),"0"))=0,"Suspense",(IFERROR((VLOOKUP(D3454,'Automation (QBO)'!A:B,2,FALSE)),"Suspense")))</f>
        <v>Due to/from Saltire Holdings</v>
      </c>
      <c r="I3454" s="17">
        <f t="shared" si="222"/>
        <v>0</v>
      </c>
      <c r="J3454" s="12" t="str">
        <f t="shared" si="223"/>
        <v>Due to/from Saltire Holdings</v>
      </c>
    </row>
    <row r="3455" spans="1:10" ht="18" hidden="1" customHeight="1">
      <c r="A3455" s="13" t="s">
        <v>953</v>
      </c>
      <c r="B3455" s="12" t="s">
        <v>924</v>
      </c>
      <c r="C3455" s="12" t="s">
        <v>115</v>
      </c>
      <c r="D3455" s="12" t="s">
        <v>654</v>
      </c>
      <c r="E3455" s="12">
        <v>666</v>
      </c>
      <c r="F3455" s="14" t="str">
        <f t="shared" si="220"/>
        <v>2025-07-16BillBrenmack Electric Ltd51320 Project Expense - Subcontractors666</v>
      </c>
      <c r="G3455" s="15">
        <f t="shared" si="221"/>
        <v>45854</v>
      </c>
      <c r="H3455" s="16" t="str">
        <f>IF((IFERROR((VLOOKUP(D3455,'Automation (QBO)'!A:B,2,FALSE)),"0"))=0,"Suspense",(IFERROR((VLOOKUP(D3455,'Automation (QBO)'!A:B,2,FALSE)),"Suspense")))</f>
        <v>Project Expense - Subcontractors</v>
      </c>
      <c r="I3455" s="17">
        <f t="shared" si="222"/>
        <v>666</v>
      </c>
      <c r="J3455" s="12" t="str">
        <f t="shared" si="223"/>
        <v>Project Expense - Subcontractors</v>
      </c>
    </row>
    <row r="3456" spans="1:10" ht="18" hidden="1" customHeight="1">
      <c r="A3456" s="13" t="s">
        <v>953</v>
      </c>
      <c r="B3456" s="12" t="s">
        <v>924</v>
      </c>
      <c r="C3456" s="12" t="s">
        <v>115</v>
      </c>
      <c r="D3456" s="12" t="s">
        <v>199</v>
      </c>
      <c r="E3456" s="12">
        <v>-33.299999999999997</v>
      </c>
      <c r="F3456" s="14" t="str">
        <f t="shared" si="220"/>
        <v>2025-07-16BillBrenmack Electric Ltd21020 GST/HST Payable-33.3</v>
      </c>
      <c r="G3456" s="15">
        <f t="shared" si="221"/>
        <v>45854</v>
      </c>
      <c r="H3456" s="16" t="str">
        <f>IF((IFERROR((VLOOKUP(D3456,'Automation (QBO)'!A:B,2,FALSE)),"0"))=0,"Suspense",(IFERROR((VLOOKUP(D3456,'Automation (QBO)'!A:B,2,FALSE)),"Suspense")))</f>
        <v>GST/HST Payable</v>
      </c>
      <c r="I3456" s="17">
        <f t="shared" si="222"/>
        <v>-33.299999999999997</v>
      </c>
      <c r="J3456" s="12" t="str">
        <f t="shared" si="223"/>
        <v>GST/HST Payable</v>
      </c>
    </row>
    <row r="3457" spans="1:10" ht="18" hidden="1" customHeight="1">
      <c r="A3457" s="13" t="s">
        <v>953</v>
      </c>
      <c r="B3457" s="12" t="s">
        <v>929</v>
      </c>
      <c r="C3457" s="12" t="s">
        <v>115</v>
      </c>
      <c r="D3457" s="12" t="s">
        <v>201</v>
      </c>
      <c r="E3457" s="12">
        <v>-699.3</v>
      </c>
      <c r="F3457" s="14" t="str">
        <f t="shared" si="220"/>
        <v>2025-07-16Bill Payment (Cheque)Brenmack Electric Ltd11005 Chequing (CIBC)-699.3</v>
      </c>
      <c r="G3457" s="15">
        <f t="shared" si="221"/>
        <v>45854</v>
      </c>
      <c r="H3457" s="16" t="str">
        <f>IF((IFERROR((VLOOKUP(D3457,'Automation (QBO)'!A:B,2,FALSE)),"0"))=0,"Suspense",(IFERROR((VLOOKUP(D3457,'Automation (QBO)'!A:B,2,FALSE)),"Suspense")))</f>
        <v>Chequing (CIBC)</v>
      </c>
      <c r="I3457" s="17">
        <f t="shared" si="222"/>
        <v>-699.3</v>
      </c>
      <c r="J3457" s="12" t="str">
        <f t="shared" si="223"/>
        <v>Chequing (CIBC)</v>
      </c>
    </row>
    <row r="3458" spans="1:10" ht="18" hidden="1" customHeight="1">
      <c r="A3458" s="13" t="s">
        <v>953</v>
      </c>
      <c r="B3458" s="12" t="s">
        <v>929</v>
      </c>
      <c r="C3458" s="12" t="s">
        <v>115</v>
      </c>
      <c r="D3458" s="12" t="s">
        <v>272</v>
      </c>
      <c r="E3458" s="12">
        <v>-699.3</v>
      </c>
      <c r="F3458" s="14" t="str">
        <f t="shared" si="220"/>
        <v>2025-07-16Bill Payment (Cheque)Brenmack Electric Ltd21000 Accounts Payable-699.3</v>
      </c>
      <c r="G3458" s="15">
        <f t="shared" si="221"/>
        <v>45854</v>
      </c>
      <c r="H3458" s="16" t="str">
        <f>IF((IFERROR((VLOOKUP(D3458,'Automation (QBO)'!A:B,2,FALSE)),"0"))=0,"Suspense",(IFERROR((VLOOKUP(D3458,'Automation (QBO)'!A:B,2,FALSE)),"Suspense")))</f>
        <v>Accounts Payable - Unknown</v>
      </c>
      <c r="I3458" s="17">
        <f t="shared" si="222"/>
        <v>-699.3</v>
      </c>
      <c r="J3458" s="12" t="str">
        <f t="shared" si="223"/>
        <v>Accounts Payable - Unknown</v>
      </c>
    </row>
    <row r="3459" spans="1:10" ht="18" hidden="1" customHeight="1">
      <c r="A3459" s="13" t="s">
        <v>953</v>
      </c>
      <c r="B3459" s="12" t="s">
        <v>924</v>
      </c>
      <c r="C3459" s="12" t="s">
        <v>111</v>
      </c>
      <c r="D3459" s="12" t="s">
        <v>654</v>
      </c>
      <c r="E3459" s="12">
        <v>214.5</v>
      </c>
      <c r="F3459" s="14" t="str">
        <f t="shared" si="220"/>
        <v>2025-07-16BillReload Contracting Ltd.51320 Project Expense - Subcontractors214.5</v>
      </c>
      <c r="G3459" s="15">
        <f t="shared" si="221"/>
        <v>45854</v>
      </c>
      <c r="H3459" s="16" t="str">
        <f>IF((IFERROR((VLOOKUP(D3459,'Automation (QBO)'!A:B,2,FALSE)),"0"))=0,"Suspense",(IFERROR((VLOOKUP(D3459,'Automation (QBO)'!A:B,2,FALSE)),"Suspense")))</f>
        <v>Project Expense - Subcontractors</v>
      </c>
      <c r="I3459" s="17">
        <f t="shared" si="222"/>
        <v>214.5</v>
      </c>
      <c r="J3459" s="12" t="str">
        <f t="shared" si="223"/>
        <v>Project Expense - Subcontractors</v>
      </c>
    </row>
    <row r="3460" spans="1:10" ht="18" hidden="1" customHeight="1">
      <c r="A3460" s="13" t="s">
        <v>953</v>
      </c>
      <c r="B3460" s="12" t="s">
        <v>924</v>
      </c>
      <c r="C3460" s="12" t="s">
        <v>111</v>
      </c>
      <c r="D3460" s="12" t="s">
        <v>199</v>
      </c>
      <c r="E3460" s="12">
        <v>-10.73</v>
      </c>
      <c r="F3460" s="14" t="str">
        <f t="shared" si="220"/>
        <v>2025-07-16BillReload Contracting Ltd.21020 GST/HST Payable-10.73</v>
      </c>
      <c r="G3460" s="15">
        <f t="shared" si="221"/>
        <v>45854</v>
      </c>
      <c r="H3460" s="16" t="str">
        <f>IF((IFERROR((VLOOKUP(D3460,'Automation (QBO)'!A:B,2,FALSE)),"0"))=0,"Suspense",(IFERROR((VLOOKUP(D3460,'Automation (QBO)'!A:B,2,FALSE)),"Suspense")))</f>
        <v>GST/HST Payable</v>
      </c>
      <c r="I3460" s="17">
        <f t="shared" si="222"/>
        <v>-10.73</v>
      </c>
      <c r="J3460" s="12" t="str">
        <f t="shared" si="223"/>
        <v>GST/HST Payable</v>
      </c>
    </row>
    <row r="3461" spans="1:10" ht="18" hidden="1" customHeight="1">
      <c r="A3461" s="13" t="s">
        <v>953</v>
      </c>
      <c r="B3461" s="12" t="s">
        <v>924</v>
      </c>
      <c r="C3461" s="12" t="s">
        <v>111</v>
      </c>
      <c r="D3461" s="12" t="s">
        <v>272</v>
      </c>
      <c r="E3461" s="12">
        <v>225.23</v>
      </c>
      <c r="F3461" s="14" t="str">
        <f t="shared" si="220"/>
        <v>2025-07-16BillReload Contracting Ltd.21000 Accounts Payable225.23</v>
      </c>
      <c r="G3461" s="15">
        <f t="shared" si="221"/>
        <v>45854</v>
      </c>
      <c r="H3461" s="16" t="str">
        <f>IF((IFERROR((VLOOKUP(D3461,'Automation (QBO)'!A:B,2,FALSE)),"0"))=0,"Suspense",(IFERROR((VLOOKUP(D3461,'Automation (QBO)'!A:B,2,FALSE)),"Suspense")))</f>
        <v>Accounts Payable - Unknown</v>
      </c>
      <c r="I3461" s="17">
        <f t="shared" si="222"/>
        <v>225.23</v>
      </c>
      <c r="J3461" s="12" t="str">
        <f t="shared" si="223"/>
        <v>Accounts Payable - Unknown</v>
      </c>
    </row>
    <row r="3462" spans="1:10" ht="18" hidden="1" customHeight="1">
      <c r="A3462" s="13" t="s">
        <v>953</v>
      </c>
      <c r="B3462" s="12" t="s">
        <v>929</v>
      </c>
      <c r="C3462" s="12" t="s">
        <v>111</v>
      </c>
      <c r="D3462" s="12" t="s">
        <v>272</v>
      </c>
      <c r="E3462" s="12">
        <v>-225.23</v>
      </c>
      <c r="F3462" s="14" t="str">
        <f t="shared" si="220"/>
        <v>2025-07-16Bill Payment (Cheque)Reload Contracting Ltd.21000 Accounts Payable-225.23</v>
      </c>
      <c r="G3462" s="15">
        <f t="shared" si="221"/>
        <v>45854</v>
      </c>
      <c r="H3462" s="16" t="str">
        <f>IF((IFERROR((VLOOKUP(D3462,'Automation (QBO)'!A:B,2,FALSE)),"0"))=0,"Suspense",(IFERROR((VLOOKUP(D3462,'Automation (QBO)'!A:B,2,FALSE)),"Suspense")))</f>
        <v>Accounts Payable - Unknown</v>
      </c>
      <c r="I3462" s="17">
        <f t="shared" si="222"/>
        <v>-225.23</v>
      </c>
      <c r="J3462" s="12" t="str">
        <f t="shared" si="223"/>
        <v>Accounts Payable - Unknown</v>
      </c>
    </row>
    <row r="3463" spans="1:10" ht="18" hidden="1" customHeight="1">
      <c r="A3463" s="13" t="s">
        <v>953</v>
      </c>
      <c r="B3463" s="12" t="s">
        <v>929</v>
      </c>
      <c r="C3463" s="12" t="s">
        <v>111</v>
      </c>
      <c r="D3463" s="12" t="s">
        <v>201</v>
      </c>
      <c r="E3463" s="12">
        <v>-225.23</v>
      </c>
      <c r="F3463" s="14" t="str">
        <f t="shared" si="220"/>
        <v>2025-07-16Bill Payment (Cheque)Reload Contracting Ltd.11005 Chequing (CIBC)-225.23</v>
      </c>
      <c r="G3463" s="15">
        <f t="shared" si="221"/>
        <v>45854</v>
      </c>
      <c r="H3463" s="16" t="str">
        <f>IF((IFERROR((VLOOKUP(D3463,'Automation (QBO)'!A:B,2,FALSE)),"0"))=0,"Suspense",(IFERROR((VLOOKUP(D3463,'Automation (QBO)'!A:B,2,FALSE)),"Suspense")))</f>
        <v>Chequing (CIBC)</v>
      </c>
      <c r="I3463" s="17">
        <f t="shared" si="222"/>
        <v>-225.23</v>
      </c>
      <c r="J3463" s="12" t="str">
        <f t="shared" si="223"/>
        <v>Chequing (CIBC)</v>
      </c>
    </row>
    <row r="3464" spans="1:10" ht="18" hidden="1" customHeight="1">
      <c r="A3464" s="13" t="s">
        <v>953</v>
      </c>
      <c r="B3464" s="12" t="s">
        <v>924</v>
      </c>
      <c r="C3464" s="12" t="s">
        <v>115</v>
      </c>
      <c r="D3464" s="12" t="s">
        <v>272</v>
      </c>
      <c r="E3464" s="12">
        <v>699.3</v>
      </c>
      <c r="F3464" s="14" t="str">
        <f t="shared" si="220"/>
        <v>2025-07-16BillBrenmack Electric Ltd21000 Accounts Payable699.3</v>
      </c>
      <c r="G3464" s="15">
        <f t="shared" si="221"/>
        <v>45854</v>
      </c>
      <c r="H3464" s="16" t="str">
        <f>IF((IFERROR((VLOOKUP(D3464,'Automation (QBO)'!A:B,2,FALSE)),"0"))=0,"Suspense",(IFERROR((VLOOKUP(D3464,'Automation (QBO)'!A:B,2,FALSE)),"Suspense")))</f>
        <v>Accounts Payable - Unknown</v>
      </c>
      <c r="I3464" s="17">
        <f t="shared" si="222"/>
        <v>699.3</v>
      </c>
      <c r="J3464" s="12" t="str">
        <f t="shared" si="223"/>
        <v>Accounts Payable - Unknown</v>
      </c>
    </row>
    <row r="3465" spans="1:10" ht="18" hidden="1" customHeight="1">
      <c r="A3465" s="13" t="s">
        <v>953</v>
      </c>
      <c r="B3465" s="12" t="s">
        <v>924</v>
      </c>
      <c r="C3465" s="12" t="s">
        <v>954</v>
      </c>
      <c r="D3465" s="12" t="s">
        <v>272</v>
      </c>
      <c r="E3465" s="12">
        <v>11202.46</v>
      </c>
      <c r="F3465" s="14" t="str">
        <f t="shared" si="220"/>
        <v>2025-07-16BillVancouver Glass21000 Accounts Payable11202.46</v>
      </c>
      <c r="G3465" s="15">
        <f t="shared" si="221"/>
        <v>45854</v>
      </c>
      <c r="H3465" s="16" t="str">
        <f>IF((IFERROR((VLOOKUP(D3465,'Automation (QBO)'!A:B,2,FALSE)),"0"))=0,"Suspense",(IFERROR((VLOOKUP(D3465,'Automation (QBO)'!A:B,2,FALSE)),"Suspense")))</f>
        <v>Accounts Payable - Unknown</v>
      </c>
      <c r="I3465" s="17">
        <f t="shared" si="222"/>
        <v>11202.46</v>
      </c>
      <c r="J3465" s="12" t="str">
        <f t="shared" si="223"/>
        <v>Accounts Payable - Unknown</v>
      </c>
    </row>
    <row r="3466" spans="1:10" ht="18" hidden="1" customHeight="1">
      <c r="A3466" s="13" t="s">
        <v>953</v>
      </c>
      <c r="B3466" s="12" t="s">
        <v>105</v>
      </c>
      <c r="D3466" s="12" t="s">
        <v>201</v>
      </c>
      <c r="E3466" s="12">
        <v>-8575.0499999999993</v>
      </c>
      <c r="F3466" s="14" t="str">
        <f t="shared" si="220"/>
        <v>2025-07-16Journal Entry11005 Chequing (CIBC)-8575.05</v>
      </c>
      <c r="G3466" s="15">
        <f t="shared" si="221"/>
        <v>45854</v>
      </c>
      <c r="H3466" s="16" t="str">
        <f>IF((IFERROR((VLOOKUP(D3466,'Automation (QBO)'!A:B,2,FALSE)),"0"))=0,"Suspense",(IFERROR((VLOOKUP(D3466,'Automation (QBO)'!A:B,2,FALSE)),"Suspense")))</f>
        <v>Chequing (CIBC)</v>
      </c>
      <c r="I3466" s="17">
        <f t="shared" si="222"/>
        <v>-8575.0499999999993</v>
      </c>
      <c r="J3466" s="12" t="str">
        <f t="shared" si="223"/>
        <v>Chequing (CIBC)</v>
      </c>
    </row>
    <row r="3467" spans="1:10" ht="18" hidden="1" customHeight="1">
      <c r="A3467" s="13" t="s">
        <v>953</v>
      </c>
      <c r="B3467" s="12" t="s">
        <v>929</v>
      </c>
      <c r="C3467" s="12" t="s">
        <v>954</v>
      </c>
      <c r="D3467" s="12" t="s">
        <v>201</v>
      </c>
      <c r="E3467" s="12">
        <v>-11202.46</v>
      </c>
      <c r="F3467" s="14" t="str">
        <f t="shared" si="220"/>
        <v>2025-07-16Bill Payment (Cheque)Vancouver Glass11005 Chequing (CIBC)-11202.46</v>
      </c>
      <c r="G3467" s="15">
        <f t="shared" si="221"/>
        <v>45854</v>
      </c>
      <c r="H3467" s="16" t="str">
        <f>IF((IFERROR((VLOOKUP(D3467,'Automation (QBO)'!A:B,2,FALSE)),"0"))=0,"Suspense",(IFERROR((VLOOKUP(D3467,'Automation (QBO)'!A:B,2,FALSE)),"Suspense")))</f>
        <v>Chequing (CIBC)</v>
      </c>
      <c r="I3467" s="17">
        <f t="shared" si="222"/>
        <v>-11202.46</v>
      </c>
      <c r="J3467" s="12" t="str">
        <f t="shared" si="223"/>
        <v>Chequing (CIBC)</v>
      </c>
    </row>
    <row r="3468" spans="1:10" ht="18" hidden="1" customHeight="1">
      <c r="A3468" s="13" t="s">
        <v>953</v>
      </c>
      <c r="B3468" s="12" t="s">
        <v>98</v>
      </c>
      <c r="C3468" s="12" t="s">
        <v>103</v>
      </c>
      <c r="D3468" s="12" t="s">
        <v>505</v>
      </c>
      <c r="E3468" s="12">
        <v>-32.25</v>
      </c>
      <c r="F3468" s="14" t="str">
        <f t="shared" si="220"/>
        <v>2025-07-16Credit Card CreditRona21010 Credit Card (CIBC Visa)-32.25</v>
      </c>
      <c r="G3468" s="15">
        <f t="shared" si="221"/>
        <v>45854</v>
      </c>
      <c r="H3468" s="16" t="str">
        <f>IF((IFERROR((VLOOKUP(D3468,'Automation (QBO)'!A:B,2,FALSE)),"0"))=0,"Suspense",(IFERROR((VLOOKUP(D3468,'Automation (QBO)'!A:B,2,FALSE)),"Suspense")))</f>
        <v>Credit Card (CIBC Visa)</v>
      </c>
      <c r="I3468" s="17">
        <f t="shared" si="222"/>
        <v>-32.25</v>
      </c>
      <c r="J3468" s="12" t="str">
        <f t="shared" si="223"/>
        <v>Credit Card (CIBC Visa)</v>
      </c>
    </row>
    <row r="3469" spans="1:10" ht="18" hidden="1" customHeight="1">
      <c r="A3469" s="13" t="s">
        <v>953</v>
      </c>
      <c r="B3469" s="12" t="s">
        <v>98</v>
      </c>
      <c r="C3469" s="12" t="s">
        <v>103</v>
      </c>
      <c r="D3469" s="12" t="s">
        <v>505</v>
      </c>
      <c r="E3469" s="12">
        <v>-191.77</v>
      </c>
      <c r="F3469" s="14" t="str">
        <f t="shared" si="220"/>
        <v>2025-07-16Credit Card CreditRona21010 Credit Card (CIBC Visa)-191.77</v>
      </c>
      <c r="G3469" s="15">
        <f t="shared" si="221"/>
        <v>45854</v>
      </c>
      <c r="H3469" s="16" t="str">
        <f>IF((IFERROR((VLOOKUP(D3469,'Automation (QBO)'!A:B,2,FALSE)),"0"))=0,"Suspense",(IFERROR((VLOOKUP(D3469,'Automation (QBO)'!A:B,2,FALSE)),"Suspense")))</f>
        <v>Credit Card (CIBC Visa)</v>
      </c>
      <c r="I3469" s="17">
        <f t="shared" si="222"/>
        <v>-191.77</v>
      </c>
      <c r="J3469" s="12" t="str">
        <f t="shared" si="223"/>
        <v>Credit Card (CIBC Visa)</v>
      </c>
    </row>
    <row r="3470" spans="1:10" ht="18" hidden="1" customHeight="1">
      <c r="A3470" s="13" t="s">
        <v>955</v>
      </c>
      <c r="B3470" s="12" t="s">
        <v>78</v>
      </c>
      <c r="C3470" s="12" t="s">
        <v>93</v>
      </c>
      <c r="D3470" s="12" t="s">
        <v>383</v>
      </c>
      <c r="E3470" s="12">
        <v>23.73</v>
      </c>
      <c r="F3470" s="14" t="str">
        <f t="shared" si="220"/>
        <v>2025-07-17ExpenseFullHost52165 Subscriptions (Annual)23.73</v>
      </c>
      <c r="G3470" s="15">
        <f t="shared" si="221"/>
        <v>45855</v>
      </c>
      <c r="H3470" s="16" t="str">
        <f>IF((IFERROR((VLOOKUP(D3470,'Automation (QBO)'!A:B,2,FALSE)),"0"))=0,"Suspense",(IFERROR((VLOOKUP(D3470,'Automation (QBO)'!A:B,2,FALSE)),"Suspense")))</f>
        <v>Subscriptions (Annual)</v>
      </c>
      <c r="I3470" s="17">
        <f t="shared" si="222"/>
        <v>23.73</v>
      </c>
      <c r="J3470" s="12" t="str">
        <f t="shared" si="223"/>
        <v>Subscriptions (Annual)</v>
      </c>
    </row>
    <row r="3471" spans="1:10" ht="18" hidden="1" customHeight="1">
      <c r="A3471" s="13" t="s">
        <v>955</v>
      </c>
      <c r="B3471" s="12" t="s">
        <v>78</v>
      </c>
      <c r="C3471" s="12" t="s">
        <v>93</v>
      </c>
      <c r="D3471" s="12" t="s">
        <v>199</v>
      </c>
      <c r="E3471" s="12">
        <v>-1.19</v>
      </c>
      <c r="F3471" s="14" t="str">
        <f t="shared" si="220"/>
        <v>2025-07-17ExpenseFullHost21020 GST/HST Payable-1.19</v>
      </c>
      <c r="G3471" s="15">
        <f t="shared" si="221"/>
        <v>45855</v>
      </c>
      <c r="H3471" s="16" t="str">
        <f>IF((IFERROR((VLOOKUP(D3471,'Automation (QBO)'!A:B,2,FALSE)),"0"))=0,"Suspense",(IFERROR((VLOOKUP(D3471,'Automation (QBO)'!A:B,2,FALSE)),"Suspense")))</f>
        <v>GST/HST Payable</v>
      </c>
      <c r="I3471" s="17">
        <f t="shared" si="222"/>
        <v>-1.19</v>
      </c>
      <c r="J3471" s="12" t="str">
        <f t="shared" si="223"/>
        <v>GST/HST Payable</v>
      </c>
    </row>
    <row r="3472" spans="1:10" ht="18" hidden="1" customHeight="1">
      <c r="A3472" s="13" t="s">
        <v>955</v>
      </c>
      <c r="B3472" s="12" t="s">
        <v>924</v>
      </c>
      <c r="C3472" s="12" t="s">
        <v>307</v>
      </c>
      <c r="D3472" s="12" t="s">
        <v>300</v>
      </c>
      <c r="E3472" s="12">
        <v>871.84</v>
      </c>
      <c r="F3472" s="14" t="str">
        <f t="shared" si="220"/>
        <v>2025-07-17BillWorksafe51310 COGS - Labour871.84</v>
      </c>
      <c r="G3472" s="15">
        <f t="shared" si="221"/>
        <v>45855</v>
      </c>
      <c r="H3472" s="16" t="str">
        <f>IF((IFERROR((VLOOKUP(D3472,'Automation (QBO)'!A:B,2,FALSE)),"0"))=0,"Suspense",(IFERROR((VLOOKUP(D3472,'Automation (QBO)'!A:B,2,FALSE)),"Suspense")))</f>
        <v>COGS - Labour</v>
      </c>
      <c r="I3472" s="17">
        <f t="shared" si="222"/>
        <v>871.84</v>
      </c>
      <c r="J3472" s="12" t="str">
        <f t="shared" si="223"/>
        <v>COGS - Labour</v>
      </c>
    </row>
    <row r="3473" spans="1:10" ht="18" hidden="1" customHeight="1">
      <c r="A3473" s="13" t="s">
        <v>955</v>
      </c>
      <c r="B3473" s="12" t="s">
        <v>924</v>
      </c>
      <c r="C3473" s="12" t="s">
        <v>307</v>
      </c>
      <c r="D3473" s="12" t="s">
        <v>199</v>
      </c>
      <c r="E3473" s="12">
        <v>0</v>
      </c>
      <c r="F3473" s="14" t="str">
        <f t="shared" si="220"/>
        <v>2025-07-17BillWorksafe21020 GST/HST Payable0</v>
      </c>
      <c r="G3473" s="15">
        <f t="shared" si="221"/>
        <v>45855</v>
      </c>
      <c r="H3473" s="16" t="str">
        <f>IF((IFERROR((VLOOKUP(D3473,'Automation (QBO)'!A:B,2,FALSE)),"0"))=0,"Suspense",(IFERROR((VLOOKUP(D3473,'Automation (QBO)'!A:B,2,FALSE)),"Suspense")))</f>
        <v>GST/HST Payable</v>
      </c>
      <c r="I3473" s="17">
        <f t="shared" si="222"/>
        <v>0</v>
      </c>
      <c r="J3473" s="12" t="str">
        <f t="shared" si="223"/>
        <v>GST/HST Payable</v>
      </c>
    </row>
    <row r="3474" spans="1:10" ht="18" hidden="1" customHeight="1">
      <c r="A3474" s="13" t="s">
        <v>955</v>
      </c>
      <c r="B3474" s="12" t="s">
        <v>925</v>
      </c>
      <c r="C3474" s="12" t="s">
        <v>307</v>
      </c>
      <c r="D3474" s="12" t="s">
        <v>272</v>
      </c>
      <c r="E3474" s="12">
        <v>-871.84</v>
      </c>
      <c r="F3474" s="14" t="str">
        <f t="shared" si="220"/>
        <v>2025-07-17Bill Payment (Credit Card)Worksafe21000 Accounts Payable-871.84</v>
      </c>
      <c r="G3474" s="15">
        <f t="shared" si="221"/>
        <v>45855</v>
      </c>
      <c r="H3474" s="16" t="str">
        <f>IF((IFERROR((VLOOKUP(D3474,'Automation (QBO)'!A:B,2,FALSE)),"0"))=0,"Suspense",(IFERROR((VLOOKUP(D3474,'Automation (QBO)'!A:B,2,FALSE)),"Suspense")))</f>
        <v>Accounts Payable - Unknown</v>
      </c>
      <c r="I3474" s="17">
        <f t="shared" si="222"/>
        <v>-871.84</v>
      </c>
      <c r="J3474" s="12" t="str">
        <f t="shared" si="223"/>
        <v>Accounts Payable - Unknown</v>
      </c>
    </row>
    <row r="3475" spans="1:10" ht="18" hidden="1" customHeight="1">
      <c r="A3475" s="13" t="s">
        <v>955</v>
      </c>
      <c r="B3475" s="12" t="s">
        <v>924</v>
      </c>
      <c r="C3475" s="12" t="s">
        <v>307</v>
      </c>
      <c r="D3475" s="12" t="s">
        <v>272</v>
      </c>
      <c r="E3475" s="12">
        <v>871.84</v>
      </c>
      <c r="F3475" s="14" t="str">
        <f t="shared" si="220"/>
        <v>2025-07-17BillWorksafe21000 Accounts Payable871.84</v>
      </c>
      <c r="G3475" s="15">
        <f t="shared" si="221"/>
        <v>45855</v>
      </c>
      <c r="H3475" s="16" t="str">
        <f>IF((IFERROR((VLOOKUP(D3475,'Automation (QBO)'!A:B,2,FALSE)),"0"))=0,"Suspense",(IFERROR((VLOOKUP(D3475,'Automation (QBO)'!A:B,2,FALSE)),"Suspense")))</f>
        <v>Accounts Payable - Unknown</v>
      </c>
      <c r="I3475" s="17">
        <f t="shared" si="222"/>
        <v>871.84</v>
      </c>
      <c r="J3475" s="12" t="str">
        <f t="shared" si="223"/>
        <v>Accounts Payable - Unknown</v>
      </c>
    </row>
    <row r="3476" spans="1:10" ht="18" hidden="1" customHeight="1">
      <c r="A3476" s="13" t="s">
        <v>955</v>
      </c>
      <c r="B3476" s="12" t="s">
        <v>925</v>
      </c>
      <c r="C3476" s="12" t="s">
        <v>307</v>
      </c>
      <c r="D3476" s="12" t="s">
        <v>505</v>
      </c>
      <c r="E3476" s="12">
        <v>871.84</v>
      </c>
      <c r="F3476" s="14" t="str">
        <f t="shared" si="220"/>
        <v>2025-07-17Bill Payment (Credit Card)Worksafe21010 Credit Card (CIBC Visa)871.84</v>
      </c>
      <c r="G3476" s="15">
        <f t="shared" si="221"/>
        <v>45855</v>
      </c>
      <c r="H3476" s="16" t="str">
        <f>IF((IFERROR((VLOOKUP(D3476,'Automation (QBO)'!A:B,2,FALSE)),"0"))=0,"Suspense",(IFERROR((VLOOKUP(D3476,'Automation (QBO)'!A:B,2,FALSE)),"Suspense")))</f>
        <v>Credit Card (CIBC Visa)</v>
      </c>
      <c r="I3476" s="17">
        <f t="shared" si="222"/>
        <v>871.84</v>
      </c>
      <c r="J3476" s="12" t="str">
        <f t="shared" si="223"/>
        <v>Credit Card (CIBC Visa)</v>
      </c>
    </row>
    <row r="3477" spans="1:10" ht="18" hidden="1" customHeight="1">
      <c r="A3477" s="13" t="s">
        <v>955</v>
      </c>
      <c r="B3477" s="12" t="s">
        <v>78</v>
      </c>
      <c r="C3477" s="12" t="s">
        <v>93</v>
      </c>
      <c r="D3477" s="12" t="s">
        <v>505</v>
      </c>
      <c r="E3477" s="12">
        <v>24.92</v>
      </c>
      <c r="F3477" s="14" t="str">
        <f t="shared" si="220"/>
        <v>2025-07-17ExpenseFullHost21010 Credit Card (CIBC Visa)24.92</v>
      </c>
      <c r="G3477" s="15">
        <f t="shared" si="221"/>
        <v>45855</v>
      </c>
      <c r="H3477" s="16" t="str">
        <f>IF((IFERROR((VLOOKUP(D3477,'Automation (QBO)'!A:B,2,FALSE)),"0"))=0,"Suspense",(IFERROR((VLOOKUP(D3477,'Automation (QBO)'!A:B,2,FALSE)),"Suspense")))</f>
        <v>Credit Card (CIBC Visa)</v>
      </c>
      <c r="I3477" s="17">
        <f t="shared" si="222"/>
        <v>24.92</v>
      </c>
      <c r="J3477" s="12" t="str">
        <f t="shared" si="223"/>
        <v>Credit Card (CIBC Visa)</v>
      </c>
    </row>
    <row r="3478" spans="1:10" ht="18" hidden="1" customHeight="1">
      <c r="A3478" s="13" t="s">
        <v>956</v>
      </c>
      <c r="B3478" s="12" t="s">
        <v>78</v>
      </c>
      <c r="C3478" s="12" t="s">
        <v>92</v>
      </c>
      <c r="D3478" s="12" t="s">
        <v>199</v>
      </c>
      <c r="E3478" s="12">
        <v>0</v>
      </c>
      <c r="F3478" s="14" t="str">
        <f t="shared" si="220"/>
        <v>2025-07-18ExpenseBDC21020 GST/HST Payable0</v>
      </c>
      <c r="G3478" s="15">
        <f t="shared" si="221"/>
        <v>45856</v>
      </c>
      <c r="H3478" s="16" t="str">
        <f>IF((IFERROR((VLOOKUP(D3478,'Automation (QBO)'!A:B,2,FALSE)),"0"))=0,"Suspense",(IFERROR((VLOOKUP(D3478,'Automation (QBO)'!A:B,2,FALSE)),"Suspense")))</f>
        <v>GST/HST Payable</v>
      </c>
      <c r="I3478" s="17">
        <f t="shared" si="222"/>
        <v>0</v>
      </c>
      <c r="J3478" s="12" t="str">
        <f t="shared" si="223"/>
        <v>GST/HST Payable</v>
      </c>
    </row>
    <row r="3479" spans="1:10" ht="18" hidden="1" customHeight="1">
      <c r="A3479" s="13" t="s">
        <v>956</v>
      </c>
      <c r="B3479" s="12" t="s">
        <v>78</v>
      </c>
      <c r="C3479" s="12" t="s">
        <v>92</v>
      </c>
      <c r="D3479" s="12" t="s">
        <v>922</v>
      </c>
      <c r="E3479" s="12">
        <v>-1059.67</v>
      </c>
      <c r="F3479" s="14" t="str">
        <f t="shared" si="220"/>
        <v>2025-07-18ExpenseBDC22005 Bank Loan - BDC (001)-1059.67</v>
      </c>
      <c r="G3479" s="15">
        <f t="shared" si="221"/>
        <v>45856</v>
      </c>
      <c r="H3479" s="16" t="str">
        <f>IF((IFERROR((VLOOKUP(D3479,'Automation (QBO)'!A:B,2,FALSE)),"0"))=0,"Suspense",(IFERROR((VLOOKUP(D3479,'Automation (QBO)'!A:B,2,FALSE)),"Suspense")))</f>
        <v>Bank Loan 1 (BDC)</v>
      </c>
      <c r="I3479" s="17">
        <f t="shared" si="222"/>
        <v>-1059.67</v>
      </c>
      <c r="J3479" s="12" t="str">
        <f t="shared" si="223"/>
        <v>Bank Loan 1 (BDC)</v>
      </c>
    </row>
    <row r="3480" spans="1:10" ht="18" hidden="1" customHeight="1">
      <c r="A3480" s="13" t="s">
        <v>956</v>
      </c>
      <c r="B3480" s="12" t="s">
        <v>924</v>
      </c>
      <c r="C3480" s="12" t="s">
        <v>83</v>
      </c>
      <c r="D3480" s="12" t="s">
        <v>663</v>
      </c>
      <c r="E3480" s="12">
        <v>147</v>
      </c>
      <c r="F3480" s="14" t="str">
        <f t="shared" si="220"/>
        <v>2025-07-18BillMV Recycling and Waste Centre51315 Project Expense - Other147</v>
      </c>
      <c r="G3480" s="15">
        <f t="shared" si="221"/>
        <v>45856</v>
      </c>
      <c r="H3480" s="16" t="str">
        <f>IF((IFERROR((VLOOKUP(D3480,'Automation (QBO)'!A:B,2,FALSE)),"0"))=0,"Suspense",(IFERROR((VLOOKUP(D3480,'Automation (QBO)'!A:B,2,FALSE)),"Suspense")))</f>
        <v>Project Expense - Other</v>
      </c>
      <c r="I3480" s="17">
        <f t="shared" si="222"/>
        <v>147</v>
      </c>
      <c r="J3480" s="12" t="str">
        <f t="shared" si="223"/>
        <v>Project Expense - Other</v>
      </c>
    </row>
    <row r="3481" spans="1:10" ht="18" hidden="1" customHeight="1">
      <c r="A3481" s="13" t="s">
        <v>956</v>
      </c>
      <c r="B3481" s="12" t="s">
        <v>924</v>
      </c>
      <c r="C3481" s="12" t="s">
        <v>83</v>
      </c>
      <c r="D3481" s="12" t="s">
        <v>272</v>
      </c>
      <c r="E3481" s="12">
        <v>147</v>
      </c>
      <c r="F3481" s="14" t="str">
        <f t="shared" si="220"/>
        <v>2025-07-18BillMV Recycling and Waste Centre21000 Accounts Payable147</v>
      </c>
      <c r="G3481" s="15">
        <f t="shared" si="221"/>
        <v>45856</v>
      </c>
      <c r="H3481" s="16" t="str">
        <f>IF((IFERROR((VLOOKUP(D3481,'Automation (QBO)'!A:B,2,FALSE)),"0"))=0,"Suspense",(IFERROR((VLOOKUP(D3481,'Automation (QBO)'!A:B,2,FALSE)),"Suspense")))</f>
        <v>Accounts Payable - Unknown</v>
      </c>
      <c r="I3481" s="17">
        <f t="shared" si="222"/>
        <v>147</v>
      </c>
      <c r="J3481" s="12" t="str">
        <f t="shared" si="223"/>
        <v>Accounts Payable - Unknown</v>
      </c>
    </row>
    <row r="3482" spans="1:10" ht="18" hidden="1" customHeight="1">
      <c r="A3482" s="13" t="s">
        <v>956</v>
      </c>
      <c r="B3482" s="12" t="s">
        <v>924</v>
      </c>
      <c r="C3482" s="12" t="s">
        <v>83</v>
      </c>
      <c r="D3482" s="12" t="s">
        <v>663</v>
      </c>
      <c r="E3482" s="12">
        <v>106</v>
      </c>
      <c r="F3482" s="14" t="str">
        <f t="shared" si="220"/>
        <v>2025-07-18BillMV Recycling and Waste Centre51315 Project Expense - Other106</v>
      </c>
      <c r="G3482" s="15">
        <f t="shared" si="221"/>
        <v>45856</v>
      </c>
      <c r="H3482" s="16" t="str">
        <f>IF((IFERROR((VLOOKUP(D3482,'Automation (QBO)'!A:B,2,FALSE)),"0"))=0,"Suspense",(IFERROR((VLOOKUP(D3482,'Automation (QBO)'!A:B,2,FALSE)),"Suspense")))</f>
        <v>Project Expense - Other</v>
      </c>
      <c r="I3482" s="17">
        <f t="shared" si="222"/>
        <v>106</v>
      </c>
      <c r="J3482" s="12" t="str">
        <f t="shared" si="223"/>
        <v>Project Expense - Other</v>
      </c>
    </row>
    <row r="3483" spans="1:10" ht="18" hidden="1" customHeight="1">
      <c r="A3483" s="13" t="s">
        <v>956</v>
      </c>
      <c r="B3483" s="12" t="s">
        <v>925</v>
      </c>
      <c r="C3483" s="12" t="s">
        <v>83</v>
      </c>
      <c r="D3483" s="12" t="s">
        <v>272</v>
      </c>
      <c r="E3483" s="12">
        <v>-106</v>
      </c>
      <c r="F3483" s="14" t="str">
        <f t="shared" si="220"/>
        <v>2025-07-18Bill Payment (Credit Card)MV Recycling and Waste Centre21000 Accounts Payable-106</v>
      </c>
      <c r="G3483" s="15">
        <f t="shared" si="221"/>
        <v>45856</v>
      </c>
      <c r="H3483" s="16" t="str">
        <f>IF((IFERROR((VLOOKUP(D3483,'Automation (QBO)'!A:B,2,FALSE)),"0"))=0,"Suspense",(IFERROR((VLOOKUP(D3483,'Automation (QBO)'!A:B,2,FALSE)),"Suspense")))</f>
        <v>Accounts Payable - Unknown</v>
      </c>
      <c r="I3483" s="17">
        <f t="shared" si="222"/>
        <v>-106</v>
      </c>
      <c r="J3483" s="12" t="str">
        <f t="shared" si="223"/>
        <v>Accounts Payable - Unknown</v>
      </c>
    </row>
    <row r="3484" spans="1:10" ht="18" hidden="1" customHeight="1">
      <c r="A3484" s="13" t="s">
        <v>956</v>
      </c>
      <c r="B3484" s="12" t="s">
        <v>925</v>
      </c>
      <c r="C3484" s="12" t="s">
        <v>83</v>
      </c>
      <c r="D3484" s="12" t="s">
        <v>272</v>
      </c>
      <c r="E3484" s="12">
        <v>-147</v>
      </c>
      <c r="F3484" s="14" t="str">
        <f t="shared" si="220"/>
        <v>2025-07-18Bill Payment (Credit Card)MV Recycling and Waste Centre21000 Accounts Payable-147</v>
      </c>
      <c r="G3484" s="15">
        <f t="shared" si="221"/>
        <v>45856</v>
      </c>
      <c r="H3484" s="16" t="str">
        <f>IF((IFERROR((VLOOKUP(D3484,'Automation (QBO)'!A:B,2,FALSE)),"0"))=0,"Suspense",(IFERROR((VLOOKUP(D3484,'Automation (QBO)'!A:B,2,FALSE)),"Suspense")))</f>
        <v>Accounts Payable - Unknown</v>
      </c>
      <c r="I3484" s="17">
        <f t="shared" si="222"/>
        <v>-147</v>
      </c>
      <c r="J3484" s="12" t="str">
        <f t="shared" si="223"/>
        <v>Accounts Payable - Unknown</v>
      </c>
    </row>
    <row r="3485" spans="1:10" ht="18" hidden="1" customHeight="1">
      <c r="A3485" s="13" t="s">
        <v>956</v>
      </c>
      <c r="B3485" s="12" t="s">
        <v>78</v>
      </c>
      <c r="C3485" s="12" t="s">
        <v>92</v>
      </c>
      <c r="D3485" s="12" t="s">
        <v>201</v>
      </c>
      <c r="E3485" s="12">
        <v>-1059.67</v>
      </c>
      <c r="F3485" s="14" t="str">
        <f t="shared" si="220"/>
        <v>2025-07-18ExpenseBDC11005 Chequing (CIBC)-1059.67</v>
      </c>
      <c r="G3485" s="15">
        <f t="shared" si="221"/>
        <v>45856</v>
      </c>
      <c r="H3485" s="16" t="str">
        <f>IF((IFERROR((VLOOKUP(D3485,'Automation (QBO)'!A:B,2,FALSE)),"0"))=0,"Suspense",(IFERROR((VLOOKUP(D3485,'Automation (QBO)'!A:B,2,FALSE)),"Suspense")))</f>
        <v>Chequing (CIBC)</v>
      </c>
      <c r="I3485" s="17">
        <f t="shared" si="222"/>
        <v>-1059.67</v>
      </c>
      <c r="J3485" s="12" t="str">
        <f t="shared" si="223"/>
        <v>Chequing (CIBC)</v>
      </c>
    </row>
    <row r="3486" spans="1:10" ht="18" hidden="1" customHeight="1">
      <c r="A3486" s="13" t="s">
        <v>956</v>
      </c>
      <c r="B3486" s="12" t="s">
        <v>925</v>
      </c>
      <c r="C3486" s="12" t="s">
        <v>83</v>
      </c>
      <c r="D3486" s="12" t="s">
        <v>505</v>
      </c>
      <c r="E3486" s="12">
        <v>147</v>
      </c>
      <c r="F3486" s="14" t="str">
        <f t="shared" si="220"/>
        <v>2025-07-18Bill Payment (Credit Card)MV Recycling and Waste Centre21010 Credit Card (CIBC Visa)147</v>
      </c>
      <c r="G3486" s="15">
        <f t="shared" si="221"/>
        <v>45856</v>
      </c>
      <c r="H3486" s="16" t="str">
        <f>IF((IFERROR((VLOOKUP(D3486,'Automation (QBO)'!A:B,2,FALSE)),"0"))=0,"Suspense",(IFERROR((VLOOKUP(D3486,'Automation (QBO)'!A:B,2,FALSE)),"Suspense")))</f>
        <v>Credit Card (CIBC Visa)</v>
      </c>
      <c r="I3486" s="17">
        <f t="shared" si="222"/>
        <v>147</v>
      </c>
      <c r="J3486" s="12" t="str">
        <f t="shared" si="223"/>
        <v>Credit Card (CIBC Visa)</v>
      </c>
    </row>
    <row r="3487" spans="1:10" ht="18" hidden="1" customHeight="1">
      <c r="A3487" s="13" t="s">
        <v>956</v>
      </c>
      <c r="B3487" s="12" t="s">
        <v>925</v>
      </c>
      <c r="C3487" s="12" t="s">
        <v>83</v>
      </c>
      <c r="D3487" s="12" t="s">
        <v>505</v>
      </c>
      <c r="E3487" s="12">
        <v>106</v>
      </c>
      <c r="F3487" s="14" t="str">
        <f t="shared" ref="F3487:F3550" si="224">A3487&amp;B3487&amp;C3487&amp;D3487&amp;E3487</f>
        <v>2025-07-18Bill Payment (Credit Card)MV Recycling and Waste Centre21010 Credit Card (CIBC Visa)106</v>
      </c>
      <c r="G3487" s="15">
        <f t="shared" ref="G3487:G3550" si="225">IFERROR((DATEVALUE(A3487)),A3487)</f>
        <v>45856</v>
      </c>
      <c r="H3487" s="16" t="str">
        <f>IF((IFERROR((VLOOKUP(D3487,'Automation (QBO)'!A:B,2,FALSE)),"0"))=0,"Suspense",(IFERROR((VLOOKUP(D3487,'Automation (QBO)'!A:B,2,FALSE)),"Suspense")))</f>
        <v>Credit Card (CIBC Visa)</v>
      </c>
      <c r="I3487" s="17">
        <f t="shared" ref="I3487:I3550" si="226">E3487</f>
        <v>106</v>
      </c>
      <c r="J3487" s="12" t="str">
        <f t="shared" ref="J3487:J3550" si="227">H3487</f>
        <v>Credit Card (CIBC Visa)</v>
      </c>
    </row>
    <row r="3488" spans="1:10" ht="18" hidden="1" customHeight="1">
      <c r="A3488" s="13" t="s">
        <v>956</v>
      </c>
      <c r="B3488" s="12" t="s">
        <v>924</v>
      </c>
      <c r="C3488" s="12" t="s">
        <v>83</v>
      </c>
      <c r="D3488" s="12" t="s">
        <v>272</v>
      </c>
      <c r="E3488" s="12">
        <v>106</v>
      </c>
      <c r="F3488" s="14" t="str">
        <f t="shared" si="224"/>
        <v>2025-07-18BillMV Recycling and Waste Centre21000 Accounts Payable106</v>
      </c>
      <c r="G3488" s="15">
        <f t="shared" si="225"/>
        <v>45856</v>
      </c>
      <c r="H3488" s="16" t="str">
        <f>IF((IFERROR((VLOOKUP(D3488,'Automation (QBO)'!A:B,2,FALSE)),"0"))=0,"Suspense",(IFERROR((VLOOKUP(D3488,'Automation (QBO)'!A:B,2,FALSE)),"Suspense")))</f>
        <v>Accounts Payable - Unknown</v>
      </c>
      <c r="I3488" s="17">
        <f t="shared" si="226"/>
        <v>106</v>
      </c>
      <c r="J3488" s="12" t="str">
        <f t="shared" si="227"/>
        <v>Accounts Payable - Unknown</v>
      </c>
    </row>
    <row r="3489" spans="1:10" ht="18" hidden="1" customHeight="1">
      <c r="A3489" s="13" t="s">
        <v>957</v>
      </c>
      <c r="B3489" s="12" t="s">
        <v>924</v>
      </c>
      <c r="C3489" s="12" t="s">
        <v>83</v>
      </c>
      <c r="D3489" s="12" t="s">
        <v>663</v>
      </c>
      <c r="E3489" s="12">
        <v>129</v>
      </c>
      <c r="F3489" s="14" t="str">
        <f t="shared" si="224"/>
        <v>2025-07-20BillMV Recycling and Waste Centre51315 Project Expense - Other129</v>
      </c>
      <c r="G3489" s="15">
        <f t="shared" si="225"/>
        <v>45858</v>
      </c>
      <c r="H3489" s="16" t="str">
        <f>IF((IFERROR((VLOOKUP(D3489,'Automation (QBO)'!A:B,2,FALSE)),"0"))=0,"Suspense",(IFERROR((VLOOKUP(D3489,'Automation (QBO)'!A:B,2,FALSE)),"Suspense")))</f>
        <v>Project Expense - Other</v>
      </c>
      <c r="I3489" s="17">
        <f t="shared" si="226"/>
        <v>129</v>
      </c>
      <c r="J3489" s="12" t="str">
        <f t="shared" si="227"/>
        <v>Project Expense - Other</v>
      </c>
    </row>
    <row r="3490" spans="1:10" ht="18" hidden="1" customHeight="1">
      <c r="A3490" s="13" t="s">
        <v>957</v>
      </c>
      <c r="B3490" s="12" t="s">
        <v>924</v>
      </c>
      <c r="C3490" s="12" t="s">
        <v>83</v>
      </c>
      <c r="D3490" s="12" t="s">
        <v>272</v>
      </c>
      <c r="E3490" s="12">
        <v>129</v>
      </c>
      <c r="F3490" s="14" t="str">
        <f t="shared" si="224"/>
        <v>2025-07-20BillMV Recycling and Waste Centre21000 Accounts Payable129</v>
      </c>
      <c r="G3490" s="15">
        <f t="shared" si="225"/>
        <v>45858</v>
      </c>
      <c r="H3490" s="16" t="str">
        <f>IF((IFERROR((VLOOKUP(D3490,'Automation (QBO)'!A:B,2,FALSE)),"0"))=0,"Suspense",(IFERROR((VLOOKUP(D3490,'Automation (QBO)'!A:B,2,FALSE)),"Suspense")))</f>
        <v>Accounts Payable - Unknown</v>
      </c>
      <c r="I3490" s="17">
        <f t="shared" si="226"/>
        <v>129</v>
      </c>
      <c r="J3490" s="12" t="str">
        <f t="shared" si="227"/>
        <v>Accounts Payable - Unknown</v>
      </c>
    </row>
    <row r="3491" spans="1:10" ht="18" hidden="1" customHeight="1">
      <c r="A3491" s="13" t="s">
        <v>957</v>
      </c>
      <c r="B3491" s="12" t="s">
        <v>925</v>
      </c>
      <c r="C3491" s="12" t="s">
        <v>83</v>
      </c>
      <c r="D3491" s="12" t="s">
        <v>272</v>
      </c>
      <c r="E3491" s="12">
        <v>-129</v>
      </c>
      <c r="F3491" s="14" t="str">
        <f t="shared" si="224"/>
        <v>2025-07-20Bill Payment (Credit Card)MV Recycling and Waste Centre21000 Accounts Payable-129</v>
      </c>
      <c r="G3491" s="15">
        <f t="shared" si="225"/>
        <v>45858</v>
      </c>
      <c r="H3491" s="16" t="str">
        <f>IF((IFERROR((VLOOKUP(D3491,'Automation (QBO)'!A:B,2,FALSE)),"0"))=0,"Suspense",(IFERROR((VLOOKUP(D3491,'Automation (QBO)'!A:B,2,FALSE)),"Suspense")))</f>
        <v>Accounts Payable - Unknown</v>
      </c>
      <c r="I3491" s="17">
        <f t="shared" si="226"/>
        <v>-129</v>
      </c>
      <c r="J3491" s="12" t="str">
        <f t="shared" si="227"/>
        <v>Accounts Payable - Unknown</v>
      </c>
    </row>
    <row r="3492" spans="1:10" ht="18" hidden="1" customHeight="1">
      <c r="A3492" s="13" t="s">
        <v>957</v>
      </c>
      <c r="B3492" s="12" t="s">
        <v>925</v>
      </c>
      <c r="C3492" s="12" t="s">
        <v>83</v>
      </c>
      <c r="D3492" s="12" t="s">
        <v>505</v>
      </c>
      <c r="E3492" s="12">
        <v>129</v>
      </c>
      <c r="F3492" s="14" t="str">
        <f t="shared" si="224"/>
        <v>2025-07-20Bill Payment (Credit Card)MV Recycling and Waste Centre21010 Credit Card (CIBC Visa)129</v>
      </c>
      <c r="G3492" s="15">
        <f t="shared" si="225"/>
        <v>45858</v>
      </c>
      <c r="H3492" s="16" t="str">
        <f>IF((IFERROR((VLOOKUP(D3492,'Automation (QBO)'!A:B,2,FALSE)),"0"))=0,"Suspense",(IFERROR((VLOOKUP(D3492,'Automation (QBO)'!A:B,2,FALSE)),"Suspense")))</f>
        <v>Credit Card (CIBC Visa)</v>
      </c>
      <c r="I3492" s="17">
        <f t="shared" si="226"/>
        <v>129</v>
      </c>
      <c r="J3492" s="12" t="str">
        <f t="shared" si="227"/>
        <v>Credit Card (CIBC Visa)</v>
      </c>
    </row>
    <row r="3493" spans="1:10" ht="18" hidden="1" customHeight="1">
      <c r="A3493" s="13" t="s">
        <v>958</v>
      </c>
      <c r="B3493" s="12" t="s">
        <v>105</v>
      </c>
      <c r="D3493" s="12" t="s">
        <v>951</v>
      </c>
      <c r="E3493" s="12">
        <v>435</v>
      </c>
      <c r="F3493" s="14" t="str">
        <f t="shared" si="224"/>
        <v>2025-07-21Journal Entry17016 Tools &amp; Equipment (AA)435</v>
      </c>
      <c r="G3493" s="15">
        <f t="shared" si="225"/>
        <v>45859</v>
      </c>
      <c r="H3493" s="16" t="str">
        <f>IF((IFERROR((VLOOKUP(D3493,'Automation (QBO)'!A:B,2,FALSE)),"0"))=0,"Suspense",(IFERROR((VLOOKUP(D3493,'Automation (QBO)'!A:B,2,FALSE)),"Suspense")))</f>
        <v>Suspense</v>
      </c>
      <c r="I3493" s="17">
        <f t="shared" si="226"/>
        <v>435</v>
      </c>
      <c r="J3493" s="12" t="str">
        <f t="shared" si="227"/>
        <v>Suspense</v>
      </c>
    </row>
    <row r="3494" spans="1:10" ht="18" hidden="1" customHeight="1">
      <c r="A3494" s="13" t="s">
        <v>958</v>
      </c>
      <c r="B3494" s="12" t="s">
        <v>105</v>
      </c>
      <c r="D3494" s="12" t="s">
        <v>892</v>
      </c>
      <c r="E3494" s="12">
        <v>-165</v>
      </c>
      <c r="F3494" s="14" t="str">
        <f t="shared" si="224"/>
        <v>2025-07-21Journal Entry49030 Gain/Loss on Sale of Capital Assets-165</v>
      </c>
      <c r="G3494" s="15">
        <f t="shared" si="225"/>
        <v>45859</v>
      </c>
      <c r="H3494" s="16" t="str">
        <f>IF((IFERROR((VLOOKUP(D3494,'Automation (QBO)'!A:B,2,FALSE)),"0"))=0,"Suspense",(IFERROR((VLOOKUP(D3494,'Automation (QBO)'!A:B,2,FALSE)),"Suspense")))</f>
        <v>Suspense</v>
      </c>
      <c r="I3494" s="17">
        <f t="shared" si="226"/>
        <v>-165</v>
      </c>
      <c r="J3494" s="12" t="str">
        <f t="shared" si="227"/>
        <v>Suspense</v>
      </c>
    </row>
    <row r="3495" spans="1:10" ht="18" hidden="1" customHeight="1">
      <c r="A3495" s="13" t="s">
        <v>958</v>
      </c>
      <c r="B3495" s="12" t="s">
        <v>105</v>
      </c>
      <c r="D3495" s="12" t="s">
        <v>315</v>
      </c>
      <c r="E3495" s="12">
        <v>-1450</v>
      </c>
      <c r="F3495" s="14" t="str">
        <f t="shared" si="224"/>
        <v>2025-07-21Journal Entry17015 Tools &amp; Equipment-1450</v>
      </c>
      <c r="G3495" s="15">
        <f t="shared" si="225"/>
        <v>45859</v>
      </c>
      <c r="H3495" s="16" t="str">
        <f>IF((IFERROR((VLOOKUP(D3495,'Automation (QBO)'!A:B,2,FALSE)),"0"))=0,"Suspense",(IFERROR((VLOOKUP(D3495,'Automation (QBO)'!A:B,2,FALSE)),"Suspense")))</f>
        <v>Tools &amp; Equipment</v>
      </c>
      <c r="I3495" s="17">
        <f t="shared" si="226"/>
        <v>-1450</v>
      </c>
      <c r="J3495" s="12" t="str">
        <f t="shared" si="227"/>
        <v>Tools &amp; Equipment</v>
      </c>
    </row>
    <row r="3496" spans="1:10" ht="18" hidden="1" customHeight="1">
      <c r="A3496" s="13" t="s">
        <v>958</v>
      </c>
      <c r="B3496" s="12" t="s">
        <v>105</v>
      </c>
      <c r="D3496" s="12" t="s">
        <v>201</v>
      </c>
      <c r="E3496" s="12">
        <v>850</v>
      </c>
      <c r="F3496" s="14" t="str">
        <f t="shared" si="224"/>
        <v>2025-07-21Journal Entry11005 Chequing (CIBC)850</v>
      </c>
      <c r="G3496" s="15">
        <f t="shared" si="225"/>
        <v>45859</v>
      </c>
      <c r="H3496" s="16" t="str">
        <f>IF((IFERROR((VLOOKUP(D3496,'Automation (QBO)'!A:B,2,FALSE)),"0"))=0,"Suspense",(IFERROR((VLOOKUP(D3496,'Automation (QBO)'!A:B,2,FALSE)),"Suspense")))</f>
        <v>Chequing (CIBC)</v>
      </c>
      <c r="I3496" s="17">
        <f t="shared" si="226"/>
        <v>850</v>
      </c>
      <c r="J3496" s="12" t="str">
        <f t="shared" si="227"/>
        <v>Chequing (CIBC)</v>
      </c>
    </row>
    <row r="3497" spans="1:10" ht="18" hidden="1" customHeight="1">
      <c r="A3497" s="13" t="s">
        <v>958</v>
      </c>
      <c r="B3497" s="12" t="s">
        <v>84</v>
      </c>
      <c r="C3497" s="12" t="s">
        <v>754</v>
      </c>
      <c r="D3497" s="12" t="s">
        <v>218</v>
      </c>
      <c r="E3497" s="12">
        <v>66149.97</v>
      </c>
      <c r="F3497" s="14" t="str">
        <f t="shared" si="224"/>
        <v>2025-07-21InvoiceGranville Island Brewing.21045 Deposit Received66149.97</v>
      </c>
      <c r="G3497" s="15">
        <f t="shared" si="225"/>
        <v>45859</v>
      </c>
      <c r="H3497" s="16" t="str">
        <f>IF((IFERROR((VLOOKUP(D3497,'Automation (QBO)'!A:B,2,FALSE)),"0"))=0,"Suspense",(IFERROR((VLOOKUP(D3497,'Automation (QBO)'!A:B,2,FALSE)),"Suspense")))</f>
        <v>Liability - Depostis Received</v>
      </c>
      <c r="I3497" s="17">
        <f t="shared" si="226"/>
        <v>66149.97</v>
      </c>
      <c r="J3497" s="12" t="str">
        <f t="shared" si="227"/>
        <v>Liability - Depostis Received</v>
      </c>
    </row>
    <row r="3498" spans="1:10" ht="18" hidden="1" customHeight="1">
      <c r="A3498" s="13" t="s">
        <v>958</v>
      </c>
      <c r="B3498" s="12" t="s">
        <v>84</v>
      </c>
      <c r="C3498" s="12" t="s">
        <v>754</v>
      </c>
      <c r="D3498" s="12" t="s">
        <v>199</v>
      </c>
      <c r="E3498" s="12">
        <v>0</v>
      </c>
      <c r="F3498" s="14" t="str">
        <f t="shared" si="224"/>
        <v>2025-07-21InvoiceGranville Island Brewing.21020 GST/HST Payable0</v>
      </c>
      <c r="G3498" s="15">
        <f t="shared" si="225"/>
        <v>45859</v>
      </c>
      <c r="H3498" s="16" t="str">
        <f>IF((IFERROR((VLOOKUP(D3498,'Automation (QBO)'!A:B,2,FALSE)),"0"))=0,"Suspense",(IFERROR((VLOOKUP(D3498,'Automation (QBO)'!A:B,2,FALSE)),"Suspense")))</f>
        <v>GST/HST Payable</v>
      </c>
      <c r="I3498" s="17">
        <f t="shared" si="226"/>
        <v>0</v>
      </c>
      <c r="J3498" s="12" t="str">
        <f t="shared" si="227"/>
        <v>GST/HST Payable</v>
      </c>
    </row>
    <row r="3499" spans="1:10" ht="18" hidden="1" customHeight="1">
      <c r="A3499" s="13" t="s">
        <v>958</v>
      </c>
      <c r="B3499" s="12" t="s">
        <v>84</v>
      </c>
      <c r="C3499" s="12" t="s">
        <v>754</v>
      </c>
      <c r="D3499" s="12" t="s">
        <v>665</v>
      </c>
      <c r="E3499" s="12">
        <v>66149.97</v>
      </c>
      <c r="F3499" s="14" t="str">
        <f t="shared" si="224"/>
        <v>2025-07-21InvoiceGranville Island Brewing.12000 [Accounts Receivable]66149.97</v>
      </c>
      <c r="G3499" s="15">
        <f t="shared" si="225"/>
        <v>45859</v>
      </c>
      <c r="H3499" s="16" t="str">
        <f>IF((IFERROR((VLOOKUP(D3499,'Automation (QBO)'!A:B,2,FALSE)),"0"))=0,"Suspense",(IFERROR((VLOOKUP(D3499,'Automation (QBO)'!A:B,2,FALSE)),"Suspense")))</f>
        <v>Accounts Recievable - Suspense</v>
      </c>
      <c r="I3499" s="17">
        <f t="shared" si="226"/>
        <v>66149.97</v>
      </c>
      <c r="J3499" s="12" t="str">
        <f t="shared" si="227"/>
        <v>Accounts Recievable - Suspense</v>
      </c>
    </row>
    <row r="3500" spans="1:10" ht="18" hidden="1" customHeight="1">
      <c r="A3500" s="13" t="s">
        <v>959</v>
      </c>
      <c r="B3500" s="12" t="s">
        <v>924</v>
      </c>
      <c r="C3500" s="12" t="s">
        <v>700</v>
      </c>
      <c r="D3500" s="12" t="s">
        <v>275</v>
      </c>
      <c r="E3500" s="12">
        <v>914.68</v>
      </c>
      <c r="F3500" s="14" t="str">
        <f t="shared" si="224"/>
        <v>2025-07-22BillCIBC Visa52120 Bank Interest914.68</v>
      </c>
      <c r="G3500" s="15">
        <f t="shared" si="225"/>
        <v>45860</v>
      </c>
      <c r="H3500" s="16" t="str">
        <f>IF((IFERROR((VLOOKUP(D3500,'Automation (QBO)'!A:B,2,FALSE)),"0"))=0,"Suspense",(IFERROR((VLOOKUP(D3500,'Automation (QBO)'!A:B,2,FALSE)),"Suspense")))</f>
        <v>Bank Interest</v>
      </c>
      <c r="I3500" s="17">
        <f t="shared" si="226"/>
        <v>914.68</v>
      </c>
      <c r="J3500" s="12" t="str">
        <f t="shared" si="227"/>
        <v>Bank Interest</v>
      </c>
    </row>
    <row r="3501" spans="1:10" ht="18" hidden="1" customHeight="1">
      <c r="A3501" s="13" t="s">
        <v>959</v>
      </c>
      <c r="B3501" s="12" t="s">
        <v>924</v>
      </c>
      <c r="C3501" s="12" t="s">
        <v>700</v>
      </c>
      <c r="D3501" s="12" t="s">
        <v>199</v>
      </c>
      <c r="E3501" s="12">
        <v>0</v>
      </c>
      <c r="F3501" s="14" t="str">
        <f t="shared" si="224"/>
        <v>2025-07-22BillCIBC Visa21020 GST/HST Payable0</v>
      </c>
      <c r="G3501" s="15">
        <f t="shared" si="225"/>
        <v>45860</v>
      </c>
      <c r="H3501" s="16" t="str">
        <f>IF((IFERROR((VLOOKUP(D3501,'Automation (QBO)'!A:B,2,FALSE)),"0"))=0,"Suspense",(IFERROR((VLOOKUP(D3501,'Automation (QBO)'!A:B,2,FALSE)),"Suspense")))</f>
        <v>GST/HST Payable</v>
      </c>
      <c r="I3501" s="17">
        <f t="shared" si="226"/>
        <v>0</v>
      </c>
      <c r="J3501" s="12" t="str">
        <f t="shared" si="227"/>
        <v>GST/HST Payable</v>
      </c>
    </row>
    <row r="3502" spans="1:10" ht="18" hidden="1" customHeight="1">
      <c r="A3502" s="13" t="s">
        <v>959</v>
      </c>
      <c r="B3502" s="12" t="s">
        <v>924</v>
      </c>
      <c r="C3502" s="12" t="s">
        <v>700</v>
      </c>
      <c r="D3502" s="12" t="s">
        <v>272</v>
      </c>
      <c r="E3502" s="12">
        <v>914.68</v>
      </c>
      <c r="F3502" s="14" t="str">
        <f t="shared" si="224"/>
        <v>2025-07-22BillCIBC Visa21000 Accounts Payable914.68</v>
      </c>
      <c r="G3502" s="15">
        <f t="shared" si="225"/>
        <v>45860</v>
      </c>
      <c r="H3502" s="16" t="str">
        <f>IF((IFERROR((VLOOKUP(D3502,'Automation (QBO)'!A:B,2,FALSE)),"0"))=0,"Suspense",(IFERROR((VLOOKUP(D3502,'Automation (QBO)'!A:B,2,FALSE)),"Suspense")))</f>
        <v>Accounts Payable - Unknown</v>
      </c>
      <c r="I3502" s="17">
        <f t="shared" si="226"/>
        <v>914.68</v>
      </c>
      <c r="J3502" s="12" t="str">
        <f t="shared" si="227"/>
        <v>Accounts Payable - Unknown</v>
      </c>
    </row>
    <row r="3503" spans="1:10" ht="18" hidden="1" customHeight="1">
      <c r="A3503" s="13" t="s">
        <v>959</v>
      </c>
      <c r="B3503" s="12" t="s">
        <v>925</v>
      </c>
      <c r="C3503" s="12" t="s">
        <v>700</v>
      </c>
      <c r="D3503" s="12" t="s">
        <v>272</v>
      </c>
      <c r="E3503" s="12">
        <v>-914.68</v>
      </c>
      <c r="F3503" s="14" t="str">
        <f t="shared" si="224"/>
        <v>2025-07-22Bill Payment (Credit Card)CIBC Visa21000 Accounts Payable-914.68</v>
      </c>
      <c r="G3503" s="15">
        <f t="shared" si="225"/>
        <v>45860</v>
      </c>
      <c r="H3503" s="16" t="str">
        <f>IF((IFERROR((VLOOKUP(D3503,'Automation (QBO)'!A:B,2,FALSE)),"0"))=0,"Suspense",(IFERROR((VLOOKUP(D3503,'Automation (QBO)'!A:B,2,FALSE)),"Suspense")))</f>
        <v>Accounts Payable - Unknown</v>
      </c>
      <c r="I3503" s="17">
        <f t="shared" si="226"/>
        <v>-914.68</v>
      </c>
      <c r="J3503" s="12" t="str">
        <f t="shared" si="227"/>
        <v>Accounts Payable - Unknown</v>
      </c>
    </row>
    <row r="3504" spans="1:10" ht="18" hidden="1" customHeight="1">
      <c r="A3504" s="13" t="s">
        <v>959</v>
      </c>
      <c r="B3504" s="12" t="s">
        <v>924</v>
      </c>
      <c r="C3504" s="12" t="s">
        <v>125</v>
      </c>
      <c r="D3504" s="12" t="s">
        <v>202</v>
      </c>
      <c r="E3504" s="12">
        <v>101.33</v>
      </c>
      <c r="F3504" s="14" t="str">
        <f t="shared" si="224"/>
        <v>2025-07-22BillInuit Quickbooks52110 Accounting101.33</v>
      </c>
      <c r="G3504" s="15">
        <f t="shared" si="225"/>
        <v>45860</v>
      </c>
      <c r="H3504" s="16" t="str">
        <f>IF((IFERROR((VLOOKUP(D3504,'Automation (QBO)'!A:B,2,FALSE)),"0"))=0,"Suspense",(IFERROR((VLOOKUP(D3504,'Automation (QBO)'!A:B,2,FALSE)),"Suspense")))</f>
        <v>Accounting</v>
      </c>
      <c r="I3504" s="17">
        <f t="shared" si="226"/>
        <v>101.33</v>
      </c>
      <c r="J3504" s="12" t="str">
        <f t="shared" si="227"/>
        <v>Accounting</v>
      </c>
    </row>
    <row r="3505" spans="1:10" ht="18" hidden="1" customHeight="1">
      <c r="A3505" s="13" t="s">
        <v>959</v>
      </c>
      <c r="B3505" s="12" t="s">
        <v>924</v>
      </c>
      <c r="C3505" s="12" t="s">
        <v>125</v>
      </c>
      <c r="D3505" s="12" t="s">
        <v>199</v>
      </c>
      <c r="E3505" s="12">
        <v>-5.07</v>
      </c>
      <c r="F3505" s="14" t="str">
        <f t="shared" si="224"/>
        <v>2025-07-22BillInuit Quickbooks21020 GST/HST Payable-5.07</v>
      </c>
      <c r="G3505" s="15">
        <f t="shared" si="225"/>
        <v>45860</v>
      </c>
      <c r="H3505" s="16" t="str">
        <f>IF((IFERROR((VLOOKUP(D3505,'Automation (QBO)'!A:B,2,FALSE)),"0"))=0,"Suspense",(IFERROR((VLOOKUP(D3505,'Automation (QBO)'!A:B,2,FALSE)),"Suspense")))</f>
        <v>GST/HST Payable</v>
      </c>
      <c r="I3505" s="17">
        <f t="shared" si="226"/>
        <v>-5.07</v>
      </c>
      <c r="J3505" s="12" t="str">
        <f t="shared" si="227"/>
        <v>GST/HST Payable</v>
      </c>
    </row>
    <row r="3506" spans="1:10" ht="18" hidden="1" customHeight="1">
      <c r="A3506" s="13" t="s">
        <v>959</v>
      </c>
      <c r="B3506" s="12" t="s">
        <v>924</v>
      </c>
      <c r="C3506" s="12" t="s">
        <v>125</v>
      </c>
      <c r="D3506" s="12" t="s">
        <v>272</v>
      </c>
      <c r="E3506" s="12">
        <v>106.4</v>
      </c>
      <c r="F3506" s="14" t="str">
        <f t="shared" si="224"/>
        <v>2025-07-22BillInuit Quickbooks21000 Accounts Payable106.4</v>
      </c>
      <c r="G3506" s="15">
        <f t="shared" si="225"/>
        <v>45860</v>
      </c>
      <c r="H3506" s="16" t="str">
        <f>IF((IFERROR((VLOOKUP(D3506,'Automation (QBO)'!A:B,2,FALSE)),"0"))=0,"Suspense",(IFERROR((VLOOKUP(D3506,'Automation (QBO)'!A:B,2,FALSE)),"Suspense")))</f>
        <v>Accounts Payable - Unknown</v>
      </c>
      <c r="I3506" s="17">
        <f t="shared" si="226"/>
        <v>106.4</v>
      </c>
      <c r="J3506" s="12" t="str">
        <f t="shared" si="227"/>
        <v>Accounts Payable - Unknown</v>
      </c>
    </row>
    <row r="3507" spans="1:10" ht="18" hidden="1" customHeight="1">
      <c r="A3507" s="13" t="s">
        <v>959</v>
      </c>
      <c r="B3507" s="12" t="s">
        <v>925</v>
      </c>
      <c r="C3507" s="12" t="s">
        <v>125</v>
      </c>
      <c r="D3507" s="12" t="s">
        <v>272</v>
      </c>
      <c r="E3507" s="12">
        <v>-106.4</v>
      </c>
      <c r="F3507" s="14" t="str">
        <f t="shared" si="224"/>
        <v>2025-07-22Bill Payment (Credit Card)Inuit Quickbooks21000 Accounts Payable-106.4</v>
      </c>
      <c r="G3507" s="15">
        <f t="shared" si="225"/>
        <v>45860</v>
      </c>
      <c r="H3507" s="16" t="str">
        <f>IF((IFERROR((VLOOKUP(D3507,'Automation (QBO)'!A:B,2,FALSE)),"0"))=0,"Suspense",(IFERROR((VLOOKUP(D3507,'Automation (QBO)'!A:B,2,FALSE)),"Suspense")))</f>
        <v>Accounts Payable - Unknown</v>
      </c>
      <c r="I3507" s="17">
        <f t="shared" si="226"/>
        <v>-106.4</v>
      </c>
      <c r="J3507" s="12" t="str">
        <f t="shared" si="227"/>
        <v>Accounts Payable - Unknown</v>
      </c>
    </row>
    <row r="3508" spans="1:10" ht="18" hidden="1" customHeight="1">
      <c r="A3508" s="13" t="s">
        <v>959</v>
      </c>
      <c r="B3508" s="12" t="s">
        <v>925</v>
      </c>
      <c r="C3508" s="12" t="s">
        <v>700</v>
      </c>
      <c r="D3508" s="12" t="s">
        <v>505</v>
      </c>
      <c r="E3508" s="12">
        <v>914.68</v>
      </c>
      <c r="F3508" s="14" t="str">
        <f t="shared" si="224"/>
        <v>2025-07-22Bill Payment (Credit Card)CIBC Visa21010 Credit Card (CIBC Visa)914.68</v>
      </c>
      <c r="G3508" s="15">
        <f t="shared" si="225"/>
        <v>45860</v>
      </c>
      <c r="H3508" s="16" t="str">
        <f>IF((IFERROR((VLOOKUP(D3508,'Automation (QBO)'!A:B,2,FALSE)),"0"))=0,"Suspense",(IFERROR((VLOOKUP(D3508,'Automation (QBO)'!A:B,2,FALSE)),"Suspense")))</f>
        <v>Credit Card (CIBC Visa)</v>
      </c>
      <c r="I3508" s="17">
        <f t="shared" si="226"/>
        <v>914.68</v>
      </c>
      <c r="J3508" s="12" t="str">
        <f t="shared" si="227"/>
        <v>Credit Card (CIBC Visa)</v>
      </c>
    </row>
    <row r="3509" spans="1:10" ht="18" hidden="1" customHeight="1">
      <c r="A3509" s="13" t="s">
        <v>959</v>
      </c>
      <c r="B3509" s="12" t="s">
        <v>925</v>
      </c>
      <c r="C3509" s="12" t="s">
        <v>125</v>
      </c>
      <c r="D3509" s="12" t="s">
        <v>505</v>
      </c>
      <c r="E3509" s="12">
        <v>106.4</v>
      </c>
      <c r="F3509" s="14" t="str">
        <f t="shared" si="224"/>
        <v>2025-07-22Bill Payment (Credit Card)Inuit Quickbooks21010 Credit Card (CIBC Visa)106.4</v>
      </c>
      <c r="G3509" s="15">
        <f t="shared" si="225"/>
        <v>45860</v>
      </c>
      <c r="H3509" s="16" t="str">
        <f>IF((IFERROR((VLOOKUP(D3509,'Automation (QBO)'!A:B,2,FALSE)),"0"))=0,"Suspense",(IFERROR((VLOOKUP(D3509,'Automation (QBO)'!A:B,2,FALSE)),"Suspense")))</f>
        <v>Credit Card (CIBC Visa)</v>
      </c>
      <c r="I3509" s="17">
        <f t="shared" si="226"/>
        <v>106.4</v>
      </c>
      <c r="J3509" s="12" t="str">
        <f t="shared" si="227"/>
        <v>Credit Card (CIBC Visa)</v>
      </c>
    </row>
    <row r="3510" spans="1:10" ht="18" hidden="1" customHeight="1">
      <c r="A3510" s="13" t="s">
        <v>960</v>
      </c>
      <c r="B3510" s="12" t="s">
        <v>924</v>
      </c>
      <c r="C3510" s="12" t="s">
        <v>961</v>
      </c>
      <c r="D3510" s="12" t="s">
        <v>203</v>
      </c>
      <c r="E3510" s="12">
        <v>20</v>
      </c>
      <c r="F3510" s="14" t="str">
        <f t="shared" si="224"/>
        <v>2025-07-23BillBrian Morgan52190 Meals &amp; Entertainment20</v>
      </c>
      <c r="G3510" s="15">
        <f t="shared" si="225"/>
        <v>45861</v>
      </c>
      <c r="H3510" s="16" t="str">
        <f>IF((IFERROR((VLOOKUP(D3510,'Automation (QBO)'!A:B,2,FALSE)),"0"))=0,"Suspense",(IFERROR((VLOOKUP(D3510,'Automation (QBO)'!A:B,2,FALSE)),"Suspense")))</f>
        <v>Meals &amp; Entertainment</v>
      </c>
      <c r="I3510" s="17">
        <f t="shared" si="226"/>
        <v>20</v>
      </c>
      <c r="J3510" s="12" t="str">
        <f t="shared" si="227"/>
        <v>Meals &amp; Entertainment</v>
      </c>
    </row>
    <row r="3511" spans="1:10" ht="18" hidden="1" customHeight="1">
      <c r="A3511" s="13" t="s">
        <v>960</v>
      </c>
      <c r="B3511" s="12" t="s">
        <v>924</v>
      </c>
      <c r="C3511" s="12" t="s">
        <v>961</v>
      </c>
      <c r="D3511" s="12" t="s">
        <v>199</v>
      </c>
      <c r="E3511" s="12">
        <v>0</v>
      </c>
      <c r="F3511" s="14" t="str">
        <f t="shared" si="224"/>
        <v>2025-07-23BillBrian Morgan21020 GST/HST Payable0</v>
      </c>
      <c r="G3511" s="15">
        <f t="shared" si="225"/>
        <v>45861</v>
      </c>
      <c r="H3511" s="16" t="str">
        <f>IF((IFERROR((VLOOKUP(D3511,'Automation (QBO)'!A:B,2,FALSE)),"0"))=0,"Suspense",(IFERROR((VLOOKUP(D3511,'Automation (QBO)'!A:B,2,FALSE)),"Suspense")))</f>
        <v>GST/HST Payable</v>
      </c>
      <c r="I3511" s="17">
        <f t="shared" si="226"/>
        <v>0</v>
      </c>
      <c r="J3511" s="12" t="str">
        <f t="shared" si="227"/>
        <v>GST/HST Payable</v>
      </c>
    </row>
    <row r="3512" spans="1:10" ht="18" hidden="1" customHeight="1">
      <c r="A3512" s="13" t="s">
        <v>960</v>
      </c>
      <c r="B3512" s="12" t="s">
        <v>924</v>
      </c>
      <c r="C3512" s="12" t="s">
        <v>961</v>
      </c>
      <c r="D3512" s="12" t="s">
        <v>272</v>
      </c>
      <c r="E3512" s="12">
        <v>20</v>
      </c>
      <c r="F3512" s="14" t="str">
        <f t="shared" si="224"/>
        <v>2025-07-23BillBrian Morgan21000 Accounts Payable20</v>
      </c>
      <c r="G3512" s="15">
        <f t="shared" si="225"/>
        <v>45861</v>
      </c>
      <c r="H3512" s="16" t="str">
        <f>IF((IFERROR((VLOOKUP(D3512,'Automation (QBO)'!A:B,2,FALSE)),"0"))=0,"Suspense",(IFERROR((VLOOKUP(D3512,'Automation (QBO)'!A:B,2,FALSE)),"Suspense")))</f>
        <v>Accounts Payable - Unknown</v>
      </c>
      <c r="I3512" s="17">
        <f t="shared" si="226"/>
        <v>20</v>
      </c>
      <c r="J3512" s="12" t="str">
        <f t="shared" si="227"/>
        <v>Accounts Payable - Unknown</v>
      </c>
    </row>
    <row r="3513" spans="1:10" ht="18" hidden="1" customHeight="1">
      <c r="A3513" s="13" t="s">
        <v>960</v>
      </c>
      <c r="B3513" s="12" t="s">
        <v>929</v>
      </c>
      <c r="C3513" s="12" t="s">
        <v>961</v>
      </c>
      <c r="D3513" s="12" t="s">
        <v>272</v>
      </c>
      <c r="E3513" s="12">
        <v>-20</v>
      </c>
      <c r="F3513" s="14" t="str">
        <f t="shared" si="224"/>
        <v>2025-07-23Bill Payment (Cheque)Brian Morgan21000 Accounts Payable-20</v>
      </c>
      <c r="G3513" s="15">
        <f t="shared" si="225"/>
        <v>45861</v>
      </c>
      <c r="H3513" s="16" t="str">
        <f>IF((IFERROR((VLOOKUP(D3513,'Automation (QBO)'!A:B,2,FALSE)),"0"))=0,"Suspense",(IFERROR((VLOOKUP(D3513,'Automation (QBO)'!A:B,2,FALSE)),"Suspense")))</f>
        <v>Accounts Payable - Unknown</v>
      </c>
      <c r="I3513" s="17">
        <f t="shared" si="226"/>
        <v>-20</v>
      </c>
      <c r="J3513" s="12" t="str">
        <f t="shared" si="227"/>
        <v>Accounts Payable - Unknown</v>
      </c>
    </row>
    <row r="3514" spans="1:10" ht="18" hidden="1" customHeight="1">
      <c r="A3514" s="13" t="s">
        <v>960</v>
      </c>
      <c r="B3514" s="12" t="s">
        <v>925</v>
      </c>
      <c r="C3514" s="12" t="s">
        <v>86</v>
      </c>
      <c r="D3514" s="12" t="s">
        <v>505</v>
      </c>
      <c r="E3514" s="12">
        <v>176.98</v>
      </c>
      <c r="F3514" s="14" t="str">
        <f t="shared" si="224"/>
        <v>2025-07-23Bill Payment (Credit Card)Esso21010 Credit Card (CIBC Visa)176.98</v>
      </c>
      <c r="G3514" s="15">
        <f t="shared" si="225"/>
        <v>45861</v>
      </c>
      <c r="H3514" s="16" t="str">
        <f>IF((IFERROR((VLOOKUP(D3514,'Automation (QBO)'!A:B,2,FALSE)),"0"))=0,"Suspense",(IFERROR((VLOOKUP(D3514,'Automation (QBO)'!A:B,2,FALSE)),"Suspense")))</f>
        <v>Credit Card (CIBC Visa)</v>
      </c>
      <c r="I3514" s="17">
        <f t="shared" si="226"/>
        <v>176.98</v>
      </c>
      <c r="J3514" s="12" t="str">
        <f t="shared" si="227"/>
        <v>Credit Card (CIBC Visa)</v>
      </c>
    </row>
    <row r="3515" spans="1:10" ht="18" hidden="1" customHeight="1">
      <c r="A3515" s="13" t="s">
        <v>960</v>
      </c>
      <c r="B3515" s="12" t="s">
        <v>925</v>
      </c>
      <c r="C3515" s="12" t="s">
        <v>86</v>
      </c>
      <c r="D3515" s="12" t="s">
        <v>272</v>
      </c>
      <c r="E3515" s="12">
        <v>-176.98</v>
      </c>
      <c r="F3515" s="14" t="str">
        <f t="shared" si="224"/>
        <v>2025-07-23Bill Payment (Credit Card)Esso21000 Accounts Payable-176.98</v>
      </c>
      <c r="G3515" s="15">
        <f t="shared" si="225"/>
        <v>45861</v>
      </c>
      <c r="H3515" s="16" t="str">
        <f>IF((IFERROR((VLOOKUP(D3515,'Automation (QBO)'!A:B,2,FALSE)),"0"))=0,"Suspense",(IFERROR((VLOOKUP(D3515,'Automation (QBO)'!A:B,2,FALSE)),"Suspense")))</f>
        <v>Accounts Payable - Unknown</v>
      </c>
      <c r="I3515" s="17">
        <f t="shared" si="226"/>
        <v>-176.98</v>
      </c>
      <c r="J3515" s="12" t="str">
        <f t="shared" si="227"/>
        <v>Accounts Payable - Unknown</v>
      </c>
    </row>
    <row r="3516" spans="1:10" ht="18" hidden="1" customHeight="1">
      <c r="A3516" s="13" t="s">
        <v>960</v>
      </c>
      <c r="B3516" s="12" t="s">
        <v>924</v>
      </c>
      <c r="C3516" s="12" t="s">
        <v>86</v>
      </c>
      <c r="D3516" s="12" t="s">
        <v>272</v>
      </c>
      <c r="E3516" s="12">
        <v>176.98</v>
      </c>
      <c r="F3516" s="14" t="str">
        <f t="shared" si="224"/>
        <v>2025-07-23BillEsso21000 Accounts Payable176.98</v>
      </c>
      <c r="G3516" s="15">
        <f t="shared" si="225"/>
        <v>45861</v>
      </c>
      <c r="H3516" s="16" t="str">
        <f>IF((IFERROR((VLOOKUP(D3516,'Automation (QBO)'!A:B,2,FALSE)),"0"))=0,"Suspense",(IFERROR((VLOOKUP(D3516,'Automation (QBO)'!A:B,2,FALSE)),"Suspense")))</f>
        <v>Accounts Payable - Unknown</v>
      </c>
      <c r="I3516" s="17">
        <f t="shared" si="226"/>
        <v>176.98</v>
      </c>
      <c r="J3516" s="12" t="str">
        <f t="shared" si="227"/>
        <v>Accounts Payable - Unknown</v>
      </c>
    </row>
    <row r="3517" spans="1:10" ht="18" hidden="1" customHeight="1">
      <c r="A3517" s="13" t="s">
        <v>960</v>
      </c>
      <c r="B3517" s="12" t="s">
        <v>106</v>
      </c>
      <c r="C3517" s="12" t="s">
        <v>754</v>
      </c>
      <c r="D3517" s="12" t="s">
        <v>665</v>
      </c>
      <c r="E3517" s="12">
        <v>-7131.6</v>
      </c>
      <c r="F3517" s="14" t="str">
        <f t="shared" si="224"/>
        <v>2025-07-23PaymentGranville Island Brewing.12000 [Accounts Receivable]-7131.6</v>
      </c>
      <c r="G3517" s="15">
        <f t="shared" si="225"/>
        <v>45861</v>
      </c>
      <c r="H3517" s="16" t="str">
        <f>IF((IFERROR((VLOOKUP(D3517,'Automation (QBO)'!A:B,2,FALSE)),"0"))=0,"Suspense",(IFERROR((VLOOKUP(D3517,'Automation (QBO)'!A:B,2,FALSE)),"Suspense")))</f>
        <v>Accounts Recievable - Suspense</v>
      </c>
      <c r="I3517" s="17">
        <f t="shared" si="226"/>
        <v>-7131.6</v>
      </c>
      <c r="J3517" s="12" t="str">
        <f t="shared" si="227"/>
        <v>Accounts Recievable - Suspense</v>
      </c>
    </row>
    <row r="3518" spans="1:10" ht="18" hidden="1" customHeight="1">
      <c r="A3518" s="13" t="s">
        <v>960</v>
      </c>
      <c r="B3518" s="12" t="s">
        <v>106</v>
      </c>
      <c r="C3518" s="12" t="s">
        <v>754</v>
      </c>
      <c r="D3518" s="12" t="s">
        <v>201</v>
      </c>
      <c r="E3518" s="12">
        <v>7131.6</v>
      </c>
      <c r="F3518" s="14" t="str">
        <f t="shared" si="224"/>
        <v>2025-07-23PaymentGranville Island Brewing.11005 Chequing (CIBC)7131.6</v>
      </c>
      <c r="G3518" s="15">
        <f t="shared" si="225"/>
        <v>45861</v>
      </c>
      <c r="H3518" s="16" t="str">
        <f>IF((IFERROR((VLOOKUP(D3518,'Automation (QBO)'!A:B,2,FALSE)),"0"))=0,"Suspense",(IFERROR((VLOOKUP(D3518,'Automation (QBO)'!A:B,2,FALSE)),"Suspense")))</f>
        <v>Chequing (CIBC)</v>
      </c>
      <c r="I3518" s="17">
        <f t="shared" si="226"/>
        <v>7131.6</v>
      </c>
      <c r="J3518" s="12" t="str">
        <f t="shared" si="227"/>
        <v>Chequing (CIBC)</v>
      </c>
    </row>
    <row r="3519" spans="1:10" ht="18" hidden="1" customHeight="1">
      <c r="A3519" s="13" t="s">
        <v>960</v>
      </c>
      <c r="B3519" s="12" t="s">
        <v>84</v>
      </c>
      <c r="C3519" s="12" t="s">
        <v>962</v>
      </c>
      <c r="D3519" s="12" t="s">
        <v>665</v>
      </c>
      <c r="E3519" s="12">
        <v>270.27999999999997</v>
      </c>
      <c r="F3519" s="14" t="str">
        <f t="shared" si="224"/>
        <v>2025-07-23InvoiceRomers Port Moody:Romer's Port Moody Misc Work12000 [Accounts Receivable]270.28</v>
      </c>
      <c r="G3519" s="15">
        <f t="shared" si="225"/>
        <v>45861</v>
      </c>
      <c r="H3519" s="16" t="str">
        <f>IF((IFERROR((VLOOKUP(D3519,'Automation (QBO)'!A:B,2,FALSE)),"0"))=0,"Suspense",(IFERROR((VLOOKUP(D3519,'Automation (QBO)'!A:B,2,FALSE)),"Suspense")))</f>
        <v>Accounts Recievable - Suspense</v>
      </c>
      <c r="I3519" s="17">
        <f t="shared" si="226"/>
        <v>270.27999999999997</v>
      </c>
      <c r="J3519" s="12" t="str">
        <f t="shared" si="227"/>
        <v>Accounts Recievable - Suspense</v>
      </c>
    </row>
    <row r="3520" spans="1:10" ht="18" hidden="1" customHeight="1">
      <c r="A3520" s="13" t="s">
        <v>960</v>
      </c>
      <c r="B3520" s="12" t="s">
        <v>84</v>
      </c>
      <c r="C3520" s="12" t="s">
        <v>962</v>
      </c>
      <c r="D3520" s="12" t="s">
        <v>906</v>
      </c>
      <c r="E3520" s="12">
        <v>214.5</v>
      </c>
      <c r="F3520" s="14" t="str">
        <f t="shared" si="224"/>
        <v>2025-07-23InvoiceRomers Port Moody:Romer's Port Moody Misc Work41009 Project Expense - Subcontractors Income214.5</v>
      </c>
      <c r="G3520" s="15">
        <f t="shared" si="225"/>
        <v>45861</v>
      </c>
      <c r="H3520" s="16" t="str">
        <f>IF((IFERROR((VLOOKUP(D3520,'Automation (QBO)'!A:B,2,FALSE)),"0"))=0,"Suspense",(IFERROR((VLOOKUP(D3520,'Automation (QBO)'!A:B,2,FALSE)),"Suspense")))</f>
        <v>Project Expense - Subcontractors Income</v>
      </c>
      <c r="I3520" s="17">
        <f t="shared" si="226"/>
        <v>214.5</v>
      </c>
      <c r="J3520" s="12" t="str">
        <f t="shared" si="227"/>
        <v>Project Expense - Subcontractors Income</v>
      </c>
    </row>
    <row r="3521" spans="1:10" ht="18" hidden="1" customHeight="1">
      <c r="A3521" s="13" t="s">
        <v>960</v>
      </c>
      <c r="B3521" s="12" t="s">
        <v>84</v>
      </c>
      <c r="C3521" s="12" t="s">
        <v>962</v>
      </c>
      <c r="D3521" s="12" t="s">
        <v>760</v>
      </c>
      <c r="E3521" s="12">
        <v>42.9</v>
      </c>
      <c r="F3521" s="14" t="str">
        <f t="shared" si="224"/>
        <v>2025-07-23InvoiceRomers Port Moody:Romer's Port Moody Misc Work42020 Margin - Subcontractor42.9</v>
      </c>
      <c r="G3521" s="15">
        <f t="shared" si="225"/>
        <v>45861</v>
      </c>
      <c r="H3521" s="16" t="str">
        <f>IF((IFERROR((VLOOKUP(D3521,'Automation (QBO)'!A:B,2,FALSE)),"0"))=0,"Suspense",(IFERROR((VLOOKUP(D3521,'Automation (QBO)'!A:B,2,FALSE)),"Suspense")))</f>
        <v>Margin - Subcontractor</v>
      </c>
      <c r="I3521" s="17">
        <f t="shared" si="226"/>
        <v>42.9</v>
      </c>
      <c r="J3521" s="12" t="str">
        <f t="shared" si="227"/>
        <v>Margin - Subcontractor</v>
      </c>
    </row>
    <row r="3522" spans="1:10" ht="18" hidden="1" customHeight="1">
      <c r="A3522" s="13" t="s">
        <v>960</v>
      </c>
      <c r="B3522" s="12" t="s">
        <v>84</v>
      </c>
      <c r="C3522" s="12" t="s">
        <v>962</v>
      </c>
      <c r="D3522" s="12" t="s">
        <v>199</v>
      </c>
      <c r="E3522" s="12">
        <v>12.88</v>
      </c>
      <c r="F3522" s="14" t="str">
        <f t="shared" si="224"/>
        <v>2025-07-23InvoiceRomers Port Moody:Romer's Port Moody Misc Work21020 GST/HST Payable12.88</v>
      </c>
      <c r="G3522" s="15">
        <f t="shared" si="225"/>
        <v>45861</v>
      </c>
      <c r="H3522" s="16" t="str">
        <f>IF((IFERROR((VLOOKUP(D3522,'Automation (QBO)'!A:B,2,FALSE)),"0"))=0,"Suspense",(IFERROR((VLOOKUP(D3522,'Automation (QBO)'!A:B,2,FALSE)),"Suspense")))</f>
        <v>GST/HST Payable</v>
      </c>
      <c r="I3522" s="17">
        <f t="shared" si="226"/>
        <v>12.88</v>
      </c>
      <c r="J3522" s="12" t="str">
        <f t="shared" si="227"/>
        <v>GST/HST Payable</v>
      </c>
    </row>
    <row r="3523" spans="1:10" ht="18" hidden="1" customHeight="1">
      <c r="A3523" s="13" t="s">
        <v>960</v>
      </c>
      <c r="B3523" s="12" t="s">
        <v>84</v>
      </c>
      <c r="C3523" s="12" t="s">
        <v>963</v>
      </c>
      <c r="D3523" s="12" t="s">
        <v>665</v>
      </c>
      <c r="E3523" s="12">
        <v>9765</v>
      </c>
      <c r="F3523" s="14" t="str">
        <f t="shared" si="224"/>
        <v>2025-07-23InvoiceExtramile hospitality12000 [Accounts Receivable]9765</v>
      </c>
      <c r="G3523" s="15">
        <f t="shared" si="225"/>
        <v>45861</v>
      </c>
      <c r="H3523" s="16" t="str">
        <f>IF((IFERROR((VLOOKUP(D3523,'Automation (QBO)'!A:B,2,FALSE)),"0"))=0,"Suspense",(IFERROR((VLOOKUP(D3523,'Automation (QBO)'!A:B,2,FALSE)),"Suspense")))</f>
        <v>Accounts Recievable - Suspense</v>
      </c>
      <c r="I3523" s="17">
        <f t="shared" si="226"/>
        <v>9765</v>
      </c>
      <c r="J3523" s="12" t="str">
        <f t="shared" si="227"/>
        <v>Accounts Recievable - Suspense</v>
      </c>
    </row>
    <row r="3524" spans="1:10" ht="18" hidden="1" customHeight="1">
      <c r="A3524" s="13" t="s">
        <v>960</v>
      </c>
      <c r="B3524" s="12" t="s">
        <v>84</v>
      </c>
      <c r="C3524" s="12" t="s">
        <v>963</v>
      </c>
      <c r="D3524" s="12" t="s">
        <v>950</v>
      </c>
      <c r="E3524" s="12">
        <v>9000</v>
      </c>
      <c r="F3524" s="14" t="str">
        <f t="shared" si="224"/>
        <v>2025-07-23InvoiceExtramile hospitality41007 Labour - Consulting9000</v>
      </c>
      <c r="G3524" s="15">
        <f t="shared" si="225"/>
        <v>45861</v>
      </c>
      <c r="H3524" s="16" t="str">
        <f>IF((IFERROR((VLOOKUP(D3524,'Automation (QBO)'!A:B,2,FALSE)),"0"))=0,"Suspense",(IFERROR((VLOOKUP(D3524,'Automation (QBO)'!A:B,2,FALSE)),"Suspense")))</f>
        <v>Labour - Consulting</v>
      </c>
      <c r="I3524" s="17">
        <f t="shared" si="226"/>
        <v>9000</v>
      </c>
      <c r="J3524" s="12" t="str">
        <f t="shared" si="227"/>
        <v>Labour - Consulting</v>
      </c>
    </row>
    <row r="3525" spans="1:10" ht="18" hidden="1" customHeight="1">
      <c r="A3525" s="13" t="s">
        <v>960</v>
      </c>
      <c r="B3525" s="12" t="s">
        <v>84</v>
      </c>
      <c r="C3525" s="12" t="s">
        <v>963</v>
      </c>
      <c r="D3525" s="12" t="s">
        <v>907</v>
      </c>
      <c r="E3525" s="12">
        <v>300</v>
      </c>
      <c r="F3525" s="14" t="str">
        <f t="shared" si="224"/>
        <v>2025-07-23InvoiceExtramile hospitality41008 Project Expense - Materials Income300</v>
      </c>
      <c r="G3525" s="15">
        <f t="shared" si="225"/>
        <v>45861</v>
      </c>
      <c r="H3525" s="16" t="str">
        <f>IF((IFERROR((VLOOKUP(D3525,'Automation (QBO)'!A:B,2,FALSE)),"0"))=0,"Suspense",(IFERROR((VLOOKUP(D3525,'Automation (QBO)'!A:B,2,FALSE)),"Suspense")))</f>
        <v>Project Expense - Materials Income</v>
      </c>
      <c r="I3525" s="17">
        <f t="shared" si="226"/>
        <v>300</v>
      </c>
      <c r="J3525" s="12" t="str">
        <f t="shared" si="227"/>
        <v>Project Expense - Materials Income</v>
      </c>
    </row>
    <row r="3526" spans="1:10" ht="18" hidden="1" customHeight="1">
      <c r="A3526" s="13" t="s">
        <v>960</v>
      </c>
      <c r="B3526" s="12" t="s">
        <v>84</v>
      </c>
      <c r="C3526" s="12" t="s">
        <v>963</v>
      </c>
      <c r="D3526" s="12" t="s">
        <v>199</v>
      </c>
      <c r="E3526" s="12">
        <v>465</v>
      </c>
      <c r="F3526" s="14" t="str">
        <f t="shared" si="224"/>
        <v>2025-07-23InvoiceExtramile hospitality21020 GST/HST Payable465</v>
      </c>
      <c r="G3526" s="15">
        <f t="shared" si="225"/>
        <v>45861</v>
      </c>
      <c r="H3526" s="16" t="str">
        <f>IF((IFERROR((VLOOKUP(D3526,'Automation (QBO)'!A:B,2,FALSE)),"0"))=0,"Suspense",(IFERROR((VLOOKUP(D3526,'Automation (QBO)'!A:B,2,FALSE)),"Suspense")))</f>
        <v>GST/HST Payable</v>
      </c>
      <c r="I3526" s="17">
        <f t="shared" si="226"/>
        <v>465</v>
      </c>
      <c r="J3526" s="12" t="str">
        <f t="shared" si="227"/>
        <v>GST/HST Payable</v>
      </c>
    </row>
    <row r="3527" spans="1:10" ht="18" hidden="1" customHeight="1">
      <c r="A3527" s="13" t="s">
        <v>960</v>
      </c>
      <c r="B3527" s="12" t="s">
        <v>84</v>
      </c>
      <c r="C3527" s="12" t="s">
        <v>754</v>
      </c>
      <c r="D3527" s="12" t="s">
        <v>199</v>
      </c>
      <c r="E3527" s="12">
        <v>0</v>
      </c>
      <c r="F3527" s="14" t="str">
        <f t="shared" si="224"/>
        <v>2025-07-23InvoiceGranville Island Brewing.21020 GST/HST Payable0</v>
      </c>
      <c r="G3527" s="15">
        <f t="shared" si="225"/>
        <v>45861</v>
      </c>
      <c r="H3527" s="16" t="str">
        <f>IF((IFERROR((VLOOKUP(D3527,'Automation (QBO)'!A:B,2,FALSE)),"0"))=0,"Suspense",(IFERROR((VLOOKUP(D3527,'Automation (QBO)'!A:B,2,FALSE)),"Suspense")))</f>
        <v>GST/HST Payable</v>
      </c>
      <c r="I3527" s="17">
        <f t="shared" si="226"/>
        <v>0</v>
      </c>
      <c r="J3527" s="12" t="str">
        <f t="shared" si="227"/>
        <v>GST/HST Payable</v>
      </c>
    </row>
    <row r="3528" spans="1:10" ht="18" hidden="1" customHeight="1">
      <c r="A3528" s="13" t="s">
        <v>960</v>
      </c>
      <c r="B3528" s="12" t="s">
        <v>84</v>
      </c>
      <c r="C3528" s="12" t="s">
        <v>754</v>
      </c>
      <c r="D3528" s="12" t="s">
        <v>218</v>
      </c>
      <c r="E3528" s="12">
        <v>65261.36</v>
      </c>
      <c r="F3528" s="14" t="str">
        <f t="shared" si="224"/>
        <v>2025-07-23InvoiceGranville Island Brewing.21045 Deposit Received65261.36</v>
      </c>
      <c r="G3528" s="15">
        <f t="shared" si="225"/>
        <v>45861</v>
      </c>
      <c r="H3528" s="16" t="str">
        <f>IF((IFERROR((VLOOKUP(D3528,'Automation (QBO)'!A:B,2,FALSE)),"0"))=0,"Suspense",(IFERROR((VLOOKUP(D3528,'Automation (QBO)'!A:B,2,FALSE)),"Suspense")))</f>
        <v>Liability - Depostis Received</v>
      </c>
      <c r="I3528" s="17">
        <f t="shared" si="226"/>
        <v>65261.36</v>
      </c>
      <c r="J3528" s="12" t="str">
        <f t="shared" si="227"/>
        <v>Liability - Depostis Received</v>
      </c>
    </row>
    <row r="3529" spans="1:10" ht="18" hidden="1" customHeight="1">
      <c r="A3529" s="13" t="s">
        <v>960</v>
      </c>
      <c r="B3529" s="12" t="s">
        <v>84</v>
      </c>
      <c r="C3529" s="12" t="s">
        <v>754</v>
      </c>
      <c r="D3529" s="12" t="s">
        <v>665</v>
      </c>
      <c r="E3529" s="12">
        <v>65261.36</v>
      </c>
      <c r="F3529" s="14" t="str">
        <f t="shared" si="224"/>
        <v>2025-07-23InvoiceGranville Island Brewing.12000 [Accounts Receivable]65261.36</v>
      </c>
      <c r="G3529" s="15">
        <f t="shared" si="225"/>
        <v>45861</v>
      </c>
      <c r="H3529" s="16" t="str">
        <f>IF((IFERROR((VLOOKUP(D3529,'Automation (QBO)'!A:B,2,FALSE)),"0"))=0,"Suspense",(IFERROR((VLOOKUP(D3529,'Automation (QBO)'!A:B,2,FALSE)),"Suspense")))</f>
        <v>Accounts Recievable - Suspense</v>
      </c>
      <c r="I3529" s="17">
        <f t="shared" si="226"/>
        <v>65261.36</v>
      </c>
      <c r="J3529" s="12" t="str">
        <f t="shared" si="227"/>
        <v>Accounts Recievable - Suspense</v>
      </c>
    </row>
    <row r="3530" spans="1:10" ht="18" hidden="1" customHeight="1">
      <c r="A3530" s="13" t="s">
        <v>960</v>
      </c>
      <c r="B3530" s="12" t="s">
        <v>924</v>
      </c>
      <c r="C3530" s="12" t="s">
        <v>867</v>
      </c>
      <c r="D3530" s="12" t="s">
        <v>203</v>
      </c>
      <c r="E3530" s="12">
        <v>26</v>
      </c>
      <c r="F3530" s="14" t="str">
        <f t="shared" si="224"/>
        <v>2025-07-23BillBrowns Social House52190 Meals &amp; Entertainment26</v>
      </c>
      <c r="G3530" s="15">
        <f t="shared" si="225"/>
        <v>45861</v>
      </c>
      <c r="H3530" s="16" t="str">
        <f>IF((IFERROR((VLOOKUP(D3530,'Automation (QBO)'!A:B,2,FALSE)),"0"))=0,"Suspense",(IFERROR((VLOOKUP(D3530,'Automation (QBO)'!A:B,2,FALSE)),"Suspense")))</f>
        <v>Meals &amp; Entertainment</v>
      </c>
      <c r="I3530" s="17">
        <f t="shared" si="226"/>
        <v>26</v>
      </c>
      <c r="J3530" s="12" t="str">
        <f t="shared" si="227"/>
        <v>Meals &amp; Entertainment</v>
      </c>
    </row>
    <row r="3531" spans="1:10" ht="18" hidden="1" customHeight="1">
      <c r="A3531" s="13" t="s">
        <v>960</v>
      </c>
      <c r="B3531" s="12" t="s">
        <v>924</v>
      </c>
      <c r="C3531" s="12" t="s">
        <v>867</v>
      </c>
      <c r="D3531" s="12" t="s">
        <v>199</v>
      </c>
      <c r="E3531" s="12">
        <v>-1.3</v>
      </c>
      <c r="F3531" s="14" t="str">
        <f t="shared" si="224"/>
        <v>2025-07-23BillBrowns Social House21020 GST/HST Payable-1.3</v>
      </c>
      <c r="G3531" s="15">
        <f t="shared" si="225"/>
        <v>45861</v>
      </c>
      <c r="H3531" s="16" t="str">
        <f>IF((IFERROR((VLOOKUP(D3531,'Automation (QBO)'!A:B,2,FALSE)),"0"))=0,"Suspense",(IFERROR((VLOOKUP(D3531,'Automation (QBO)'!A:B,2,FALSE)),"Suspense")))</f>
        <v>GST/HST Payable</v>
      </c>
      <c r="I3531" s="17">
        <f t="shared" si="226"/>
        <v>-1.3</v>
      </c>
      <c r="J3531" s="12" t="str">
        <f t="shared" si="227"/>
        <v>GST/HST Payable</v>
      </c>
    </row>
    <row r="3532" spans="1:10" ht="18" hidden="1" customHeight="1">
      <c r="A3532" s="13" t="s">
        <v>960</v>
      </c>
      <c r="B3532" s="12" t="s">
        <v>924</v>
      </c>
      <c r="C3532" s="12" t="s">
        <v>867</v>
      </c>
      <c r="D3532" s="12" t="s">
        <v>272</v>
      </c>
      <c r="E3532" s="12">
        <v>27.3</v>
      </c>
      <c r="F3532" s="14" t="str">
        <f t="shared" si="224"/>
        <v>2025-07-23BillBrowns Social House21000 Accounts Payable27.3</v>
      </c>
      <c r="G3532" s="15">
        <f t="shared" si="225"/>
        <v>45861</v>
      </c>
      <c r="H3532" s="16" t="str">
        <f>IF((IFERROR((VLOOKUP(D3532,'Automation (QBO)'!A:B,2,FALSE)),"0"))=0,"Suspense",(IFERROR((VLOOKUP(D3532,'Automation (QBO)'!A:B,2,FALSE)),"Suspense")))</f>
        <v>Accounts Payable - Unknown</v>
      </c>
      <c r="I3532" s="17">
        <f t="shared" si="226"/>
        <v>27.3</v>
      </c>
      <c r="J3532" s="12" t="str">
        <f t="shared" si="227"/>
        <v>Accounts Payable - Unknown</v>
      </c>
    </row>
    <row r="3533" spans="1:10" ht="18" hidden="1" customHeight="1">
      <c r="A3533" s="13" t="s">
        <v>960</v>
      </c>
      <c r="B3533" s="12" t="s">
        <v>925</v>
      </c>
      <c r="C3533" s="12" t="s">
        <v>867</v>
      </c>
      <c r="D3533" s="12" t="s">
        <v>272</v>
      </c>
      <c r="E3533" s="12">
        <v>-27.3</v>
      </c>
      <c r="F3533" s="14" t="str">
        <f t="shared" si="224"/>
        <v>2025-07-23Bill Payment (Credit Card)Browns Social House21000 Accounts Payable-27.3</v>
      </c>
      <c r="G3533" s="15">
        <f t="shared" si="225"/>
        <v>45861</v>
      </c>
      <c r="H3533" s="16" t="str">
        <f>IF((IFERROR((VLOOKUP(D3533,'Automation (QBO)'!A:B,2,FALSE)),"0"))=0,"Suspense",(IFERROR((VLOOKUP(D3533,'Automation (QBO)'!A:B,2,FALSE)),"Suspense")))</f>
        <v>Accounts Payable - Unknown</v>
      </c>
      <c r="I3533" s="17">
        <f t="shared" si="226"/>
        <v>-27.3</v>
      </c>
      <c r="J3533" s="12" t="str">
        <f t="shared" si="227"/>
        <v>Accounts Payable - Unknown</v>
      </c>
    </row>
    <row r="3534" spans="1:10" ht="18" hidden="1" customHeight="1">
      <c r="A3534" s="13" t="s">
        <v>960</v>
      </c>
      <c r="B3534" s="12" t="s">
        <v>925</v>
      </c>
      <c r="C3534" s="12" t="s">
        <v>292</v>
      </c>
      <c r="D3534" s="12" t="s">
        <v>272</v>
      </c>
      <c r="E3534" s="12">
        <v>-190.02</v>
      </c>
      <c r="F3534" s="14" t="str">
        <f t="shared" si="224"/>
        <v>2025-07-23Bill Payment (Credit Card)The Keg21000 Accounts Payable-190.02</v>
      </c>
      <c r="G3534" s="15">
        <f t="shared" si="225"/>
        <v>45861</v>
      </c>
      <c r="H3534" s="16" t="str">
        <f>IF((IFERROR((VLOOKUP(D3534,'Automation (QBO)'!A:B,2,FALSE)),"0"))=0,"Suspense",(IFERROR((VLOOKUP(D3534,'Automation (QBO)'!A:B,2,FALSE)),"Suspense")))</f>
        <v>Accounts Payable - Unknown</v>
      </c>
      <c r="I3534" s="17">
        <f t="shared" si="226"/>
        <v>-190.02</v>
      </c>
      <c r="J3534" s="12" t="str">
        <f t="shared" si="227"/>
        <v>Accounts Payable - Unknown</v>
      </c>
    </row>
    <row r="3535" spans="1:10" ht="18" hidden="1" customHeight="1">
      <c r="A3535" s="13" t="s">
        <v>960</v>
      </c>
      <c r="B3535" s="12" t="s">
        <v>925</v>
      </c>
      <c r="C3535" s="12" t="s">
        <v>292</v>
      </c>
      <c r="D3535" s="12" t="s">
        <v>505</v>
      </c>
      <c r="E3535" s="12">
        <v>190.02</v>
      </c>
      <c r="F3535" s="14" t="str">
        <f t="shared" si="224"/>
        <v>2025-07-23Bill Payment (Credit Card)The Keg21010 Credit Card (CIBC Visa)190.02</v>
      </c>
      <c r="G3535" s="15">
        <f t="shared" si="225"/>
        <v>45861</v>
      </c>
      <c r="H3535" s="16" t="str">
        <f>IF((IFERROR((VLOOKUP(D3535,'Automation (QBO)'!A:B,2,FALSE)),"0"))=0,"Suspense",(IFERROR((VLOOKUP(D3535,'Automation (QBO)'!A:B,2,FALSE)),"Suspense")))</f>
        <v>Credit Card (CIBC Visa)</v>
      </c>
      <c r="I3535" s="17">
        <f t="shared" si="226"/>
        <v>190.02</v>
      </c>
      <c r="J3535" s="12" t="str">
        <f t="shared" si="227"/>
        <v>Credit Card (CIBC Visa)</v>
      </c>
    </row>
    <row r="3536" spans="1:10" ht="18" hidden="1" customHeight="1">
      <c r="A3536" s="13" t="s">
        <v>960</v>
      </c>
      <c r="B3536" s="12" t="s">
        <v>924</v>
      </c>
      <c r="C3536" s="12" t="s">
        <v>292</v>
      </c>
      <c r="D3536" s="12" t="s">
        <v>203</v>
      </c>
      <c r="E3536" s="12">
        <v>182.67</v>
      </c>
      <c r="F3536" s="14" t="str">
        <f t="shared" si="224"/>
        <v>2025-07-23BillThe Keg52190 Meals &amp; Entertainment182.67</v>
      </c>
      <c r="G3536" s="15">
        <f t="shared" si="225"/>
        <v>45861</v>
      </c>
      <c r="H3536" s="16" t="str">
        <f>IF((IFERROR((VLOOKUP(D3536,'Automation (QBO)'!A:B,2,FALSE)),"0"))=0,"Suspense",(IFERROR((VLOOKUP(D3536,'Automation (QBO)'!A:B,2,FALSE)),"Suspense")))</f>
        <v>Meals &amp; Entertainment</v>
      </c>
      <c r="I3536" s="17">
        <f t="shared" si="226"/>
        <v>182.67</v>
      </c>
      <c r="J3536" s="12" t="str">
        <f t="shared" si="227"/>
        <v>Meals &amp; Entertainment</v>
      </c>
    </row>
    <row r="3537" spans="1:10" ht="18" hidden="1" customHeight="1">
      <c r="A3537" s="13" t="s">
        <v>960</v>
      </c>
      <c r="B3537" s="12" t="s">
        <v>924</v>
      </c>
      <c r="C3537" s="12" t="s">
        <v>292</v>
      </c>
      <c r="D3537" s="12" t="s">
        <v>199</v>
      </c>
      <c r="E3537" s="12">
        <v>-7.35</v>
      </c>
      <c r="F3537" s="14" t="str">
        <f t="shared" si="224"/>
        <v>2025-07-23BillThe Keg21020 GST/HST Payable-7.35</v>
      </c>
      <c r="G3537" s="15">
        <f t="shared" si="225"/>
        <v>45861</v>
      </c>
      <c r="H3537" s="16" t="str">
        <f>IF((IFERROR((VLOOKUP(D3537,'Automation (QBO)'!A:B,2,FALSE)),"0"))=0,"Suspense",(IFERROR((VLOOKUP(D3537,'Automation (QBO)'!A:B,2,FALSE)),"Suspense")))</f>
        <v>GST/HST Payable</v>
      </c>
      <c r="I3537" s="17">
        <f t="shared" si="226"/>
        <v>-7.35</v>
      </c>
      <c r="J3537" s="12" t="str">
        <f t="shared" si="227"/>
        <v>GST/HST Payable</v>
      </c>
    </row>
    <row r="3538" spans="1:10" ht="18" hidden="1" customHeight="1">
      <c r="A3538" s="13" t="s">
        <v>960</v>
      </c>
      <c r="B3538" s="12" t="s">
        <v>924</v>
      </c>
      <c r="C3538" s="12" t="s">
        <v>292</v>
      </c>
      <c r="D3538" s="12" t="s">
        <v>272</v>
      </c>
      <c r="E3538" s="12">
        <v>190.02</v>
      </c>
      <c r="F3538" s="14" t="str">
        <f t="shared" si="224"/>
        <v>2025-07-23BillThe Keg21000 Accounts Payable190.02</v>
      </c>
      <c r="G3538" s="15">
        <f t="shared" si="225"/>
        <v>45861</v>
      </c>
      <c r="H3538" s="16" t="str">
        <f>IF((IFERROR((VLOOKUP(D3538,'Automation (QBO)'!A:B,2,FALSE)),"0"))=0,"Suspense",(IFERROR((VLOOKUP(D3538,'Automation (QBO)'!A:B,2,FALSE)),"Suspense")))</f>
        <v>Accounts Payable - Unknown</v>
      </c>
      <c r="I3538" s="17">
        <f t="shared" si="226"/>
        <v>190.02</v>
      </c>
      <c r="J3538" s="12" t="str">
        <f t="shared" si="227"/>
        <v>Accounts Payable - Unknown</v>
      </c>
    </row>
    <row r="3539" spans="1:10" ht="18" hidden="1" customHeight="1">
      <c r="A3539" s="13" t="s">
        <v>960</v>
      </c>
      <c r="B3539" s="12" t="s">
        <v>924</v>
      </c>
      <c r="C3539" s="12" t="s">
        <v>101</v>
      </c>
      <c r="D3539" s="12" t="s">
        <v>660</v>
      </c>
      <c r="E3539" s="12">
        <v>329.59</v>
      </c>
      <c r="F3539" s="14" t="str">
        <f t="shared" si="224"/>
        <v>2025-07-23BillAmazon51335 Project Expense - Materials329.59</v>
      </c>
      <c r="G3539" s="15">
        <f t="shared" si="225"/>
        <v>45861</v>
      </c>
      <c r="H3539" s="16" t="str">
        <f>IF((IFERROR((VLOOKUP(D3539,'Automation (QBO)'!A:B,2,FALSE)),"0"))=0,"Suspense",(IFERROR((VLOOKUP(D3539,'Automation (QBO)'!A:B,2,FALSE)),"Suspense")))</f>
        <v>Project Expense - Materials</v>
      </c>
      <c r="I3539" s="17">
        <f t="shared" si="226"/>
        <v>329.59</v>
      </c>
      <c r="J3539" s="12" t="str">
        <f t="shared" si="227"/>
        <v>Project Expense - Materials</v>
      </c>
    </row>
    <row r="3540" spans="1:10" ht="18" hidden="1" customHeight="1">
      <c r="A3540" s="13" t="s">
        <v>960</v>
      </c>
      <c r="B3540" s="12" t="s">
        <v>924</v>
      </c>
      <c r="C3540" s="12" t="s">
        <v>101</v>
      </c>
      <c r="D3540" s="12" t="s">
        <v>199</v>
      </c>
      <c r="E3540" s="12">
        <v>-16.48</v>
      </c>
      <c r="F3540" s="14" t="str">
        <f t="shared" si="224"/>
        <v>2025-07-23BillAmazon21020 GST/HST Payable-16.48</v>
      </c>
      <c r="G3540" s="15">
        <f t="shared" si="225"/>
        <v>45861</v>
      </c>
      <c r="H3540" s="16" t="str">
        <f>IF((IFERROR((VLOOKUP(D3540,'Automation (QBO)'!A:B,2,FALSE)),"0"))=0,"Suspense",(IFERROR((VLOOKUP(D3540,'Automation (QBO)'!A:B,2,FALSE)),"Suspense")))</f>
        <v>GST/HST Payable</v>
      </c>
      <c r="I3540" s="17">
        <f t="shared" si="226"/>
        <v>-16.48</v>
      </c>
      <c r="J3540" s="12" t="str">
        <f t="shared" si="227"/>
        <v>GST/HST Payable</v>
      </c>
    </row>
    <row r="3541" spans="1:10" ht="18" hidden="1" customHeight="1">
      <c r="A3541" s="13" t="s">
        <v>960</v>
      </c>
      <c r="B3541" s="12" t="s">
        <v>924</v>
      </c>
      <c r="C3541" s="12" t="s">
        <v>101</v>
      </c>
      <c r="D3541" s="12" t="s">
        <v>272</v>
      </c>
      <c r="E3541" s="12">
        <v>346.07</v>
      </c>
      <c r="F3541" s="14" t="str">
        <f t="shared" si="224"/>
        <v>2025-07-23BillAmazon21000 Accounts Payable346.07</v>
      </c>
      <c r="G3541" s="15">
        <f t="shared" si="225"/>
        <v>45861</v>
      </c>
      <c r="H3541" s="16" t="str">
        <f>IF((IFERROR((VLOOKUP(D3541,'Automation (QBO)'!A:B,2,FALSE)),"0"))=0,"Suspense",(IFERROR((VLOOKUP(D3541,'Automation (QBO)'!A:B,2,FALSE)),"Suspense")))</f>
        <v>Accounts Payable - Unknown</v>
      </c>
      <c r="I3541" s="17">
        <f t="shared" si="226"/>
        <v>346.07</v>
      </c>
      <c r="J3541" s="12" t="str">
        <f t="shared" si="227"/>
        <v>Accounts Payable - Unknown</v>
      </c>
    </row>
    <row r="3542" spans="1:10" ht="18" hidden="1" customHeight="1">
      <c r="A3542" s="13" t="s">
        <v>960</v>
      </c>
      <c r="B3542" s="12" t="s">
        <v>924</v>
      </c>
      <c r="C3542" s="12" t="s">
        <v>86</v>
      </c>
      <c r="D3542" s="12" t="s">
        <v>204</v>
      </c>
      <c r="E3542" s="12">
        <v>168.55</v>
      </c>
      <c r="F3542" s="14" t="str">
        <f t="shared" si="224"/>
        <v>2025-07-23BillEsso52225 Fuel168.55</v>
      </c>
      <c r="G3542" s="15">
        <f t="shared" si="225"/>
        <v>45861</v>
      </c>
      <c r="H3542" s="16" t="str">
        <f>IF((IFERROR((VLOOKUP(D3542,'Automation (QBO)'!A:B,2,FALSE)),"0"))=0,"Suspense",(IFERROR((VLOOKUP(D3542,'Automation (QBO)'!A:B,2,FALSE)),"Suspense")))</f>
        <v>Fuel</v>
      </c>
      <c r="I3542" s="17">
        <f t="shared" si="226"/>
        <v>168.55</v>
      </c>
      <c r="J3542" s="12" t="str">
        <f t="shared" si="227"/>
        <v>Fuel</v>
      </c>
    </row>
    <row r="3543" spans="1:10" ht="18" hidden="1" customHeight="1">
      <c r="A3543" s="13" t="s">
        <v>960</v>
      </c>
      <c r="B3543" s="12" t="s">
        <v>924</v>
      </c>
      <c r="C3543" s="12" t="s">
        <v>86</v>
      </c>
      <c r="D3543" s="12" t="s">
        <v>199</v>
      </c>
      <c r="E3543" s="12">
        <v>-8.43</v>
      </c>
      <c r="F3543" s="14" t="str">
        <f t="shared" si="224"/>
        <v>2025-07-23BillEsso21020 GST/HST Payable-8.43</v>
      </c>
      <c r="G3543" s="15">
        <f t="shared" si="225"/>
        <v>45861</v>
      </c>
      <c r="H3543" s="16" t="str">
        <f>IF((IFERROR((VLOOKUP(D3543,'Automation (QBO)'!A:B,2,FALSE)),"0"))=0,"Suspense",(IFERROR((VLOOKUP(D3543,'Automation (QBO)'!A:B,2,FALSE)),"Suspense")))</f>
        <v>GST/HST Payable</v>
      </c>
      <c r="I3543" s="17">
        <f t="shared" si="226"/>
        <v>-8.43</v>
      </c>
      <c r="J3543" s="12" t="str">
        <f t="shared" si="227"/>
        <v>GST/HST Payable</v>
      </c>
    </row>
    <row r="3544" spans="1:10" ht="18" hidden="1" customHeight="1">
      <c r="A3544" s="13" t="s">
        <v>960</v>
      </c>
      <c r="B3544" s="12" t="s">
        <v>924</v>
      </c>
      <c r="C3544" s="12" t="s">
        <v>964</v>
      </c>
      <c r="D3544" s="12" t="s">
        <v>660</v>
      </c>
      <c r="E3544" s="12">
        <v>72.16</v>
      </c>
      <c r="F3544" s="14" t="str">
        <f t="shared" si="224"/>
        <v>2025-07-23BillRona Coquitlam51335 Project Expense - Materials72.16</v>
      </c>
      <c r="G3544" s="15">
        <f t="shared" si="225"/>
        <v>45861</v>
      </c>
      <c r="H3544" s="16" t="str">
        <f>IF((IFERROR((VLOOKUP(D3544,'Automation (QBO)'!A:B,2,FALSE)),"0"))=0,"Suspense",(IFERROR((VLOOKUP(D3544,'Automation (QBO)'!A:B,2,FALSE)),"Suspense")))</f>
        <v>Project Expense - Materials</v>
      </c>
      <c r="I3544" s="17">
        <f t="shared" si="226"/>
        <v>72.16</v>
      </c>
      <c r="J3544" s="12" t="str">
        <f t="shared" si="227"/>
        <v>Project Expense - Materials</v>
      </c>
    </row>
    <row r="3545" spans="1:10" ht="18" hidden="1" customHeight="1">
      <c r="A3545" s="13" t="s">
        <v>960</v>
      </c>
      <c r="B3545" s="12" t="s">
        <v>924</v>
      </c>
      <c r="C3545" s="12" t="s">
        <v>964</v>
      </c>
      <c r="D3545" s="12" t="s">
        <v>199</v>
      </c>
      <c r="E3545" s="12">
        <v>-3.37</v>
      </c>
      <c r="F3545" s="14" t="str">
        <f t="shared" si="224"/>
        <v>2025-07-23BillRona Coquitlam21020 GST/HST Payable-3.37</v>
      </c>
      <c r="G3545" s="15">
        <f t="shared" si="225"/>
        <v>45861</v>
      </c>
      <c r="H3545" s="16" t="str">
        <f>IF((IFERROR((VLOOKUP(D3545,'Automation (QBO)'!A:B,2,FALSE)),"0"))=0,"Suspense",(IFERROR((VLOOKUP(D3545,'Automation (QBO)'!A:B,2,FALSE)),"Suspense")))</f>
        <v>GST/HST Payable</v>
      </c>
      <c r="I3545" s="17">
        <f t="shared" si="226"/>
        <v>-3.37</v>
      </c>
      <c r="J3545" s="12" t="str">
        <f t="shared" si="227"/>
        <v>GST/HST Payable</v>
      </c>
    </row>
    <row r="3546" spans="1:10" ht="18" hidden="1" customHeight="1">
      <c r="A3546" s="13" t="s">
        <v>960</v>
      </c>
      <c r="B3546" s="12" t="s">
        <v>924</v>
      </c>
      <c r="C3546" s="12" t="s">
        <v>964</v>
      </c>
      <c r="D3546" s="12" t="s">
        <v>272</v>
      </c>
      <c r="E3546" s="12">
        <v>75.53</v>
      </c>
      <c r="F3546" s="14" t="str">
        <f t="shared" si="224"/>
        <v>2025-07-23BillRona Coquitlam21000 Accounts Payable75.53</v>
      </c>
      <c r="G3546" s="15">
        <f t="shared" si="225"/>
        <v>45861</v>
      </c>
      <c r="H3546" s="16" t="str">
        <f>IF((IFERROR((VLOOKUP(D3546,'Automation (QBO)'!A:B,2,FALSE)),"0"))=0,"Suspense",(IFERROR((VLOOKUP(D3546,'Automation (QBO)'!A:B,2,FALSE)),"Suspense")))</f>
        <v>Accounts Payable - Unknown</v>
      </c>
      <c r="I3546" s="17">
        <f t="shared" si="226"/>
        <v>75.53</v>
      </c>
      <c r="J3546" s="12" t="str">
        <f t="shared" si="227"/>
        <v>Accounts Payable - Unknown</v>
      </c>
    </row>
    <row r="3547" spans="1:10" ht="18" hidden="1" customHeight="1">
      <c r="A3547" s="13" t="s">
        <v>960</v>
      </c>
      <c r="B3547" s="12" t="s">
        <v>925</v>
      </c>
      <c r="C3547" s="12" t="s">
        <v>964</v>
      </c>
      <c r="D3547" s="12" t="s">
        <v>272</v>
      </c>
      <c r="E3547" s="12">
        <v>-75.53</v>
      </c>
      <c r="F3547" s="14" t="str">
        <f t="shared" si="224"/>
        <v>2025-07-23Bill Payment (Credit Card)Rona Coquitlam21000 Accounts Payable-75.53</v>
      </c>
      <c r="G3547" s="15">
        <f t="shared" si="225"/>
        <v>45861</v>
      </c>
      <c r="H3547" s="16" t="str">
        <f>IF((IFERROR((VLOOKUP(D3547,'Automation (QBO)'!A:B,2,FALSE)),"0"))=0,"Suspense",(IFERROR((VLOOKUP(D3547,'Automation (QBO)'!A:B,2,FALSE)),"Suspense")))</f>
        <v>Accounts Payable - Unknown</v>
      </c>
      <c r="I3547" s="17">
        <f t="shared" si="226"/>
        <v>-75.53</v>
      </c>
      <c r="J3547" s="12" t="str">
        <f t="shared" si="227"/>
        <v>Accounts Payable - Unknown</v>
      </c>
    </row>
    <row r="3548" spans="1:10" ht="18" hidden="1" customHeight="1">
      <c r="A3548" s="13" t="s">
        <v>960</v>
      </c>
      <c r="B3548" s="12" t="s">
        <v>925</v>
      </c>
      <c r="C3548" s="12" t="s">
        <v>964</v>
      </c>
      <c r="D3548" s="12" t="s">
        <v>505</v>
      </c>
      <c r="E3548" s="12">
        <v>75.53</v>
      </c>
      <c r="F3548" s="14" t="str">
        <f t="shared" si="224"/>
        <v>2025-07-23Bill Payment (Credit Card)Rona Coquitlam21010 Credit Card (CIBC Visa)75.53</v>
      </c>
      <c r="G3548" s="15">
        <f t="shared" si="225"/>
        <v>45861</v>
      </c>
      <c r="H3548" s="16" t="str">
        <f>IF((IFERROR((VLOOKUP(D3548,'Automation (QBO)'!A:B,2,FALSE)),"0"))=0,"Suspense",(IFERROR((VLOOKUP(D3548,'Automation (QBO)'!A:B,2,FALSE)),"Suspense")))</f>
        <v>Credit Card (CIBC Visa)</v>
      </c>
      <c r="I3548" s="17">
        <f t="shared" si="226"/>
        <v>75.53</v>
      </c>
      <c r="J3548" s="12" t="str">
        <f t="shared" si="227"/>
        <v>Credit Card (CIBC Visa)</v>
      </c>
    </row>
    <row r="3549" spans="1:10" ht="18" hidden="1" customHeight="1">
      <c r="A3549" s="13" t="s">
        <v>960</v>
      </c>
      <c r="B3549" s="12" t="s">
        <v>925</v>
      </c>
      <c r="C3549" s="12" t="s">
        <v>101</v>
      </c>
      <c r="D3549" s="12" t="s">
        <v>272</v>
      </c>
      <c r="E3549" s="12">
        <v>-20.149999999999999</v>
      </c>
      <c r="F3549" s="14" t="str">
        <f t="shared" si="224"/>
        <v>2025-07-23Bill Payment (Credit Card)Amazon21000 Accounts Payable-20.15</v>
      </c>
      <c r="G3549" s="15">
        <f t="shared" si="225"/>
        <v>45861</v>
      </c>
      <c r="H3549" s="16" t="str">
        <f>IF((IFERROR((VLOOKUP(D3549,'Automation (QBO)'!A:B,2,FALSE)),"0"))=0,"Suspense",(IFERROR((VLOOKUP(D3549,'Automation (QBO)'!A:B,2,FALSE)),"Suspense")))</f>
        <v>Accounts Payable - Unknown</v>
      </c>
      <c r="I3549" s="17">
        <f t="shared" si="226"/>
        <v>-20.149999999999999</v>
      </c>
      <c r="J3549" s="12" t="str">
        <f t="shared" si="227"/>
        <v>Accounts Payable - Unknown</v>
      </c>
    </row>
    <row r="3550" spans="1:10" ht="18" hidden="1" customHeight="1">
      <c r="A3550" s="13" t="s">
        <v>960</v>
      </c>
      <c r="B3550" s="12" t="s">
        <v>925</v>
      </c>
      <c r="C3550" s="12" t="s">
        <v>101</v>
      </c>
      <c r="D3550" s="12" t="s">
        <v>272</v>
      </c>
      <c r="E3550" s="12">
        <v>-346.07</v>
      </c>
      <c r="F3550" s="14" t="str">
        <f t="shared" si="224"/>
        <v>2025-07-23Bill Payment (Credit Card)Amazon21000 Accounts Payable-346.07</v>
      </c>
      <c r="G3550" s="15">
        <f t="shared" si="225"/>
        <v>45861</v>
      </c>
      <c r="H3550" s="16" t="str">
        <f>IF((IFERROR((VLOOKUP(D3550,'Automation (QBO)'!A:B,2,FALSE)),"0"))=0,"Suspense",(IFERROR((VLOOKUP(D3550,'Automation (QBO)'!A:B,2,FALSE)),"Suspense")))</f>
        <v>Accounts Payable - Unknown</v>
      </c>
      <c r="I3550" s="17">
        <f t="shared" si="226"/>
        <v>-346.07</v>
      </c>
      <c r="J3550" s="12" t="str">
        <f t="shared" si="227"/>
        <v>Accounts Payable - Unknown</v>
      </c>
    </row>
    <row r="3551" spans="1:10" ht="18" hidden="1" customHeight="1">
      <c r="A3551" s="13" t="s">
        <v>960</v>
      </c>
      <c r="B3551" s="12" t="s">
        <v>924</v>
      </c>
      <c r="C3551" s="12" t="s">
        <v>95</v>
      </c>
      <c r="D3551" s="12" t="s">
        <v>210</v>
      </c>
      <c r="E3551" s="12">
        <v>8.6</v>
      </c>
      <c r="F3551" s="14" t="str">
        <f t="shared" ref="F3551:F3614" si="228">A3551&amp;B3551&amp;C3551&amp;D3551&amp;E3551</f>
        <v>2025-07-23BillImpark52205 Travel &amp; Parking8.6</v>
      </c>
      <c r="G3551" s="15">
        <f t="shared" ref="G3551:G3614" si="229">IFERROR((DATEVALUE(A3551)),A3551)</f>
        <v>45861</v>
      </c>
      <c r="H3551" s="16" t="str">
        <f>IF((IFERROR((VLOOKUP(D3551,'Automation (QBO)'!A:B,2,FALSE)),"0"))=0,"Suspense",(IFERROR((VLOOKUP(D3551,'Automation (QBO)'!A:B,2,FALSE)),"Suspense")))</f>
        <v>Travel &amp; Parking</v>
      </c>
      <c r="I3551" s="17">
        <f t="shared" ref="I3551:I3614" si="230">E3551</f>
        <v>8.6</v>
      </c>
      <c r="J3551" s="12" t="str">
        <f t="shared" ref="J3551:J3614" si="231">H3551</f>
        <v>Travel &amp; Parking</v>
      </c>
    </row>
    <row r="3552" spans="1:10" ht="18" hidden="1" customHeight="1">
      <c r="A3552" s="13" t="s">
        <v>960</v>
      </c>
      <c r="B3552" s="12" t="s">
        <v>924</v>
      </c>
      <c r="C3552" s="12" t="s">
        <v>95</v>
      </c>
      <c r="D3552" s="12" t="s">
        <v>272</v>
      </c>
      <c r="E3552" s="12">
        <v>8.6</v>
      </c>
      <c r="F3552" s="14" t="str">
        <f t="shared" si="228"/>
        <v>2025-07-23BillImpark21000 Accounts Payable8.6</v>
      </c>
      <c r="G3552" s="15">
        <f t="shared" si="229"/>
        <v>45861</v>
      </c>
      <c r="H3552" s="16" t="str">
        <f>IF((IFERROR((VLOOKUP(D3552,'Automation (QBO)'!A:B,2,FALSE)),"0"))=0,"Suspense",(IFERROR((VLOOKUP(D3552,'Automation (QBO)'!A:B,2,FALSE)),"Suspense")))</f>
        <v>Accounts Payable - Unknown</v>
      </c>
      <c r="I3552" s="17">
        <f t="shared" si="230"/>
        <v>8.6</v>
      </c>
      <c r="J3552" s="12" t="str">
        <f t="shared" si="231"/>
        <v>Accounts Payable - Unknown</v>
      </c>
    </row>
    <row r="3553" spans="1:10" ht="18" hidden="1" customHeight="1">
      <c r="A3553" s="13" t="s">
        <v>960</v>
      </c>
      <c r="B3553" s="12" t="s">
        <v>924</v>
      </c>
      <c r="C3553" s="12" t="s">
        <v>101</v>
      </c>
      <c r="D3553" s="12" t="s">
        <v>660</v>
      </c>
      <c r="E3553" s="12">
        <v>74.150000000000006</v>
      </c>
      <c r="F3553" s="14" t="str">
        <f t="shared" si="228"/>
        <v>2025-07-23BillAmazon51335 Project Expense - Materials74.15</v>
      </c>
      <c r="G3553" s="15">
        <f t="shared" si="229"/>
        <v>45861</v>
      </c>
      <c r="H3553" s="16" t="str">
        <f>IF((IFERROR((VLOOKUP(D3553,'Automation (QBO)'!A:B,2,FALSE)),"0"))=0,"Suspense",(IFERROR((VLOOKUP(D3553,'Automation (QBO)'!A:B,2,FALSE)),"Suspense")))</f>
        <v>Project Expense - Materials</v>
      </c>
      <c r="I3553" s="17">
        <f t="shared" si="230"/>
        <v>74.150000000000006</v>
      </c>
      <c r="J3553" s="12" t="str">
        <f t="shared" si="231"/>
        <v>Project Expense - Materials</v>
      </c>
    </row>
    <row r="3554" spans="1:10" ht="18" hidden="1" customHeight="1">
      <c r="A3554" s="13" t="s">
        <v>960</v>
      </c>
      <c r="B3554" s="12" t="s">
        <v>924</v>
      </c>
      <c r="C3554" s="12" t="s">
        <v>101</v>
      </c>
      <c r="D3554" s="12" t="s">
        <v>199</v>
      </c>
      <c r="E3554" s="12">
        <v>-3.71</v>
      </c>
      <c r="F3554" s="14" t="str">
        <f t="shared" si="228"/>
        <v>2025-07-23BillAmazon21020 GST/HST Payable-3.71</v>
      </c>
      <c r="G3554" s="15">
        <f t="shared" si="229"/>
        <v>45861</v>
      </c>
      <c r="H3554" s="16" t="str">
        <f>IF((IFERROR((VLOOKUP(D3554,'Automation (QBO)'!A:B,2,FALSE)),"0"))=0,"Suspense",(IFERROR((VLOOKUP(D3554,'Automation (QBO)'!A:B,2,FALSE)),"Suspense")))</f>
        <v>GST/HST Payable</v>
      </c>
      <c r="I3554" s="17">
        <f t="shared" si="230"/>
        <v>-3.71</v>
      </c>
      <c r="J3554" s="12" t="str">
        <f t="shared" si="231"/>
        <v>GST/HST Payable</v>
      </c>
    </row>
    <row r="3555" spans="1:10" ht="18" hidden="1" customHeight="1">
      <c r="A3555" s="13" t="s">
        <v>960</v>
      </c>
      <c r="B3555" s="12" t="s">
        <v>924</v>
      </c>
      <c r="C3555" s="12" t="s">
        <v>101</v>
      </c>
      <c r="D3555" s="12" t="s">
        <v>272</v>
      </c>
      <c r="E3555" s="12">
        <v>77.86</v>
      </c>
      <c r="F3555" s="14" t="str">
        <f t="shared" si="228"/>
        <v>2025-07-23BillAmazon21000 Accounts Payable77.86</v>
      </c>
      <c r="G3555" s="15">
        <f t="shared" si="229"/>
        <v>45861</v>
      </c>
      <c r="H3555" s="16" t="str">
        <f>IF((IFERROR((VLOOKUP(D3555,'Automation (QBO)'!A:B,2,FALSE)),"0"))=0,"Suspense",(IFERROR((VLOOKUP(D3555,'Automation (QBO)'!A:B,2,FALSE)),"Suspense")))</f>
        <v>Accounts Payable - Unknown</v>
      </c>
      <c r="I3555" s="17">
        <f t="shared" si="230"/>
        <v>77.86</v>
      </c>
      <c r="J3555" s="12" t="str">
        <f t="shared" si="231"/>
        <v>Accounts Payable - Unknown</v>
      </c>
    </row>
    <row r="3556" spans="1:10" ht="18" hidden="1" customHeight="1">
      <c r="A3556" s="13" t="s">
        <v>960</v>
      </c>
      <c r="B3556" s="12" t="s">
        <v>925</v>
      </c>
      <c r="C3556" s="12" t="s">
        <v>101</v>
      </c>
      <c r="D3556" s="12" t="s">
        <v>505</v>
      </c>
      <c r="E3556" s="12">
        <v>77.86</v>
      </c>
      <c r="F3556" s="14" t="str">
        <f t="shared" si="228"/>
        <v>2025-07-23Bill Payment (Credit Card)Amazon21010 Credit Card (CIBC Visa)77.86</v>
      </c>
      <c r="G3556" s="15">
        <f t="shared" si="229"/>
        <v>45861</v>
      </c>
      <c r="H3556" s="16" t="str">
        <f>IF((IFERROR((VLOOKUP(D3556,'Automation (QBO)'!A:B,2,FALSE)),"0"))=0,"Suspense",(IFERROR((VLOOKUP(D3556,'Automation (QBO)'!A:B,2,FALSE)),"Suspense")))</f>
        <v>Credit Card (CIBC Visa)</v>
      </c>
      <c r="I3556" s="17">
        <f t="shared" si="230"/>
        <v>77.86</v>
      </c>
      <c r="J3556" s="12" t="str">
        <f t="shared" si="231"/>
        <v>Credit Card (CIBC Visa)</v>
      </c>
    </row>
    <row r="3557" spans="1:10" ht="18" hidden="1" customHeight="1">
      <c r="A3557" s="13" t="s">
        <v>960</v>
      </c>
      <c r="B3557" s="12" t="s">
        <v>925</v>
      </c>
      <c r="C3557" s="12" t="s">
        <v>101</v>
      </c>
      <c r="D3557" s="12" t="s">
        <v>272</v>
      </c>
      <c r="E3557" s="12">
        <v>-77.86</v>
      </c>
      <c r="F3557" s="14" t="str">
        <f t="shared" si="228"/>
        <v>2025-07-23Bill Payment (Credit Card)Amazon21000 Accounts Payable-77.86</v>
      </c>
      <c r="G3557" s="15">
        <f t="shared" si="229"/>
        <v>45861</v>
      </c>
      <c r="H3557" s="16" t="str">
        <f>IF((IFERROR((VLOOKUP(D3557,'Automation (QBO)'!A:B,2,FALSE)),"0"))=0,"Suspense",(IFERROR((VLOOKUP(D3557,'Automation (QBO)'!A:B,2,FALSE)),"Suspense")))</f>
        <v>Accounts Payable - Unknown</v>
      </c>
      <c r="I3557" s="17">
        <f t="shared" si="230"/>
        <v>-77.86</v>
      </c>
      <c r="J3557" s="12" t="str">
        <f t="shared" si="231"/>
        <v>Accounts Payable - Unknown</v>
      </c>
    </row>
    <row r="3558" spans="1:10" ht="18" hidden="1" customHeight="1">
      <c r="A3558" s="13" t="s">
        <v>960</v>
      </c>
      <c r="B3558" s="12" t="s">
        <v>925</v>
      </c>
      <c r="C3558" s="12" t="s">
        <v>95</v>
      </c>
      <c r="D3558" s="12" t="s">
        <v>272</v>
      </c>
      <c r="E3558" s="12">
        <v>-8.6</v>
      </c>
      <c r="F3558" s="14" t="str">
        <f t="shared" si="228"/>
        <v>2025-07-23Bill Payment (Credit Card)Impark21000 Accounts Payable-8.6</v>
      </c>
      <c r="G3558" s="15">
        <f t="shared" si="229"/>
        <v>45861</v>
      </c>
      <c r="H3558" s="16" t="str">
        <f>IF((IFERROR((VLOOKUP(D3558,'Automation (QBO)'!A:B,2,FALSE)),"0"))=0,"Suspense",(IFERROR((VLOOKUP(D3558,'Automation (QBO)'!A:B,2,FALSE)),"Suspense")))</f>
        <v>Accounts Payable - Unknown</v>
      </c>
      <c r="I3558" s="17">
        <f t="shared" si="230"/>
        <v>-8.6</v>
      </c>
      <c r="J3558" s="12" t="str">
        <f t="shared" si="231"/>
        <v>Accounts Payable - Unknown</v>
      </c>
    </row>
    <row r="3559" spans="1:10" ht="18" hidden="1" customHeight="1">
      <c r="A3559" s="13" t="s">
        <v>960</v>
      </c>
      <c r="B3559" s="12" t="s">
        <v>925</v>
      </c>
      <c r="C3559" s="12" t="s">
        <v>95</v>
      </c>
      <c r="D3559" s="12" t="s">
        <v>505</v>
      </c>
      <c r="E3559" s="12">
        <v>8.6</v>
      </c>
      <c r="F3559" s="14" t="str">
        <f t="shared" si="228"/>
        <v>2025-07-23Bill Payment (Credit Card)Impark21010 Credit Card (CIBC Visa)8.6</v>
      </c>
      <c r="G3559" s="15">
        <f t="shared" si="229"/>
        <v>45861</v>
      </c>
      <c r="H3559" s="16" t="str">
        <f>IF((IFERROR((VLOOKUP(D3559,'Automation (QBO)'!A:B,2,FALSE)),"0"))=0,"Suspense",(IFERROR((VLOOKUP(D3559,'Automation (QBO)'!A:B,2,FALSE)),"Suspense")))</f>
        <v>Credit Card (CIBC Visa)</v>
      </c>
      <c r="I3559" s="17">
        <f t="shared" si="230"/>
        <v>8.6</v>
      </c>
      <c r="J3559" s="12" t="str">
        <f t="shared" si="231"/>
        <v>Credit Card (CIBC Visa)</v>
      </c>
    </row>
    <row r="3560" spans="1:10" ht="18" hidden="1" customHeight="1">
      <c r="A3560" s="13" t="s">
        <v>960</v>
      </c>
      <c r="B3560" s="12" t="s">
        <v>929</v>
      </c>
      <c r="C3560" s="12" t="s">
        <v>961</v>
      </c>
      <c r="D3560" s="12" t="s">
        <v>201</v>
      </c>
      <c r="E3560" s="12">
        <v>-20</v>
      </c>
      <c r="F3560" s="14" t="str">
        <f t="shared" si="228"/>
        <v>2025-07-23Bill Payment (Cheque)Brian Morgan11005 Chequing (CIBC)-20</v>
      </c>
      <c r="G3560" s="15">
        <f t="shared" si="229"/>
        <v>45861</v>
      </c>
      <c r="H3560" s="16" t="str">
        <f>IF((IFERROR((VLOOKUP(D3560,'Automation (QBO)'!A:B,2,FALSE)),"0"))=0,"Suspense",(IFERROR((VLOOKUP(D3560,'Automation (QBO)'!A:B,2,FALSE)),"Suspense")))</f>
        <v>Chequing (CIBC)</v>
      </c>
      <c r="I3560" s="17">
        <f t="shared" si="230"/>
        <v>-20</v>
      </c>
      <c r="J3560" s="12" t="str">
        <f t="shared" si="231"/>
        <v>Chequing (CIBC)</v>
      </c>
    </row>
    <row r="3561" spans="1:10" ht="18" hidden="1" customHeight="1">
      <c r="A3561" s="13" t="s">
        <v>960</v>
      </c>
      <c r="B3561" s="12" t="s">
        <v>925</v>
      </c>
      <c r="C3561" s="12" t="s">
        <v>101</v>
      </c>
      <c r="D3561" s="12" t="s">
        <v>505</v>
      </c>
      <c r="E3561" s="12">
        <v>346.07</v>
      </c>
      <c r="F3561" s="14" t="str">
        <f t="shared" si="228"/>
        <v>2025-07-23Bill Payment (Credit Card)Amazon21010 Credit Card (CIBC Visa)346.07</v>
      </c>
      <c r="G3561" s="15">
        <f t="shared" si="229"/>
        <v>45861</v>
      </c>
      <c r="H3561" s="16" t="str">
        <f>IF((IFERROR((VLOOKUP(D3561,'Automation (QBO)'!A:B,2,FALSE)),"0"))=0,"Suspense",(IFERROR((VLOOKUP(D3561,'Automation (QBO)'!A:B,2,FALSE)),"Suspense")))</f>
        <v>Credit Card (CIBC Visa)</v>
      </c>
      <c r="I3561" s="17">
        <f t="shared" si="230"/>
        <v>346.07</v>
      </c>
      <c r="J3561" s="12" t="str">
        <f t="shared" si="231"/>
        <v>Credit Card (CIBC Visa)</v>
      </c>
    </row>
    <row r="3562" spans="1:10" ht="18" hidden="1" customHeight="1">
      <c r="A3562" s="13" t="s">
        <v>960</v>
      </c>
      <c r="B3562" s="12" t="s">
        <v>925</v>
      </c>
      <c r="C3562" s="12" t="s">
        <v>867</v>
      </c>
      <c r="D3562" s="12" t="s">
        <v>505</v>
      </c>
      <c r="E3562" s="12">
        <v>27.3</v>
      </c>
      <c r="F3562" s="14" t="str">
        <f t="shared" si="228"/>
        <v>2025-07-23Bill Payment (Credit Card)Browns Social House21010 Credit Card (CIBC Visa)27.3</v>
      </c>
      <c r="G3562" s="15">
        <f t="shared" si="229"/>
        <v>45861</v>
      </c>
      <c r="H3562" s="16" t="str">
        <f>IF((IFERROR((VLOOKUP(D3562,'Automation (QBO)'!A:B,2,FALSE)),"0"))=0,"Suspense",(IFERROR((VLOOKUP(D3562,'Automation (QBO)'!A:B,2,FALSE)),"Suspense")))</f>
        <v>Credit Card (CIBC Visa)</v>
      </c>
      <c r="I3562" s="17">
        <f t="shared" si="230"/>
        <v>27.3</v>
      </c>
      <c r="J3562" s="12" t="str">
        <f t="shared" si="231"/>
        <v>Credit Card (CIBC Visa)</v>
      </c>
    </row>
    <row r="3563" spans="1:10" ht="18" hidden="1" customHeight="1">
      <c r="A3563" s="13" t="s">
        <v>960</v>
      </c>
      <c r="B3563" s="12" t="s">
        <v>925</v>
      </c>
      <c r="C3563" s="12" t="s">
        <v>101</v>
      </c>
      <c r="D3563" s="12" t="s">
        <v>505</v>
      </c>
      <c r="E3563" s="12">
        <v>20.149999999999999</v>
      </c>
      <c r="F3563" s="14" t="str">
        <f t="shared" si="228"/>
        <v>2025-07-23Bill Payment (Credit Card)Amazon21010 Credit Card (CIBC Visa)20.15</v>
      </c>
      <c r="G3563" s="15">
        <f t="shared" si="229"/>
        <v>45861</v>
      </c>
      <c r="H3563" s="16" t="str">
        <f>IF((IFERROR((VLOOKUP(D3563,'Automation (QBO)'!A:B,2,FALSE)),"0"))=0,"Suspense",(IFERROR((VLOOKUP(D3563,'Automation (QBO)'!A:B,2,FALSE)),"Suspense")))</f>
        <v>Credit Card (CIBC Visa)</v>
      </c>
      <c r="I3563" s="17">
        <f t="shared" si="230"/>
        <v>20.149999999999999</v>
      </c>
      <c r="J3563" s="12" t="str">
        <f t="shared" si="231"/>
        <v>Credit Card (CIBC Visa)</v>
      </c>
    </row>
    <row r="3564" spans="1:10" ht="18" hidden="1" customHeight="1">
      <c r="A3564" s="13" t="s">
        <v>960</v>
      </c>
      <c r="B3564" s="12" t="s">
        <v>924</v>
      </c>
      <c r="C3564" s="12" t="s">
        <v>101</v>
      </c>
      <c r="D3564" s="12" t="s">
        <v>660</v>
      </c>
      <c r="E3564" s="12">
        <v>19.25</v>
      </c>
      <c r="F3564" s="14" t="str">
        <f t="shared" si="228"/>
        <v>2025-07-23BillAmazon51335 Project Expense - Materials19.25</v>
      </c>
      <c r="G3564" s="15">
        <f t="shared" si="229"/>
        <v>45861</v>
      </c>
      <c r="H3564" s="16" t="str">
        <f>IF((IFERROR((VLOOKUP(D3564,'Automation (QBO)'!A:B,2,FALSE)),"0"))=0,"Suspense",(IFERROR((VLOOKUP(D3564,'Automation (QBO)'!A:B,2,FALSE)),"Suspense")))</f>
        <v>Project Expense - Materials</v>
      </c>
      <c r="I3564" s="17">
        <f t="shared" si="230"/>
        <v>19.25</v>
      </c>
      <c r="J3564" s="12" t="str">
        <f t="shared" si="231"/>
        <v>Project Expense - Materials</v>
      </c>
    </row>
    <row r="3565" spans="1:10" ht="18" hidden="1" customHeight="1">
      <c r="A3565" s="13" t="s">
        <v>960</v>
      </c>
      <c r="B3565" s="12" t="s">
        <v>924</v>
      </c>
      <c r="C3565" s="12" t="s">
        <v>101</v>
      </c>
      <c r="D3565" s="12" t="s">
        <v>199</v>
      </c>
      <c r="E3565" s="12">
        <v>-0.9</v>
      </c>
      <c r="F3565" s="14" t="str">
        <f t="shared" si="228"/>
        <v>2025-07-23BillAmazon21020 GST/HST Payable-0.9</v>
      </c>
      <c r="G3565" s="15">
        <f t="shared" si="229"/>
        <v>45861</v>
      </c>
      <c r="H3565" s="16" t="str">
        <f>IF((IFERROR((VLOOKUP(D3565,'Automation (QBO)'!A:B,2,FALSE)),"0"))=0,"Suspense",(IFERROR((VLOOKUP(D3565,'Automation (QBO)'!A:B,2,FALSE)),"Suspense")))</f>
        <v>GST/HST Payable</v>
      </c>
      <c r="I3565" s="17">
        <f t="shared" si="230"/>
        <v>-0.9</v>
      </c>
      <c r="J3565" s="12" t="str">
        <f t="shared" si="231"/>
        <v>GST/HST Payable</v>
      </c>
    </row>
    <row r="3566" spans="1:10" ht="18" hidden="1" customHeight="1">
      <c r="A3566" s="13" t="s">
        <v>960</v>
      </c>
      <c r="B3566" s="12" t="s">
        <v>924</v>
      </c>
      <c r="C3566" s="12" t="s">
        <v>101</v>
      </c>
      <c r="D3566" s="12" t="s">
        <v>272</v>
      </c>
      <c r="E3566" s="12">
        <v>20.149999999999999</v>
      </c>
      <c r="F3566" s="14" t="str">
        <f t="shared" si="228"/>
        <v>2025-07-23BillAmazon21000 Accounts Payable20.15</v>
      </c>
      <c r="G3566" s="15">
        <f t="shared" si="229"/>
        <v>45861</v>
      </c>
      <c r="H3566" s="16" t="str">
        <f>IF((IFERROR((VLOOKUP(D3566,'Automation (QBO)'!A:B,2,FALSE)),"0"))=0,"Suspense",(IFERROR((VLOOKUP(D3566,'Automation (QBO)'!A:B,2,FALSE)),"Suspense")))</f>
        <v>Accounts Payable - Unknown</v>
      </c>
      <c r="I3566" s="17">
        <f t="shared" si="230"/>
        <v>20.149999999999999</v>
      </c>
      <c r="J3566" s="12" t="str">
        <f t="shared" si="231"/>
        <v>Accounts Payable - Unknown</v>
      </c>
    </row>
    <row r="3567" spans="1:10" ht="18" hidden="1" customHeight="1">
      <c r="A3567" s="13" t="s">
        <v>960</v>
      </c>
      <c r="B3567" s="12" t="s">
        <v>84</v>
      </c>
      <c r="C3567" s="12" t="s">
        <v>754</v>
      </c>
      <c r="D3567" s="12" t="s">
        <v>665</v>
      </c>
      <c r="E3567" s="12">
        <v>0</v>
      </c>
      <c r="F3567" s="14" t="str">
        <f t="shared" si="228"/>
        <v>2025-07-23InvoiceGranville Island Brewing.12000 [Accounts Receivable]0</v>
      </c>
      <c r="G3567" s="15">
        <f t="shared" si="229"/>
        <v>45861</v>
      </c>
      <c r="H3567" s="16" t="str">
        <f>IF((IFERROR((VLOOKUP(D3567,'Automation (QBO)'!A:B,2,FALSE)),"0"))=0,"Suspense",(IFERROR((VLOOKUP(D3567,'Automation (QBO)'!A:B,2,FALSE)),"Suspense")))</f>
        <v>Accounts Recievable - Suspense</v>
      </c>
      <c r="I3567" s="17">
        <f t="shared" si="230"/>
        <v>0</v>
      </c>
      <c r="J3567" s="12" t="str">
        <f t="shared" si="231"/>
        <v>Accounts Recievable - Suspense</v>
      </c>
    </row>
    <row r="3568" spans="1:10" ht="18" hidden="1" customHeight="1">
      <c r="A3568" s="13" t="s">
        <v>960</v>
      </c>
      <c r="B3568" s="12" t="s">
        <v>84</v>
      </c>
      <c r="C3568" s="12" t="s">
        <v>754</v>
      </c>
      <c r="D3568" s="12" t="s">
        <v>906</v>
      </c>
      <c r="E3568" s="130">
        <v>38300.28</v>
      </c>
      <c r="F3568" s="14" t="str">
        <f t="shared" si="228"/>
        <v>2025-07-23InvoiceGranville Island Brewing.41009 Project Expense - Subcontractors Income38300.28</v>
      </c>
      <c r="G3568" s="15">
        <f t="shared" si="229"/>
        <v>45861</v>
      </c>
      <c r="H3568" s="16" t="str">
        <f>IF((IFERROR((VLOOKUP(D3568,'Automation (QBO)'!A:B,2,FALSE)),"0"))=0,"Suspense",(IFERROR((VLOOKUP(D3568,'Automation (QBO)'!A:B,2,FALSE)),"Suspense")))</f>
        <v>Project Expense - Subcontractors Income</v>
      </c>
      <c r="I3568" s="17">
        <f t="shared" si="230"/>
        <v>38300.28</v>
      </c>
      <c r="J3568" s="12" t="str">
        <f t="shared" si="231"/>
        <v>Project Expense - Subcontractors Income</v>
      </c>
    </row>
    <row r="3569" spans="1:10" ht="18" hidden="1" customHeight="1">
      <c r="A3569" s="13" t="s">
        <v>960</v>
      </c>
      <c r="B3569" s="12" t="s">
        <v>84</v>
      </c>
      <c r="C3569" s="12" t="s">
        <v>754</v>
      </c>
      <c r="D3569" s="12" t="s">
        <v>760</v>
      </c>
      <c r="E3569" s="12">
        <v>7660.06</v>
      </c>
      <c r="F3569" s="14" t="str">
        <f t="shared" si="228"/>
        <v>2025-07-23InvoiceGranville Island Brewing.42020 Margin - Subcontractor7660.06</v>
      </c>
      <c r="G3569" s="15">
        <f t="shared" si="229"/>
        <v>45861</v>
      </c>
      <c r="H3569" s="16" t="str">
        <f>IF((IFERROR((VLOOKUP(D3569,'Automation (QBO)'!A:B,2,FALSE)),"0"))=0,"Suspense",(IFERROR((VLOOKUP(D3569,'Automation (QBO)'!A:B,2,FALSE)),"Suspense")))</f>
        <v>Margin - Subcontractor</v>
      </c>
      <c r="I3569" s="17">
        <f t="shared" si="230"/>
        <v>7660.06</v>
      </c>
      <c r="J3569" s="12" t="str">
        <f t="shared" si="231"/>
        <v>Margin - Subcontractor</v>
      </c>
    </row>
    <row r="3570" spans="1:10" ht="18" hidden="1" customHeight="1">
      <c r="A3570" s="13" t="s">
        <v>960</v>
      </c>
      <c r="B3570" s="12" t="s">
        <v>84</v>
      </c>
      <c r="C3570" s="12" t="s">
        <v>754</v>
      </c>
      <c r="D3570" s="12" t="s">
        <v>906</v>
      </c>
      <c r="E3570" s="12">
        <v>1198</v>
      </c>
      <c r="F3570" s="14" t="str">
        <f t="shared" si="228"/>
        <v>2025-07-23InvoiceGranville Island Brewing.41009 Project Expense - Subcontractors Income1198</v>
      </c>
      <c r="G3570" s="15">
        <f t="shared" si="229"/>
        <v>45861</v>
      </c>
      <c r="H3570" s="16" t="str">
        <f>IF((IFERROR((VLOOKUP(D3570,'Automation (QBO)'!A:B,2,FALSE)),"0"))=0,"Suspense",(IFERROR((VLOOKUP(D3570,'Automation (QBO)'!A:B,2,FALSE)),"Suspense")))</f>
        <v>Project Expense - Subcontractors Income</v>
      </c>
      <c r="I3570" s="17">
        <f t="shared" si="230"/>
        <v>1198</v>
      </c>
      <c r="J3570" s="12" t="str">
        <f t="shared" si="231"/>
        <v>Project Expense - Subcontractors Income</v>
      </c>
    </row>
    <row r="3571" spans="1:10" ht="18" hidden="1" customHeight="1">
      <c r="A3571" s="13" t="s">
        <v>960</v>
      </c>
      <c r="B3571" s="12" t="s">
        <v>84</v>
      </c>
      <c r="C3571" s="12" t="s">
        <v>754</v>
      </c>
      <c r="D3571" s="12" t="s">
        <v>760</v>
      </c>
      <c r="E3571" s="12">
        <v>239.6</v>
      </c>
      <c r="F3571" s="14" t="str">
        <f t="shared" si="228"/>
        <v>2025-07-23InvoiceGranville Island Brewing.42020 Margin - Subcontractor239.6</v>
      </c>
      <c r="G3571" s="15">
        <f t="shared" si="229"/>
        <v>45861</v>
      </c>
      <c r="H3571" s="16" t="str">
        <f>IF((IFERROR((VLOOKUP(D3571,'Automation (QBO)'!A:B,2,FALSE)),"0"))=0,"Suspense",(IFERROR((VLOOKUP(D3571,'Automation (QBO)'!A:B,2,FALSE)),"Suspense")))</f>
        <v>Margin - Subcontractor</v>
      </c>
      <c r="I3571" s="17">
        <f t="shared" si="230"/>
        <v>239.6</v>
      </c>
      <c r="J3571" s="12" t="str">
        <f t="shared" si="231"/>
        <v>Margin - Subcontractor</v>
      </c>
    </row>
    <row r="3572" spans="1:10" ht="18" hidden="1" customHeight="1">
      <c r="A3572" s="13" t="s">
        <v>960</v>
      </c>
      <c r="B3572" s="12" t="s">
        <v>84</v>
      </c>
      <c r="C3572" s="12" t="s">
        <v>754</v>
      </c>
      <c r="D3572" s="12" t="s">
        <v>758</v>
      </c>
      <c r="E3572" s="12">
        <v>1530</v>
      </c>
      <c r="F3572" s="14" t="str">
        <f t="shared" si="228"/>
        <v>2025-07-23InvoiceGranville Island Brewing.41006 Labour - General1530</v>
      </c>
      <c r="G3572" s="15">
        <f t="shared" si="229"/>
        <v>45861</v>
      </c>
      <c r="H3572" s="16" t="str">
        <f>IF((IFERROR((VLOOKUP(D3572,'Automation (QBO)'!A:B,2,FALSE)),"0"))=0,"Suspense",(IFERROR((VLOOKUP(D3572,'Automation (QBO)'!A:B,2,FALSE)),"Suspense")))</f>
        <v>Labour - General</v>
      </c>
      <c r="I3572" s="17">
        <f t="shared" si="230"/>
        <v>1530</v>
      </c>
      <c r="J3572" s="12" t="str">
        <f t="shared" si="231"/>
        <v>Labour - General</v>
      </c>
    </row>
    <row r="3573" spans="1:10" ht="18" hidden="1" customHeight="1">
      <c r="A3573" s="13" t="s">
        <v>960</v>
      </c>
      <c r="B3573" s="12" t="s">
        <v>84</v>
      </c>
      <c r="C3573" s="12" t="s">
        <v>754</v>
      </c>
      <c r="D3573" s="12" t="s">
        <v>758</v>
      </c>
      <c r="E3573" s="12">
        <v>1088</v>
      </c>
      <c r="F3573" s="14" t="str">
        <f t="shared" si="228"/>
        <v>2025-07-23InvoiceGranville Island Brewing.41006 Labour - General1088</v>
      </c>
      <c r="G3573" s="15">
        <f t="shared" si="229"/>
        <v>45861</v>
      </c>
      <c r="H3573" s="16" t="str">
        <f>IF((IFERROR((VLOOKUP(D3573,'Automation (QBO)'!A:B,2,FALSE)),"0"))=0,"Suspense",(IFERROR((VLOOKUP(D3573,'Automation (QBO)'!A:B,2,FALSE)),"Suspense")))</f>
        <v>Labour - General</v>
      </c>
      <c r="I3573" s="17">
        <f t="shared" si="230"/>
        <v>1088</v>
      </c>
      <c r="J3573" s="12" t="str">
        <f t="shared" si="231"/>
        <v>Labour - General</v>
      </c>
    </row>
    <row r="3574" spans="1:10" ht="18" hidden="1" customHeight="1">
      <c r="A3574" s="13" t="s">
        <v>960</v>
      </c>
      <c r="B3574" s="12" t="s">
        <v>84</v>
      </c>
      <c r="C3574" s="12" t="s">
        <v>754</v>
      </c>
      <c r="D3574" s="12" t="s">
        <v>907</v>
      </c>
      <c r="E3574" s="12">
        <v>320</v>
      </c>
      <c r="F3574" s="14" t="str">
        <f t="shared" si="228"/>
        <v>2025-07-23InvoiceGranville Island Brewing.41008 Project Expense - Materials Income320</v>
      </c>
      <c r="G3574" s="15">
        <f t="shared" si="229"/>
        <v>45861</v>
      </c>
      <c r="H3574" s="16" t="str">
        <f>IF((IFERROR((VLOOKUP(D3574,'Automation (QBO)'!A:B,2,FALSE)),"0"))=0,"Suspense",(IFERROR((VLOOKUP(D3574,'Automation (QBO)'!A:B,2,FALSE)),"Suspense")))</f>
        <v>Project Expense - Materials Income</v>
      </c>
      <c r="I3574" s="17">
        <f t="shared" si="230"/>
        <v>320</v>
      </c>
      <c r="J3574" s="12" t="str">
        <f t="shared" si="231"/>
        <v>Project Expense - Materials Income</v>
      </c>
    </row>
    <row r="3575" spans="1:10" ht="18" hidden="1" customHeight="1">
      <c r="A3575" s="13" t="s">
        <v>960</v>
      </c>
      <c r="B3575" s="12" t="s">
        <v>84</v>
      </c>
      <c r="C3575" s="12" t="s">
        <v>754</v>
      </c>
      <c r="D3575" s="12" t="s">
        <v>759</v>
      </c>
      <c r="E3575" s="12">
        <v>64</v>
      </c>
      <c r="F3575" s="14" t="str">
        <f t="shared" si="228"/>
        <v>2025-07-23InvoiceGranville Island Brewing.42015 Margin - Materials64</v>
      </c>
      <c r="G3575" s="15">
        <f t="shared" si="229"/>
        <v>45861</v>
      </c>
      <c r="H3575" s="16" t="str">
        <f>IF((IFERROR((VLOOKUP(D3575,'Automation (QBO)'!A:B,2,FALSE)),"0"))=0,"Suspense",(IFERROR((VLOOKUP(D3575,'Automation (QBO)'!A:B,2,FALSE)),"Suspense")))</f>
        <v>Margin - Materials</v>
      </c>
      <c r="I3575" s="17">
        <f t="shared" si="230"/>
        <v>64</v>
      </c>
      <c r="J3575" s="12" t="str">
        <f t="shared" si="231"/>
        <v>Margin - Materials</v>
      </c>
    </row>
    <row r="3576" spans="1:10" ht="18" hidden="1" customHeight="1">
      <c r="A3576" s="13" t="s">
        <v>960</v>
      </c>
      <c r="B3576" s="12" t="s">
        <v>84</v>
      </c>
      <c r="C3576" s="12" t="s">
        <v>754</v>
      </c>
      <c r="D3576" s="12" t="s">
        <v>218</v>
      </c>
      <c r="E3576" s="12">
        <v>-52919.93</v>
      </c>
      <c r="F3576" s="14" t="str">
        <f t="shared" si="228"/>
        <v>2025-07-23InvoiceGranville Island Brewing.21045 Deposit Received-52919.93</v>
      </c>
      <c r="G3576" s="15">
        <f t="shared" si="229"/>
        <v>45861</v>
      </c>
      <c r="H3576" s="16" t="str">
        <f>IF((IFERROR((VLOOKUP(D3576,'Automation (QBO)'!A:B,2,FALSE)),"0"))=0,"Suspense",(IFERROR((VLOOKUP(D3576,'Automation (QBO)'!A:B,2,FALSE)),"Suspense")))</f>
        <v>Liability - Depostis Received</v>
      </c>
      <c r="I3576" s="17">
        <f t="shared" si="230"/>
        <v>-52919.93</v>
      </c>
      <c r="J3576" s="12" t="str">
        <f t="shared" si="231"/>
        <v>Liability - Depostis Received</v>
      </c>
    </row>
    <row r="3577" spans="1:10" ht="18" hidden="1" customHeight="1">
      <c r="A3577" s="13" t="s">
        <v>960</v>
      </c>
      <c r="B3577" s="12" t="s">
        <v>84</v>
      </c>
      <c r="C3577" s="12" t="s">
        <v>754</v>
      </c>
      <c r="D3577" s="12" t="s">
        <v>199</v>
      </c>
      <c r="E3577" s="12">
        <v>2519.9899999999998</v>
      </c>
      <c r="F3577" s="14" t="str">
        <f t="shared" si="228"/>
        <v>2025-07-23InvoiceGranville Island Brewing.21020 GST/HST Payable2519.99</v>
      </c>
      <c r="G3577" s="15">
        <f t="shared" si="229"/>
        <v>45861</v>
      </c>
      <c r="H3577" s="16" t="str">
        <f>IF((IFERROR((VLOOKUP(D3577,'Automation (QBO)'!A:B,2,FALSE)),"0"))=0,"Suspense",(IFERROR((VLOOKUP(D3577,'Automation (QBO)'!A:B,2,FALSE)),"Suspense")))</f>
        <v>GST/HST Payable</v>
      </c>
      <c r="I3577" s="17">
        <f t="shared" si="230"/>
        <v>2519.9899999999998</v>
      </c>
      <c r="J3577" s="12" t="str">
        <f t="shared" si="231"/>
        <v>GST/HST Payable</v>
      </c>
    </row>
    <row r="3578" spans="1:10" ht="18" hidden="1" customHeight="1">
      <c r="A3578" s="13" t="s">
        <v>960</v>
      </c>
      <c r="B3578" s="12" t="s">
        <v>84</v>
      </c>
      <c r="C3578" s="12" t="s">
        <v>754</v>
      </c>
      <c r="D3578" s="12" t="s">
        <v>199</v>
      </c>
      <c r="E3578" s="12">
        <v>0</v>
      </c>
      <c r="F3578" s="14" t="str">
        <f t="shared" si="228"/>
        <v>2025-07-23InvoiceGranville Island Brewing.21020 GST/HST Payable0</v>
      </c>
      <c r="G3578" s="15">
        <f t="shared" si="229"/>
        <v>45861</v>
      </c>
      <c r="H3578" s="16" t="str">
        <f>IF((IFERROR((VLOOKUP(D3578,'Automation (QBO)'!A:B,2,FALSE)),"0"))=0,"Suspense",(IFERROR((VLOOKUP(D3578,'Automation (QBO)'!A:B,2,FALSE)),"Suspense")))</f>
        <v>GST/HST Payable</v>
      </c>
      <c r="I3578" s="17">
        <f t="shared" si="230"/>
        <v>0</v>
      </c>
      <c r="J3578" s="12" t="str">
        <f t="shared" si="231"/>
        <v>GST/HST Payable</v>
      </c>
    </row>
    <row r="3579" spans="1:10" ht="18" hidden="1" customHeight="1">
      <c r="A3579" s="13" t="s">
        <v>960</v>
      </c>
      <c r="B3579" s="12" t="s">
        <v>84</v>
      </c>
      <c r="C3579" s="12" t="s">
        <v>754</v>
      </c>
      <c r="D3579" s="12" t="s">
        <v>665</v>
      </c>
      <c r="E3579" s="12">
        <v>0</v>
      </c>
      <c r="F3579" s="14" t="str">
        <f t="shared" si="228"/>
        <v>2025-07-23InvoiceGranville Island Brewing.12000 [Accounts Receivable]0</v>
      </c>
      <c r="G3579" s="15">
        <f t="shared" si="229"/>
        <v>45861</v>
      </c>
      <c r="H3579" s="16" t="str">
        <f>IF((IFERROR((VLOOKUP(D3579,'Automation (QBO)'!A:B,2,FALSE)),"0"))=0,"Suspense",(IFERROR((VLOOKUP(D3579,'Automation (QBO)'!A:B,2,FALSE)),"Suspense")))</f>
        <v>Accounts Recievable - Suspense</v>
      </c>
      <c r="I3579" s="17">
        <f t="shared" si="230"/>
        <v>0</v>
      </c>
      <c r="J3579" s="12" t="str">
        <f t="shared" si="231"/>
        <v>Accounts Recievable - Suspense</v>
      </c>
    </row>
    <row r="3580" spans="1:10" ht="18" hidden="1" customHeight="1">
      <c r="A3580" s="13" t="s">
        <v>960</v>
      </c>
      <c r="B3580" s="12" t="s">
        <v>84</v>
      </c>
      <c r="C3580" s="12" t="s">
        <v>754</v>
      </c>
      <c r="D3580" s="12" t="s">
        <v>906</v>
      </c>
      <c r="E3580" s="12">
        <v>3437.58</v>
      </c>
      <c r="F3580" s="14" t="str">
        <f t="shared" si="228"/>
        <v>2025-07-23InvoiceGranville Island Brewing.41009 Project Expense - Subcontractors Income3437.58</v>
      </c>
      <c r="G3580" s="15">
        <f t="shared" si="229"/>
        <v>45861</v>
      </c>
      <c r="H3580" s="16" t="str">
        <f>IF((IFERROR((VLOOKUP(D3580,'Automation (QBO)'!A:B,2,FALSE)),"0"))=0,"Suspense",(IFERROR((VLOOKUP(D3580,'Automation (QBO)'!A:B,2,FALSE)),"Suspense")))</f>
        <v>Project Expense - Subcontractors Income</v>
      </c>
      <c r="I3580" s="17">
        <f t="shared" si="230"/>
        <v>3437.58</v>
      </c>
      <c r="J3580" s="12" t="str">
        <f t="shared" si="231"/>
        <v>Project Expense - Subcontractors Income</v>
      </c>
    </row>
    <row r="3581" spans="1:10" ht="18" hidden="1" customHeight="1">
      <c r="A3581" s="13" t="s">
        <v>960</v>
      </c>
      <c r="B3581" s="12" t="s">
        <v>84</v>
      </c>
      <c r="C3581" s="12" t="s">
        <v>754</v>
      </c>
      <c r="D3581" s="12" t="s">
        <v>906</v>
      </c>
      <c r="E3581" s="12">
        <v>41990.07</v>
      </c>
      <c r="F3581" s="14" t="str">
        <f t="shared" si="228"/>
        <v>2025-07-23InvoiceGranville Island Brewing.41009 Project Expense - Subcontractors Income41990.07</v>
      </c>
      <c r="G3581" s="15">
        <f t="shared" si="229"/>
        <v>45861</v>
      </c>
      <c r="H3581" s="16" t="str">
        <f>IF((IFERROR((VLOOKUP(D3581,'Automation (QBO)'!A:B,2,FALSE)),"0"))=0,"Suspense",(IFERROR((VLOOKUP(D3581,'Automation (QBO)'!A:B,2,FALSE)),"Suspense")))</f>
        <v>Project Expense - Subcontractors Income</v>
      </c>
      <c r="I3581" s="17">
        <f t="shared" si="230"/>
        <v>41990.07</v>
      </c>
      <c r="J3581" s="12" t="str">
        <f t="shared" si="231"/>
        <v>Project Expense - Subcontractors Income</v>
      </c>
    </row>
    <row r="3582" spans="1:10" ht="18" hidden="1" customHeight="1">
      <c r="A3582" s="13" t="s">
        <v>960</v>
      </c>
      <c r="B3582" s="12" t="s">
        <v>84</v>
      </c>
      <c r="C3582" s="12" t="s">
        <v>754</v>
      </c>
      <c r="D3582" s="12" t="s">
        <v>906</v>
      </c>
      <c r="E3582" s="12">
        <v>4892.09</v>
      </c>
      <c r="F3582" s="14" t="str">
        <f t="shared" si="228"/>
        <v>2025-07-23InvoiceGranville Island Brewing.41009 Project Expense - Subcontractors Income4892.09</v>
      </c>
      <c r="G3582" s="15">
        <f t="shared" si="229"/>
        <v>45861</v>
      </c>
      <c r="H3582" s="16" t="str">
        <f>IF((IFERROR((VLOOKUP(D3582,'Automation (QBO)'!A:B,2,FALSE)),"0"))=0,"Suspense",(IFERROR((VLOOKUP(D3582,'Automation (QBO)'!A:B,2,FALSE)),"Suspense")))</f>
        <v>Project Expense - Subcontractors Income</v>
      </c>
      <c r="I3582" s="17">
        <f t="shared" si="230"/>
        <v>4892.09</v>
      </c>
      <c r="J3582" s="12" t="str">
        <f t="shared" si="231"/>
        <v>Project Expense - Subcontractors Income</v>
      </c>
    </row>
    <row r="3583" spans="1:10" ht="18" hidden="1" customHeight="1">
      <c r="A3583" s="13" t="s">
        <v>960</v>
      </c>
      <c r="B3583" s="12" t="s">
        <v>84</v>
      </c>
      <c r="C3583" s="12" t="s">
        <v>754</v>
      </c>
      <c r="D3583" s="12" t="s">
        <v>760</v>
      </c>
      <c r="E3583" s="12">
        <v>10063.94</v>
      </c>
      <c r="F3583" s="14" t="str">
        <f t="shared" si="228"/>
        <v>2025-07-23InvoiceGranville Island Brewing.42020 Margin - Subcontractor10063.94</v>
      </c>
      <c r="G3583" s="15">
        <f t="shared" si="229"/>
        <v>45861</v>
      </c>
      <c r="H3583" s="16" t="str">
        <f>IF((IFERROR((VLOOKUP(D3583,'Automation (QBO)'!A:B,2,FALSE)),"0"))=0,"Suspense",(IFERROR((VLOOKUP(D3583,'Automation (QBO)'!A:B,2,FALSE)),"Suspense")))</f>
        <v>Margin - Subcontractor</v>
      </c>
      <c r="I3583" s="17">
        <f t="shared" si="230"/>
        <v>10063.94</v>
      </c>
      <c r="J3583" s="12" t="str">
        <f t="shared" si="231"/>
        <v>Margin - Subcontractor</v>
      </c>
    </row>
    <row r="3584" spans="1:10" ht="18" hidden="1" customHeight="1">
      <c r="A3584" s="13" t="s">
        <v>960</v>
      </c>
      <c r="B3584" s="12" t="s">
        <v>84</v>
      </c>
      <c r="C3584" s="12" t="s">
        <v>754</v>
      </c>
      <c r="D3584" s="12" t="s">
        <v>758</v>
      </c>
      <c r="E3584" s="12">
        <v>1530</v>
      </c>
      <c r="F3584" s="14" t="str">
        <f t="shared" si="228"/>
        <v>2025-07-23InvoiceGranville Island Brewing.41006 Labour - General1530</v>
      </c>
      <c r="G3584" s="15">
        <f t="shared" si="229"/>
        <v>45861</v>
      </c>
      <c r="H3584" s="16" t="str">
        <f>IF((IFERROR((VLOOKUP(D3584,'Automation (QBO)'!A:B,2,FALSE)),"0"))=0,"Suspense",(IFERROR((VLOOKUP(D3584,'Automation (QBO)'!A:B,2,FALSE)),"Suspense")))</f>
        <v>Labour - General</v>
      </c>
      <c r="I3584" s="17">
        <f t="shared" si="230"/>
        <v>1530</v>
      </c>
      <c r="J3584" s="12" t="str">
        <f t="shared" si="231"/>
        <v>Labour - General</v>
      </c>
    </row>
    <row r="3585" spans="1:10" ht="18" hidden="1" customHeight="1">
      <c r="A3585" s="13" t="s">
        <v>960</v>
      </c>
      <c r="B3585" s="12" t="s">
        <v>84</v>
      </c>
      <c r="C3585" s="12" t="s">
        <v>754</v>
      </c>
      <c r="D3585" s="12" t="s">
        <v>907</v>
      </c>
      <c r="E3585" s="12">
        <v>240</v>
      </c>
      <c r="F3585" s="14" t="str">
        <f t="shared" si="228"/>
        <v>2025-07-23InvoiceGranville Island Brewing.41008 Project Expense - Materials Income240</v>
      </c>
      <c r="G3585" s="15">
        <f t="shared" si="229"/>
        <v>45861</v>
      </c>
      <c r="H3585" s="16" t="str">
        <f>IF((IFERROR((VLOOKUP(D3585,'Automation (QBO)'!A:B,2,FALSE)),"0"))=0,"Suspense",(IFERROR((VLOOKUP(D3585,'Automation (QBO)'!A:B,2,FALSE)),"Suspense")))</f>
        <v>Project Expense - Materials Income</v>
      </c>
      <c r="I3585" s="17">
        <f t="shared" si="230"/>
        <v>240</v>
      </c>
      <c r="J3585" s="12" t="str">
        <f t="shared" si="231"/>
        <v>Project Expense - Materials Income</v>
      </c>
    </row>
    <row r="3586" spans="1:10" ht="18" hidden="1" customHeight="1">
      <c r="A3586" s="13" t="s">
        <v>960</v>
      </c>
      <c r="B3586" s="12" t="s">
        <v>84</v>
      </c>
      <c r="C3586" s="12" t="s">
        <v>754</v>
      </c>
      <c r="D3586" s="12" t="s">
        <v>218</v>
      </c>
      <c r="E3586" s="12">
        <v>-65261.36</v>
      </c>
      <c r="F3586" s="14" t="str">
        <f t="shared" si="228"/>
        <v>2025-07-23InvoiceGranville Island Brewing.21045 Deposit Received-65261.36</v>
      </c>
      <c r="G3586" s="15">
        <f t="shared" si="229"/>
        <v>45861</v>
      </c>
      <c r="H3586" s="16" t="str">
        <f>IF((IFERROR((VLOOKUP(D3586,'Automation (QBO)'!A:B,2,FALSE)),"0"))=0,"Suspense",(IFERROR((VLOOKUP(D3586,'Automation (QBO)'!A:B,2,FALSE)),"Suspense")))</f>
        <v>Liability - Depostis Received</v>
      </c>
      <c r="I3586" s="17">
        <f t="shared" si="230"/>
        <v>-65261.36</v>
      </c>
      <c r="J3586" s="12" t="str">
        <f t="shared" si="231"/>
        <v>Liability - Depostis Received</v>
      </c>
    </row>
    <row r="3587" spans="1:10" ht="18" hidden="1" customHeight="1">
      <c r="A3587" s="13" t="s">
        <v>960</v>
      </c>
      <c r="B3587" s="12" t="s">
        <v>84</v>
      </c>
      <c r="C3587" s="12" t="s">
        <v>754</v>
      </c>
      <c r="D3587" s="12" t="s">
        <v>199</v>
      </c>
      <c r="E3587" s="12">
        <v>3107.68</v>
      </c>
      <c r="F3587" s="14" t="str">
        <f t="shared" si="228"/>
        <v>2025-07-23InvoiceGranville Island Brewing.21020 GST/HST Payable3107.68</v>
      </c>
      <c r="G3587" s="15">
        <f t="shared" si="229"/>
        <v>45861</v>
      </c>
      <c r="H3587" s="16" t="str">
        <f>IF((IFERROR((VLOOKUP(D3587,'Automation (QBO)'!A:B,2,FALSE)),"0"))=0,"Suspense",(IFERROR((VLOOKUP(D3587,'Automation (QBO)'!A:B,2,FALSE)),"Suspense")))</f>
        <v>GST/HST Payable</v>
      </c>
      <c r="I3587" s="17">
        <f t="shared" si="230"/>
        <v>3107.68</v>
      </c>
      <c r="J3587" s="12" t="str">
        <f t="shared" si="231"/>
        <v>GST/HST Payable</v>
      </c>
    </row>
    <row r="3588" spans="1:10" ht="18" hidden="1" customHeight="1">
      <c r="A3588" s="13" t="s">
        <v>960</v>
      </c>
      <c r="B3588" s="12" t="s">
        <v>84</v>
      </c>
      <c r="C3588" s="12" t="s">
        <v>754</v>
      </c>
      <c r="D3588" s="12" t="s">
        <v>199</v>
      </c>
      <c r="E3588" s="12">
        <v>0</v>
      </c>
      <c r="F3588" s="14" t="str">
        <f t="shared" si="228"/>
        <v>2025-07-23InvoiceGranville Island Brewing.21020 GST/HST Payable0</v>
      </c>
      <c r="G3588" s="15">
        <f t="shared" si="229"/>
        <v>45861</v>
      </c>
      <c r="H3588" s="16" t="str">
        <f>IF((IFERROR((VLOOKUP(D3588,'Automation (QBO)'!A:B,2,FALSE)),"0"))=0,"Suspense",(IFERROR((VLOOKUP(D3588,'Automation (QBO)'!A:B,2,FALSE)),"Suspense")))</f>
        <v>GST/HST Payable</v>
      </c>
      <c r="I3588" s="17">
        <f t="shared" si="230"/>
        <v>0</v>
      </c>
      <c r="J3588" s="12" t="str">
        <f t="shared" si="231"/>
        <v>GST/HST Payable</v>
      </c>
    </row>
    <row r="3589" spans="1:10" ht="18" hidden="1" customHeight="1">
      <c r="A3589" s="13" t="s">
        <v>960</v>
      </c>
      <c r="B3589" s="12" t="s">
        <v>84</v>
      </c>
      <c r="C3589" s="12" t="s">
        <v>754</v>
      </c>
      <c r="D3589" s="12" t="s">
        <v>665</v>
      </c>
      <c r="E3589" s="12">
        <v>52919.93</v>
      </c>
      <c r="F3589" s="14" t="str">
        <f t="shared" si="228"/>
        <v>2025-07-23InvoiceGranville Island Brewing.12000 [Accounts Receivable]52919.93</v>
      </c>
      <c r="G3589" s="15">
        <f t="shared" si="229"/>
        <v>45861</v>
      </c>
      <c r="H3589" s="16" t="str">
        <f>IF((IFERROR((VLOOKUP(D3589,'Automation (QBO)'!A:B,2,FALSE)),"0"))=0,"Suspense",(IFERROR((VLOOKUP(D3589,'Automation (QBO)'!A:B,2,FALSE)),"Suspense")))</f>
        <v>Accounts Recievable - Suspense</v>
      </c>
      <c r="I3589" s="17">
        <f t="shared" si="230"/>
        <v>52919.93</v>
      </c>
      <c r="J3589" s="12" t="str">
        <f t="shared" si="231"/>
        <v>Accounts Recievable - Suspense</v>
      </c>
    </row>
    <row r="3590" spans="1:10" ht="18" hidden="1" customHeight="1">
      <c r="A3590" s="13" t="s">
        <v>960</v>
      </c>
      <c r="B3590" s="12" t="s">
        <v>84</v>
      </c>
      <c r="C3590" s="12" t="s">
        <v>754</v>
      </c>
      <c r="D3590" s="12" t="s">
        <v>218</v>
      </c>
      <c r="E3590" s="12">
        <v>52919.93</v>
      </c>
      <c r="F3590" s="14" t="str">
        <f t="shared" si="228"/>
        <v>2025-07-23InvoiceGranville Island Brewing.21045 Deposit Received52919.93</v>
      </c>
      <c r="G3590" s="15">
        <f t="shared" si="229"/>
        <v>45861</v>
      </c>
      <c r="H3590" s="16" t="str">
        <f>IF((IFERROR((VLOOKUP(D3590,'Automation (QBO)'!A:B,2,FALSE)),"0"))=0,"Suspense",(IFERROR((VLOOKUP(D3590,'Automation (QBO)'!A:B,2,FALSE)),"Suspense")))</f>
        <v>Liability - Depostis Received</v>
      </c>
      <c r="I3590" s="17">
        <f t="shared" si="230"/>
        <v>52919.93</v>
      </c>
      <c r="J3590" s="12" t="str">
        <f t="shared" si="231"/>
        <v>Liability - Depostis Received</v>
      </c>
    </row>
    <row r="3591" spans="1:10" ht="18" hidden="1" customHeight="1">
      <c r="A3591" s="13" t="s">
        <v>960</v>
      </c>
      <c r="B3591" s="12" t="s">
        <v>84</v>
      </c>
      <c r="C3591" s="12" t="s">
        <v>754</v>
      </c>
      <c r="D3591" s="12" t="s">
        <v>199</v>
      </c>
      <c r="E3591" s="12">
        <v>0</v>
      </c>
      <c r="F3591" s="14" t="str">
        <f t="shared" si="228"/>
        <v>2025-07-23InvoiceGranville Island Brewing.21020 GST/HST Payable0</v>
      </c>
      <c r="G3591" s="15">
        <f t="shared" si="229"/>
        <v>45861</v>
      </c>
      <c r="H3591" s="16" t="str">
        <f>IF((IFERROR((VLOOKUP(D3591,'Automation (QBO)'!A:B,2,FALSE)),"0"))=0,"Suspense",(IFERROR((VLOOKUP(D3591,'Automation (QBO)'!A:B,2,FALSE)),"Suspense")))</f>
        <v>GST/HST Payable</v>
      </c>
      <c r="I3591" s="17">
        <f t="shared" si="230"/>
        <v>0</v>
      </c>
      <c r="J3591" s="12" t="str">
        <f t="shared" si="231"/>
        <v>GST/HST Payable</v>
      </c>
    </row>
    <row r="3592" spans="1:10" ht="18" hidden="1" customHeight="1">
      <c r="A3592" s="13" t="s">
        <v>965</v>
      </c>
      <c r="B3592" s="12" t="s">
        <v>78</v>
      </c>
      <c r="C3592" s="12" t="s">
        <v>92</v>
      </c>
      <c r="D3592" s="12" t="s">
        <v>680</v>
      </c>
      <c r="E3592" s="12">
        <v>-716.39</v>
      </c>
      <c r="F3592" s="14" t="str">
        <f t="shared" si="228"/>
        <v>2025-07-24ExpenseBDC22010 Bank Loan - BDC (002)-716.39</v>
      </c>
      <c r="G3592" s="15">
        <f t="shared" si="229"/>
        <v>45862</v>
      </c>
      <c r="H3592" s="16" t="str">
        <f>IF((IFERROR((VLOOKUP(D3592,'Automation (QBO)'!A:B,2,FALSE)),"0"))=0,"Suspense",(IFERROR((VLOOKUP(D3592,'Automation (QBO)'!A:B,2,FALSE)),"Suspense")))</f>
        <v>Bank Loan 2 (BDC)</v>
      </c>
      <c r="I3592" s="17">
        <f t="shared" si="230"/>
        <v>-716.39</v>
      </c>
      <c r="J3592" s="12" t="str">
        <f t="shared" si="231"/>
        <v>Bank Loan 2 (BDC)</v>
      </c>
    </row>
    <row r="3593" spans="1:10" ht="18" hidden="1" customHeight="1">
      <c r="A3593" s="13" t="s">
        <v>965</v>
      </c>
      <c r="B3593" s="12" t="s">
        <v>78</v>
      </c>
      <c r="C3593" s="12" t="s">
        <v>92</v>
      </c>
      <c r="D3593" s="12" t="s">
        <v>199</v>
      </c>
      <c r="E3593" s="12">
        <v>0</v>
      </c>
      <c r="F3593" s="14" t="str">
        <f t="shared" si="228"/>
        <v>2025-07-24ExpenseBDC21020 GST/HST Payable0</v>
      </c>
      <c r="G3593" s="15">
        <f t="shared" si="229"/>
        <v>45862</v>
      </c>
      <c r="H3593" s="16" t="str">
        <f>IF((IFERROR((VLOOKUP(D3593,'Automation (QBO)'!A:B,2,FALSE)),"0"))=0,"Suspense",(IFERROR((VLOOKUP(D3593,'Automation (QBO)'!A:B,2,FALSE)),"Suspense")))</f>
        <v>GST/HST Payable</v>
      </c>
      <c r="I3593" s="17">
        <f t="shared" si="230"/>
        <v>0</v>
      </c>
      <c r="J3593" s="12" t="str">
        <f t="shared" si="231"/>
        <v>GST/HST Payable</v>
      </c>
    </row>
    <row r="3594" spans="1:10" ht="18" hidden="1" customHeight="1">
      <c r="A3594" s="13" t="s">
        <v>965</v>
      </c>
      <c r="B3594" s="12" t="s">
        <v>925</v>
      </c>
      <c r="C3594" s="12" t="s">
        <v>101</v>
      </c>
      <c r="D3594" s="12" t="s">
        <v>272</v>
      </c>
      <c r="E3594" s="12">
        <v>-22.95</v>
      </c>
      <c r="F3594" s="14" t="str">
        <f t="shared" si="228"/>
        <v>2025-07-24Bill Payment (Credit Card)Amazon21000 Accounts Payable-22.95</v>
      </c>
      <c r="G3594" s="15">
        <f t="shared" si="229"/>
        <v>45862</v>
      </c>
      <c r="H3594" s="16" t="str">
        <f>IF((IFERROR((VLOOKUP(D3594,'Automation (QBO)'!A:B,2,FALSE)),"0"))=0,"Suspense",(IFERROR((VLOOKUP(D3594,'Automation (QBO)'!A:B,2,FALSE)),"Suspense")))</f>
        <v>Accounts Payable - Unknown</v>
      </c>
      <c r="I3594" s="17">
        <f t="shared" si="230"/>
        <v>-22.95</v>
      </c>
      <c r="J3594" s="12" t="str">
        <f t="shared" si="231"/>
        <v>Accounts Payable - Unknown</v>
      </c>
    </row>
    <row r="3595" spans="1:10" ht="18" hidden="1" customHeight="1">
      <c r="A3595" s="13" t="s">
        <v>965</v>
      </c>
      <c r="B3595" s="12" t="s">
        <v>924</v>
      </c>
      <c r="C3595" s="12" t="s">
        <v>101</v>
      </c>
      <c r="D3595" s="12" t="s">
        <v>660</v>
      </c>
      <c r="E3595" s="12">
        <v>21.86</v>
      </c>
      <c r="F3595" s="14" t="str">
        <f t="shared" si="228"/>
        <v>2025-07-24BillAmazon51335 Project Expense - Materials21.86</v>
      </c>
      <c r="G3595" s="15">
        <f t="shared" si="229"/>
        <v>45862</v>
      </c>
      <c r="H3595" s="16" t="str">
        <f>IF((IFERROR((VLOOKUP(D3595,'Automation (QBO)'!A:B,2,FALSE)),"0"))=0,"Suspense",(IFERROR((VLOOKUP(D3595,'Automation (QBO)'!A:B,2,FALSE)),"Suspense")))</f>
        <v>Project Expense - Materials</v>
      </c>
      <c r="I3595" s="17">
        <f t="shared" si="230"/>
        <v>21.86</v>
      </c>
      <c r="J3595" s="12" t="str">
        <f t="shared" si="231"/>
        <v>Project Expense - Materials</v>
      </c>
    </row>
    <row r="3596" spans="1:10" ht="18" hidden="1" customHeight="1">
      <c r="A3596" s="13" t="s">
        <v>965</v>
      </c>
      <c r="B3596" s="12" t="s">
        <v>924</v>
      </c>
      <c r="C3596" s="12" t="s">
        <v>101</v>
      </c>
      <c r="D3596" s="12" t="s">
        <v>199</v>
      </c>
      <c r="E3596" s="12">
        <v>-1.0900000000000001</v>
      </c>
      <c r="F3596" s="14" t="str">
        <f t="shared" si="228"/>
        <v>2025-07-24BillAmazon21020 GST/HST Payable-1.09</v>
      </c>
      <c r="G3596" s="15">
        <f t="shared" si="229"/>
        <v>45862</v>
      </c>
      <c r="H3596" s="16" t="str">
        <f>IF((IFERROR((VLOOKUP(D3596,'Automation (QBO)'!A:B,2,FALSE)),"0"))=0,"Suspense",(IFERROR((VLOOKUP(D3596,'Automation (QBO)'!A:B,2,FALSE)),"Suspense")))</f>
        <v>GST/HST Payable</v>
      </c>
      <c r="I3596" s="17">
        <f t="shared" si="230"/>
        <v>-1.0900000000000001</v>
      </c>
      <c r="J3596" s="12" t="str">
        <f t="shared" si="231"/>
        <v>GST/HST Payable</v>
      </c>
    </row>
    <row r="3597" spans="1:10" ht="18" hidden="1" customHeight="1">
      <c r="A3597" s="13" t="s">
        <v>965</v>
      </c>
      <c r="B3597" s="12" t="s">
        <v>924</v>
      </c>
      <c r="C3597" s="12" t="s">
        <v>101</v>
      </c>
      <c r="D3597" s="12" t="s">
        <v>272</v>
      </c>
      <c r="E3597" s="12">
        <v>22.95</v>
      </c>
      <c r="F3597" s="14" t="str">
        <f t="shared" si="228"/>
        <v>2025-07-24BillAmazon21000 Accounts Payable22.95</v>
      </c>
      <c r="G3597" s="15">
        <f t="shared" si="229"/>
        <v>45862</v>
      </c>
      <c r="H3597" s="16" t="str">
        <f>IF((IFERROR((VLOOKUP(D3597,'Automation (QBO)'!A:B,2,FALSE)),"0"))=0,"Suspense",(IFERROR((VLOOKUP(D3597,'Automation (QBO)'!A:B,2,FALSE)),"Suspense")))</f>
        <v>Accounts Payable - Unknown</v>
      </c>
      <c r="I3597" s="17">
        <f t="shared" si="230"/>
        <v>22.95</v>
      </c>
      <c r="J3597" s="12" t="str">
        <f t="shared" si="231"/>
        <v>Accounts Payable - Unknown</v>
      </c>
    </row>
    <row r="3598" spans="1:10" ht="18" hidden="1" customHeight="1">
      <c r="A3598" s="13" t="s">
        <v>965</v>
      </c>
      <c r="B3598" s="12" t="s">
        <v>924</v>
      </c>
      <c r="C3598" s="12" t="s">
        <v>853</v>
      </c>
      <c r="D3598" s="12" t="s">
        <v>660</v>
      </c>
      <c r="E3598" s="12">
        <v>208.65</v>
      </c>
      <c r="F3598" s="14" t="str">
        <f t="shared" si="228"/>
        <v>2025-07-24BillEvergreen Environmental &amp; Reclamation Ltd.51335 Project Expense - Materials208.65</v>
      </c>
      <c r="G3598" s="15">
        <f t="shared" si="229"/>
        <v>45862</v>
      </c>
      <c r="H3598" s="16" t="str">
        <f>IF((IFERROR((VLOOKUP(D3598,'Automation (QBO)'!A:B,2,FALSE)),"0"))=0,"Suspense",(IFERROR((VLOOKUP(D3598,'Automation (QBO)'!A:B,2,FALSE)),"Suspense")))</f>
        <v>Project Expense - Materials</v>
      </c>
      <c r="I3598" s="17">
        <f t="shared" si="230"/>
        <v>208.65</v>
      </c>
      <c r="J3598" s="12" t="str">
        <f t="shared" si="231"/>
        <v>Project Expense - Materials</v>
      </c>
    </row>
    <row r="3599" spans="1:10" ht="18" hidden="1" customHeight="1">
      <c r="A3599" s="13" t="s">
        <v>965</v>
      </c>
      <c r="B3599" s="12" t="s">
        <v>924</v>
      </c>
      <c r="C3599" s="12" t="s">
        <v>853</v>
      </c>
      <c r="D3599" s="12" t="s">
        <v>199</v>
      </c>
      <c r="E3599" s="12">
        <v>-9.75</v>
      </c>
      <c r="F3599" s="14" t="str">
        <f t="shared" si="228"/>
        <v>2025-07-24BillEvergreen Environmental &amp; Reclamation Ltd.21020 GST/HST Payable-9.75</v>
      </c>
      <c r="G3599" s="15">
        <f t="shared" si="229"/>
        <v>45862</v>
      </c>
      <c r="H3599" s="16" t="str">
        <f>IF((IFERROR((VLOOKUP(D3599,'Automation (QBO)'!A:B,2,FALSE)),"0"))=0,"Suspense",(IFERROR((VLOOKUP(D3599,'Automation (QBO)'!A:B,2,FALSE)),"Suspense")))</f>
        <v>GST/HST Payable</v>
      </c>
      <c r="I3599" s="17">
        <f t="shared" si="230"/>
        <v>-9.75</v>
      </c>
      <c r="J3599" s="12" t="str">
        <f t="shared" si="231"/>
        <v>GST/HST Payable</v>
      </c>
    </row>
    <row r="3600" spans="1:10" ht="18" hidden="1" customHeight="1">
      <c r="A3600" s="13" t="s">
        <v>965</v>
      </c>
      <c r="B3600" s="12" t="s">
        <v>924</v>
      </c>
      <c r="C3600" s="12" t="s">
        <v>853</v>
      </c>
      <c r="D3600" s="12" t="s">
        <v>272</v>
      </c>
      <c r="E3600" s="12">
        <v>218.4</v>
      </c>
      <c r="F3600" s="14" t="str">
        <f t="shared" si="228"/>
        <v>2025-07-24BillEvergreen Environmental &amp; Reclamation Ltd.21000 Accounts Payable218.4</v>
      </c>
      <c r="G3600" s="15">
        <f t="shared" si="229"/>
        <v>45862</v>
      </c>
      <c r="H3600" s="16" t="str">
        <f>IF((IFERROR((VLOOKUP(D3600,'Automation (QBO)'!A:B,2,FALSE)),"0"))=0,"Suspense",(IFERROR((VLOOKUP(D3600,'Automation (QBO)'!A:B,2,FALSE)),"Suspense")))</f>
        <v>Accounts Payable - Unknown</v>
      </c>
      <c r="I3600" s="17">
        <f t="shared" si="230"/>
        <v>218.4</v>
      </c>
      <c r="J3600" s="12" t="str">
        <f t="shared" si="231"/>
        <v>Accounts Payable - Unknown</v>
      </c>
    </row>
    <row r="3601" spans="1:10" ht="18" hidden="1" customHeight="1">
      <c r="A3601" s="13" t="s">
        <v>965</v>
      </c>
      <c r="B3601" s="12" t="s">
        <v>925</v>
      </c>
      <c r="C3601" s="12" t="s">
        <v>853</v>
      </c>
      <c r="D3601" s="12" t="s">
        <v>272</v>
      </c>
      <c r="E3601" s="12">
        <v>-218.4</v>
      </c>
      <c r="F3601" s="14" t="str">
        <f t="shared" si="228"/>
        <v>2025-07-24Bill Payment (Credit Card)Evergreen Environmental &amp; Reclamation Ltd.21000 Accounts Payable-218.4</v>
      </c>
      <c r="G3601" s="15">
        <f t="shared" si="229"/>
        <v>45862</v>
      </c>
      <c r="H3601" s="16" t="str">
        <f>IF((IFERROR((VLOOKUP(D3601,'Automation (QBO)'!A:B,2,FALSE)),"0"))=0,"Suspense",(IFERROR((VLOOKUP(D3601,'Automation (QBO)'!A:B,2,FALSE)),"Suspense")))</f>
        <v>Accounts Payable - Unknown</v>
      </c>
      <c r="I3601" s="17">
        <f t="shared" si="230"/>
        <v>-218.4</v>
      </c>
      <c r="J3601" s="12" t="str">
        <f t="shared" si="231"/>
        <v>Accounts Payable - Unknown</v>
      </c>
    </row>
    <row r="3602" spans="1:10" ht="18" hidden="1" customHeight="1">
      <c r="A3602" s="13" t="s">
        <v>965</v>
      </c>
      <c r="B3602" s="12" t="s">
        <v>924</v>
      </c>
      <c r="C3602" s="12" t="s">
        <v>101</v>
      </c>
      <c r="D3602" s="12" t="s">
        <v>660</v>
      </c>
      <c r="E3602" s="12">
        <v>96.66</v>
      </c>
      <c r="F3602" s="14" t="str">
        <f t="shared" si="228"/>
        <v>2025-07-24BillAmazon51335 Project Expense - Materials96.66</v>
      </c>
      <c r="G3602" s="15">
        <f t="shared" si="229"/>
        <v>45862</v>
      </c>
      <c r="H3602" s="16" t="str">
        <f>IF((IFERROR((VLOOKUP(D3602,'Automation (QBO)'!A:B,2,FALSE)),"0"))=0,"Suspense",(IFERROR((VLOOKUP(D3602,'Automation (QBO)'!A:B,2,FALSE)),"Suspense")))</f>
        <v>Project Expense - Materials</v>
      </c>
      <c r="I3602" s="17">
        <f t="shared" si="230"/>
        <v>96.66</v>
      </c>
      <c r="J3602" s="12" t="str">
        <f t="shared" si="231"/>
        <v>Project Expense - Materials</v>
      </c>
    </row>
    <row r="3603" spans="1:10" ht="18" hidden="1" customHeight="1">
      <c r="A3603" s="13" t="s">
        <v>965</v>
      </c>
      <c r="B3603" s="12" t="s">
        <v>924</v>
      </c>
      <c r="C3603" s="12" t="s">
        <v>101</v>
      </c>
      <c r="D3603" s="12" t="s">
        <v>199</v>
      </c>
      <c r="E3603" s="12">
        <v>-4.83</v>
      </c>
      <c r="F3603" s="14" t="str">
        <f t="shared" si="228"/>
        <v>2025-07-24BillAmazon21020 GST/HST Payable-4.83</v>
      </c>
      <c r="G3603" s="15">
        <f t="shared" si="229"/>
        <v>45862</v>
      </c>
      <c r="H3603" s="16" t="str">
        <f>IF((IFERROR((VLOOKUP(D3603,'Automation (QBO)'!A:B,2,FALSE)),"0"))=0,"Suspense",(IFERROR((VLOOKUP(D3603,'Automation (QBO)'!A:B,2,FALSE)),"Suspense")))</f>
        <v>GST/HST Payable</v>
      </c>
      <c r="I3603" s="17">
        <f t="shared" si="230"/>
        <v>-4.83</v>
      </c>
      <c r="J3603" s="12" t="str">
        <f t="shared" si="231"/>
        <v>GST/HST Payable</v>
      </c>
    </row>
    <row r="3604" spans="1:10" ht="18" hidden="1" customHeight="1">
      <c r="A3604" s="13" t="s">
        <v>965</v>
      </c>
      <c r="B3604" s="12" t="s">
        <v>924</v>
      </c>
      <c r="C3604" s="12" t="s">
        <v>101</v>
      </c>
      <c r="D3604" s="12" t="s">
        <v>272</v>
      </c>
      <c r="E3604" s="12">
        <v>101.49</v>
      </c>
      <c r="F3604" s="14" t="str">
        <f t="shared" si="228"/>
        <v>2025-07-24BillAmazon21000 Accounts Payable101.49</v>
      </c>
      <c r="G3604" s="15">
        <f t="shared" si="229"/>
        <v>45862</v>
      </c>
      <c r="H3604" s="16" t="str">
        <f>IF((IFERROR((VLOOKUP(D3604,'Automation (QBO)'!A:B,2,FALSE)),"0"))=0,"Suspense",(IFERROR((VLOOKUP(D3604,'Automation (QBO)'!A:B,2,FALSE)),"Suspense")))</f>
        <v>Accounts Payable - Unknown</v>
      </c>
      <c r="I3604" s="17">
        <f t="shared" si="230"/>
        <v>101.49</v>
      </c>
      <c r="J3604" s="12" t="str">
        <f t="shared" si="231"/>
        <v>Accounts Payable - Unknown</v>
      </c>
    </row>
    <row r="3605" spans="1:10" ht="18" hidden="1" customHeight="1">
      <c r="A3605" s="13" t="s">
        <v>965</v>
      </c>
      <c r="B3605" s="12" t="s">
        <v>925</v>
      </c>
      <c r="C3605" s="12" t="s">
        <v>101</v>
      </c>
      <c r="D3605" s="12" t="s">
        <v>272</v>
      </c>
      <c r="E3605" s="12">
        <v>-101.49</v>
      </c>
      <c r="F3605" s="14" t="str">
        <f t="shared" si="228"/>
        <v>2025-07-24Bill Payment (Credit Card)Amazon21000 Accounts Payable-101.49</v>
      </c>
      <c r="G3605" s="15">
        <f t="shared" si="229"/>
        <v>45862</v>
      </c>
      <c r="H3605" s="16" t="str">
        <f>IF((IFERROR((VLOOKUP(D3605,'Automation (QBO)'!A:B,2,FALSE)),"0"))=0,"Suspense",(IFERROR((VLOOKUP(D3605,'Automation (QBO)'!A:B,2,FALSE)),"Suspense")))</f>
        <v>Accounts Payable - Unknown</v>
      </c>
      <c r="I3605" s="17">
        <f t="shared" si="230"/>
        <v>-101.49</v>
      </c>
      <c r="J3605" s="12" t="str">
        <f t="shared" si="231"/>
        <v>Accounts Payable - Unknown</v>
      </c>
    </row>
    <row r="3606" spans="1:10" ht="18" hidden="1" customHeight="1">
      <c r="A3606" s="13" t="s">
        <v>965</v>
      </c>
      <c r="B3606" s="12" t="s">
        <v>78</v>
      </c>
      <c r="C3606" s="12" t="s">
        <v>92</v>
      </c>
      <c r="D3606" s="12" t="s">
        <v>201</v>
      </c>
      <c r="E3606" s="12">
        <v>-716.39</v>
      </c>
      <c r="F3606" s="14" t="str">
        <f t="shared" si="228"/>
        <v>2025-07-24ExpenseBDC11005 Chequing (CIBC)-716.39</v>
      </c>
      <c r="G3606" s="15">
        <f t="shared" si="229"/>
        <v>45862</v>
      </c>
      <c r="H3606" s="16" t="str">
        <f>IF((IFERROR((VLOOKUP(D3606,'Automation (QBO)'!A:B,2,FALSE)),"0"))=0,"Suspense",(IFERROR((VLOOKUP(D3606,'Automation (QBO)'!A:B,2,FALSE)),"Suspense")))</f>
        <v>Chequing (CIBC)</v>
      </c>
      <c r="I3606" s="17">
        <f t="shared" si="230"/>
        <v>-716.39</v>
      </c>
      <c r="J3606" s="12" t="str">
        <f t="shared" si="231"/>
        <v>Chequing (CIBC)</v>
      </c>
    </row>
    <row r="3607" spans="1:10" ht="18" hidden="1" customHeight="1">
      <c r="A3607" s="13" t="s">
        <v>965</v>
      </c>
      <c r="B3607" s="12" t="s">
        <v>925</v>
      </c>
      <c r="C3607" s="12" t="s">
        <v>853</v>
      </c>
      <c r="D3607" s="12" t="s">
        <v>505</v>
      </c>
      <c r="E3607" s="12">
        <v>218.4</v>
      </c>
      <c r="F3607" s="14" t="str">
        <f t="shared" si="228"/>
        <v>2025-07-24Bill Payment (Credit Card)Evergreen Environmental &amp; Reclamation Ltd.21010 Credit Card (CIBC Visa)218.4</v>
      </c>
      <c r="G3607" s="15">
        <f t="shared" si="229"/>
        <v>45862</v>
      </c>
      <c r="H3607" s="16" t="str">
        <f>IF((IFERROR((VLOOKUP(D3607,'Automation (QBO)'!A:B,2,FALSE)),"0"))=0,"Suspense",(IFERROR((VLOOKUP(D3607,'Automation (QBO)'!A:B,2,FALSE)),"Suspense")))</f>
        <v>Credit Card (CIBC Visa)</v>
      </c>
      <c r="I3607" s="17">
        <f t="shared" si="230"/>
        <v>218.4</v>
      </c>
      <c r="J3607" s="12" t="str">
        <f t="shared" si="231"/>
        <v>Credit Card (CIBC Visa)</v>
      </c>
    </row>
    <row r="3608" spans="1:10" ht="18" hidden="1" customHeight="1">
      <c r="A3608" s="13" t="s">
        <v>965</v>
      </c>
      <c r="B3608" s="12" t="s">
        <v>925</v>
      </c>
      <c r="C3608" s="12" t="s">
        <v>101</v>
      </c>
      <c r="D3608" s="12" t="s">
        <v>505</v>
      </c>
      <c r="E3608" s="12">
        <v>101.49</v>
      </c>
      <c r="F3608" s="14" t="str">
        <f t="shared" si="228"/>
        <v>2025-07-24Bill Payment (Credit Card)Amazon21010 Credit Card (CIBC Visa)101.49</v>
      </c>
      <c r="G3608" s="15">
        <f t="shared" si="229"/>
        <v>45862</v>
      </c>
      <c r="H3608" s="16" t="str">
        <f>IF((IFERROR((VLOOKUP(D3608,'Automation (QBO)'!A:B,2,FALSE)),"0"))=0,"Suspense",(IFERROR((VLOOKUP(D3608,'Automation (QBO)'!A:B,2,FALSE)),"Suspense")))</f>
        <v>Credit Card (CIBC Visa)</v>
      </c>
      <c r="I3608" s="17">
        <f t="shared" si="230"/>
        <v>101.49</v>
      </c>
      <c r="J3608" s="12" t="str">
        <f t="shared" si="231"/>
        <v>Credit Card (CIBC Visa)</v>
      </c>
    </row>
    <row r="3609" spans="1:10" ht="18" hidden="1" customHeight="1">
      <c r="A3609" s="13" t="s">
        <v>965</v>
      </c>
      <c r="B3609" s="12" t="s">
        <v>925</v>
      </c>
      <c r="C3609" s="12" t="s">
        <v>101</v>
      </c>
      <c r="D3609" s="12" t="s">
        <v>505</v>
      </c>
      <c r="E3609" s="12">
        <v>22.95</v>
      </c>
      <c r="F3609" s="14" t="str">
        <f t="shared" si="228"/>
        <v>2025-07-24Bill Payment (Credit Card)Amazon21010 Credit Card (CIBC Visa)22.95</v>
      </c>
      <c r="G3609" s="15">
        <f t="shared" si="229"/>
        <v>45862</v>
      </c>
      <c r="H3609" s="16" t="str">
        <f>IF((IFERROR((VLOOKUP(D3609,'Automation (QBO)'!A:B,2,FALSE)),"0"))=0,"Suspense",(IFERROR((VLOOKUP(D3609,'Automation (QBO)'!A:B,2,FALSE)),"Suspense")))</f>
        <v>Credit Card (CIBC Visa)</v>
      </c>
      <c r="I3609" s="17">
        <f t="shared" si="230"/>
        <v>22.95</v>
      </c>
      <c r="J3609" s="12" t="str">
        <f t="shared" si="231"/>
        <v>Credit Card (CIBC Visa)</v>
      </c>
    </row>
    <row r="3610" spans="1:10" ht="18" hidden="1" customHeight="1">
      <c r="A3610" s="13" t="s">
        <v>966</v>
      </c>
      <c r="B3610" s="12" t="s">
        <v>924</v>
      </c>
      <c r="C3610" s="12" t="s">
        <v>967</v>
      </c>
      <c r="D3610" s="12" t="s">
        <v>203</v>
      </c>
      <c r="E3610" s="12">
        <v>100</v>
      </c>
      <c r="F3610" s="14" t="str">
        <f t="shared" si="228"/>
        <v>2025-07-25BillErica Gordon52190 Meals &amp; Entertainment100</v>
      </c>
      <c r="G3610" s="15">
        <f t="shared" si="229"/>
        <v>45863</v>
      </c>
      <c r="H3610" s="16" t="str">
        <f>IF((IFERROR((VLOOKUP(D3610,'Automation (QBO)'!A:B,2,FALSE)),"0"))=0,"Suspense",(IFERROR((VLOOKUP(D3610,'Automation (QBO)'!A:B,2,FALSE)),"Suspense")))</f>
        <v>Meals &amp; Entertainment</v>
      </c>
      <c r="I3610" s="17">
        <f t="shared" si="230"/>
        <v>100</v>
      </c>
      <c r="J3610" s="12" t="str">
        <f t="shared" si="231"/>
        <v>Meals &amp; Entertainment</v>
      </c>
    </row>
    <row r="3611" spans="1:10" ht="18" hidden="1" customHeight="1">
      <c r="A3611" s="13" t="s">
        <v>966</v>
      </c>
      <c r="B3611" s="12" t="s">
        <v>924</v>
      </c>
      <c r="C3611" s="12" t="s">
        <v>967</v>
      </c>
      <c r="D3611" s="12" t="s">
        <v>199</v>
      </c>
      <c r="E3611" s="12">
        <v>0</v>
      </c>
      <c r="F3611" s="14" t="str">
        <f t="shared" si="228"/>
        <v>2025-07-25BillErica Gordon21020 GST/HST Payable0</v>
      </c>
      <c r="G3611" s="15">
        <f t="shared" si="229"/>
        <v>45863</v>
      </c>
      <c r="H3611" s="16" t="str">
        <f>IF((IFERROR((VLOOKUP(D3611,'Automation (QBO)'!A:B,2,FALSE)),"0"))=0,"Suspense",(IFERROR((VLOOKUP(D3611,'Automation (QBO)'!A:B,2,FALSE)),"Suspense")))</f>
        <v>GST/HST Payable</v>
      </c>
      <c r="I3611" s="17">
        <f t="shared" si="230"/>
        <v>0</v>
      </c>
      <c r="J3611" s="12" t="str">
        <f t="shared" si="231"/>
        <v>GST/HST Payable</v>
      </c>
    </row>
    <row r="3612" spans="1:10" ht="18" hidden="1" customHeight="1">
      <c r="A3612" s="13" t="s">
        <v>966</v>
      </c>
      <c r="B3612" s="12" t="s">
        <v>924</v>
      </c>
      <c r="C3612" s="12" t="s">
        <v>967</v>
      </c>
      <c r="D3612" s="12" t="s">
        <v>272</v>
      </c>
      <c r="E3612" s="12">
        <v>100</v>
      </c>
      <c r="F3612" s="14" t="str">
        <f t="shared" si="228"/>
        <v>2025-07-25BillErica Gordon21000 Accounts Payable100</v>
      </c>
      <c r="G3612" s="15">
        <f t="shared" si="229"/>
        <v>45863</v>
      </c>
      <c r="H3612" s="16" t="str">
        <f>IF((IFERROR((VLOOKUP(D3612,'Automation (QBO)'!A:B,2,FALSE)),"0"))=0,"Suspense",(IFERROR((VLOOKUP(D3612,'Automation (QBO)'!A:B,2,FALSE)),"Suspense")))</f>
        <v>Accounts Payable - Unknown</v>
      </c>
      <c r="I3612" s="17">
        <f t="shared" si="230"/>
        <v>100</v>
      </c>
      <c r="J3612" s="12" t="str">
        <f t="shared" si="231"/>
        <v>Accounts Payable - Unknown</v>
      </c>
    </row>
    <row r="3613" spans="1:10" ht="18" hidden="1" customHeight="1">
      <c r="A3613" s="13" t="s">
        <v>966</v>
      </c>
      <c r="B3613" s="12" t="s">
        <v>929</v>
      </c>
      <c r="C3613" s="12" t="s">
        <v>967</v>
      </c>
      <c r="D3613" s="12" t="s">
        <v>272</v>
      </c>
      <c r="E3613" s="12">
        <v>-100</v>
      </c>
      <c r="F3613" s="14" t="str">
        <f t="shared" si="228"/>
        <v>2025-07-25Bill Payment (Cheque)Erica Gordon21000 Accounts Payable-100</v>
      </c>
      <c r="G3613" s="15">
        <f t="shared" si="229"/>
        <v>45863</v>
      </c>
      <c r="H3613" s="16" t="str">
        <f>IF((IFERROR((VLOOKUP(D3613,'Automation (QBO)'!A:B,2,FALSE)),"0"))=0,"Suspense",(IFERROR((VLOOKUP(D3613,'Automation (QBO)'!A:B,2,FALSE)),"Suspense")))</f>
        <v>Accounts Payable - Unknown</v>
      </c>
      <c r="I3613" s="17">
        <f t="shared" si="230"/>
        <v>-100</v>
      </c>
      <c r="J3613" s="12" t="str">
        <f t="shared" si="231"/>
        <v>Accounts Payable - Unknown</v>
      </c>
    </row>
    <row r="3614" spans="1:10" ht="18" hidden="1" customHeight="1">
      <c r="A3614" s="13" t="s">
        <v>966</v>
      </c>
      <c r="B3614" s="12" t="s">
        <v>929</v>
      </c>
      <c r="C3614" s="12" t="s">
        <v>967</v>
      </c>
      <c r="D3614" s="12" t="s">
        <v>201</v>
      </c>
      <c r="E3614" s="12">
        <v>-100</v>
      </c>
      <c r="F3614" s="14" t="str">
        <f t="shared" si="228"/>
        <v>2025-07-25Bill Payment (Cheque)Erica Gordon11005 Chequing (CIBC)-100</v>
      </c>
      <c r="G3614" s="15">
        <f t="shared" si="229"/>
        <v>45863</v>
      </c>
      <c r="H3614" s="16" t="str">
        <f>IF((IFERROR((VLOOKUP(D3614,'Automation (QBO)'!A:B,2,FALSE)),"0"))=0,"Suspense",(IFERROR((VLOOKUP(D3614,'Automation (QBO)'!A:B,2,FALSE)),"Suspense")))</f>
        <v>Chequing (CIBC)</v>
      </c>
      <c r="I3614" s="17">
        <f t="shared" si="230"/>
        <v>-100</v>
      </c>
      <c r="J3614" s="12" t="str">
        <f t="shared" si="231"/>
        <v>Chequing (CIBC)</v>
      </c>
    </row>
    <row r="3615" spans="1:10" ht="18" hidden="1" customHeight="1">
      <c r="A3615" s="13" t="s">
        <v>968</v>
      </c>
      <c r="B3615" s="12" t="s">
        <v>924</v>
      </c>
      <c r="C3615" s="12" t="s">
        <v>86</v>
      </c>
      <c r="D3615" s="12" t="s">
        <v>204</v>
      </c>
      <c r="E3615" s="12">
        <v>116.33</v>
      </c>
      <c r="F3615" s="14" t="str">
        <f t="shared" ref="F3615:F3678" si="232">A3615&amp;B3615&amp;C3615&amp;D3615&amp;E3615</f>
        <v>2025-07-26BillEsso52225 Fuel116.33</v>
      </c>
      <c r="G3615" s="15">
        <f t="shared" ref="G3615:G3678" si="233">IFERROR((DATEVALUE(A3615)),A3615)</f>
        <v>45864</v>
      </c>
      <c r="H3615" s="16" t="str">
        <f>IF((IFERROR((VLOOKUP(D3615,'Automation (QBO)'!A:B,2,FALSE)),"0"))=0,"Suspense",(IFERROR((VLOOKUP(D3615,'Automation (QBO)'!A:B,2,FALSE)),"Suspense")))</f>
        <v>Fuel</v>
      </c>
      <c r="I3615" s="17">
        <f t="shared" ref="I3615:I3678" si="234">E3615</f>
        <v>116.33</v>
      </c>
      <c r="J3615" s="12" t="str">
        <f t="shared" ref="J3615:J3678" si="235">H3615</f>
        <v>Fuel</v>
      </c>
    </row>
    <row r="3616" spans="1:10" ht="18" hidden="1" customHeight="1">
      <c r="A3616" s="13" t="s">
        <v>968</v>
      </c>
      <c r="B3616" s="12" t="s">
        <v>924</v>
      </c>
      <c r="C3616" s="12" t="s">
        <v>86</v>
      </c>
      <c r="D3616" s="12" t="s">
        <v>199</v>
      </c>
      <c r="E3616" s="12">
        <v>-5.82</v>
      </c>
      <c r="F3616" s="14" t="str">
        <f t="shared" si="232"/>
        <v>2025-07-26BillEsso21020 GST/HST Payable-5.82</v>
      </c>
      <c r="G3616" s="15">
        <f t="shared" si="233"/>
        <v>45864</v>
      </c>
      <c r="H3616" s="16" t="str">
        <f>IF((IFERROR((VLOOKUP(D3616,'Automation (QBO)'!A:B,2,FALSE)),"0"))=0,"Suspense",(IFERROR((VLOOKUP(D3616,'Automation (QBO)'!A:B,2,FALSE)),"Suspense")))</f>
        <v>GST/HST Payable</v>
      </c>
      <c r="I3616" s="17">
        <f t="shared" si="234"/>
        <v>-5.82</v>
      </c>
      <c r="J3616" s="12" t="str">
        <f t="shared" si="235"/>
        <v>GST/HST Payable</v>
      </c>
    </row>
    <row r="3617" spans="1:10" ht="18" hidden="1" customHeight="1">
      <c r="A3617" s="13" t="s">
        <v>968</v>
      </c>
      <c r="B3617" s="12" t="s">
        <v>924</v>
      </c>
      <c r="C3617" s="12" t="s">
        <v>86</v>
      </c>
      <c r="D3617" s="12" t="s">
        <v>272</v>
      </c>
      <c r="E3617" s="12">
        <v>122.15</v>
      </c>
      <c r="F3617" s="14" t="str">
        <f t="shared" si="232"/>
        <v>2025-07-26BillEsso21000 Accounts Payable122.15</v>
      </c>
      <c r="G3617" s="15">
        <f t="shared" si="233"/>
        <v>45864</v>
      </c>
      <c r="H3617" s="16" t="str">
        <f>IF((IFERROR((VLOOKUP(D3617,'Automation (QBO)'!A:B,2,FALSE)),"0"))=0,"Suspense",(IFERROR((VLOOKUP(D3617,'Automation (QBO)'!A:B,2,FALSE)),"Suspense")))</f>
        <v>Accounts Payable - Unknown</v>
      </c>
      <c r="I3617" s="17">
        <f t="shared" si="234"/>
        <v>122.15</v>
      </c>
      <c r="J3617" s="12" t="str">
        <f t="shared" si="235"/>
        <v>Accounts Payable - Unknown</v>
      </c>
    </row>
    <row r="3618" spans="1:10" ht="18" hidden="1" customHeight="1">
      <c r="A3618" s="13" t="s">
        <v>968</v>
      </c>
      <c r="B3618" s="12" t="s">
        <v>925</v>
      </c>
      <c r="C3618" s="12" t="s">
        <v>86</v>
      </c>
      <c r="D3618" s="12" t="s">
        <v>272</v>
      </c>
      <c r="E3618" s="12">
        <v>-122.15</v>
      </c>
      <c r="F3618" s="14" t="str">
        <f t="shared" si="232"/>
        <v>2025-07-26Bill Payment (Credit Card)Esso21000 Accounts Payable-122.15</v>
      </c>
      <c r="G3618" s="15">
        <f t="shared" si="233"/>
        <v>45864</v>
      </c>
      <c r="H3618" s="16" t="str">
        <f>IF((IFERROR((VLOOKUP(D3618,'Automation (QBO)'!A:B,2,FALSE)),"0"))=0,"Suspense",(IFERROR((VLOOKUP(D3618,'Automation (QBO)'!A:B,2,FALSE)),"Suspense")))</f>
        <v>Accounts Payable - Unknown</v>
      </c>
      <c r="I3618" s="17">
        <f t="shared" si="234"/>
        <v>-122.15</v>
      </c>
      <c r="J3618" s="12" t="str">
        <f t="shared" si="235"/>
        <v>Accounts Payable - Unknown</v>
      </c>
    </row>
    <row r="3619" spans="1:10" ht="18" hidden="1" customHeight="1">
      <c r="A3619" s="13" t="s">
        <v>968</v>
      </c>
      <c r="B3619" s="12" t="s">
        <v>925</v>
      </c>
      <c r="C3619" s="12" t="s">
        <v>86</v>
      </c>
      <c r="D3619" s="12" t="s">
        <v>505</v>
      </c>
      <c r="E3619" s="12">
        <v>122.15</v>
      </c>
      <c r="F3619" s="14" t="str">
        <f t="shared" si="232"/>
        <v>2025-07-26Bill Payment (Credit Card)Esso21010 Credit Card (CIBC Visa)122.15</v>
      </c>
      <c r="G3619" s="15">
        <f t="shared" si="233"/>
        <v>45864</v>
      </c>
      <c r="H3619" s="16" t="str">
        <f>IF((IFERROR((VLOOKUP(D3619,'Automation (QBO)'!A:B,2,FALSE)),"0"))=0,"Suspense",(IFERROR((VLOOKUP(D3619,'Automation (QBO)'!A:B,2,FALSE)),"Suspense")))</f>
        <v>Credit Card (CIBC Visa)</v>
      </c>
      <c r="I3619" s="17">
        <f t="shared" si="234"/>
        <v>122.15</v>
      </c>
      <c r="J3619" s="12" t="str">
        <f t="shared" si="235"/>
        <v>Credit Card (CIBC Visa)</v>
      </c>
    </row>
    <row r="3620" spans="1:10" ht="18" hidden="1" customHeight="1">
      <c r="A3620" s="13" t="s">
        <v>969</v>
      </c>
      <c r="B3620" s="12" t="s">
        <v>924</v>
      </c>
      <c r="C3620" s="12" t="s">
        <v>970</v>
      </c>
      <c r="D3620" s="12" t="s">
        <v>203</v>
      </c>
      <c r="E3620" s="12">
        <v>47</v>
      </c>
      <c r="F3620" s="14" t="str">
        <f t="shared" si="232"/>
        <v>2025-07-27BillRomer's Port Moody52190 Meals &amp; Entertainment47</v>
      </c>
      <c r="G3620" s="15">
        <f t="shared" si="233"/>
        <v>45865</v>
      </c>
      <c r="H3620" s="16" t="str">
        <f>IF((IFERROR((VLOOKUP(D3620,'Automation (QBO)'!A:B,2,FALSE)),"0"))=0,"Suspense",(IFERROR((VLOOKUP(D3620,'Automation (QBO)'!A:B,2,FALSE)),"Suspense")))</f>
        <v>Meals &amp; Entertainment</v>
      </c>
      <c r="I3620" s="17">
        <f t="shared" si="234"/>
        <v>47</v>
      </c>
      <c r="J3620" s="12" t="str">
        <f t="shared" si="235"/>
        <v>Meals &amp; Entertainment</v>
      </c>
    </row>
    <row r="3621" spans="1:10" ht="18" hidden="1" customHeight="1">
      <c r="A3621" s="13" t="s">
        <v>969</v>
      </c>
      <c r="B3621" s="12" t="s">
        <v>924</v>
      </c>
      <c r="C3621" s="12" t="s">
        <v>970</v>
      </c>
      <c r="D3621" s="12" t="s">
        <v>199</v>
      </c>
      <c r="E3621" s="12">
        <v>-1.89</v>
      </c>
      <c r="F3621" s="14" t="str">
        <f t="shared" si="232"/>
        <v>2025-07-27BillRomer's Port Moody21020 GST/HST Payable-1.89</v>
      </c>
      <c r="G3621" s="15">
        <f t="shared" si="233"/>
        <v>45865</v>
      </c>
      <c r="H3621" s="16" t="str">
        <f>IF((IFERROR((VLOOKUP(D3621,'Automation (QBO)'!A:B,2,FALSE)),"0"))=0,"Suspense",(IFERROR((VLOOKUP(D3621,'Automation (QBO)'!A:B,2,FALSE)),"Suspense")))</f>
        <v>GST/HST Payable</v>
      </c>
      <c r="I3621" s="17">
        <f t="shared" si="234"/>
        <v>-1.89</v>
      </c>
      <c r="J3621" s="12" t="str">
        <f t="shared" si="235"/>
        <v>GST/HST Payable</v>
      </c>
    </row>
    <row r="3622" spans="1:10" ht="18" hidden="1" customHeight="1">
      <c r="A3622" s="13" t="s">
        <v>969</v>
      </c>
      <c r="B3622" s="12" t="s">
        <v>924</v>
      </c>
      <c r="C3622" s="12" t="s">
        <v>970</v>
      </c>
      <c r="D3622" s="12" t="s">
        <v>272</v>
      </c>
      <c r="E3622" s="12">
        <v>48.89</v>
      </c>
      <c r="F3622" s="14" t="str">
        <f t="shared" si="232"/>
        <v>2025-07-27BillRomer's Port Moody21000 Accounts Payable48.89</v>
      </c>
      <c r="G3622" s="15">
        <f t="shared" si="233"/>
        <v>45865</v>
      </c>
      <c r="H3622" s="16" t="str">
        <f>IF((IFERROR((VLOOKUP(D3622,'Automation (QBO)'!A:B,2,FALSE)),"0"))=0,"Suspense",(IFERROR((VLOOKUP(D3622,'Automation (QBO)'!A:B,2,FALSE)),"Suspense")))</f>
        <v>Accounts Payable - Unknown</v>
      </c>
      <c r="I3622" s="17">
        <f t="shared" si="234"/>
        <v>48.89</v>
      </c>
      <c r="J3622" s="12" t="str">
        <f t="shared" si="235"/>
        <v>Accounts Payable - Unknown</v>
      </c>
    </row>
    <row r="3623" spans="1:10" ht="18" hidden="1" customHeight="1">
      <c r="A3623" s="13" t="s">
        <v>969</v>
      </c>
      <c r="B3623" s="12" t="s">
        <v>925</v>
      </c>
      <c r="C3623" s="12" t="s">
        <v>970</v>
      </c>
      <c r="D3623" s="12" t="s">
        <v>272</v>
      </c>
      <c r="E3623" s="12">
        <v>-48.89</v>
      </c>
      <c r="F3623" s="14" t="str">
        <f t="shared" si="232"/>
        <v>2025-07-27Bill Payment (Credit Card)Romer's Port Moody21000 Accounts Payable-48.89</v>
      </c>
      <c r="G3623" s="15">
        <f t="shared" si="233"/>
        <v>45865</v>
      </c>
      <c r="H3623" s="16" t="str">
        <f>IF((IFERROR((VLOOKUP(D3623,'Automation (QBO)'!A:B,2,FALSE)),"0"))=0,"Suspense",(IFERROR((VLOOKUP(D3623,'Automation (QBO)'!A:B,2,FALSE)),"Suspense")))</f>
        <v>Accounts Payable - Unknown</v>
      </c>
      <c r="I3623" s="17">
        <f t="shared" si="234"/>
        <v>-48.89</v>
      </c>
      <c r="J3623" s="12" t="str">
        <f t="shared" si="235"/>
        <v>Accounts Payable - Unknown</v>
      </c>
    </row>
    <row r="3624" spans="1:10" ht="18" hidden="1" customHeight="1">
      <c r="A3624" s="13" t="s">
        <v>969</v>
      </c>
      <c r="B3624" s="12" t="s">
        <v>925</v>
      </c>
      <c r="C3624" s="12" t="s">
        <v>970</v>
      </c>
      <c r="D3624" s="12" t="s">
        <v>505</v>
      </c>
      <c r="E3624" s="12">
        <v>48.89</v>
      </c>
      <c r="F3624" s="14" t="str">
        <f t="shared" si="232"/>
        <v>2025-07-27Bill Payment (Credit Card)Romer's Port Moody21010 Credit Card (CIBC Visa)48.89</v>
      </c>
      <c r="G3624" s="15">
        <f t="shared" si="233"/>
        <v>45865</v>
      </c>
      <c r="H3624" s="16" t="str">
        <f>IF((IFERROR((VLOOKUP(D3624,'Automation (QBO)'!A:B,2,FALSE)),"0"))=0,"Suspense",(IFERROR((VLOOKUP(D3624,'Automation (QBO)'!A:B,2,FALSE)),"Suspense")))</f>
        <v>Credit Card (CIBC Visa)</v>
      </c>
      <c r="I3624" s="17">
        <f t="shared" si="234"/>
        <v>48.89</v>
      </c>
      <c r="J3624" s="12" t="str">
        <f t="shared" si="235"/>
        <v>Credit Card (CIBC Visa)</v>
      </c>
    </row>
    <row r="3625" spans="1:10" ht="18" hidden="1" customHeight="1">
      <c r="A3625" s="13" t="s">
        <v>971</v>
      </c>
      <c r="B3625" s="12" t="s">
        <v>78</v>
      </c>
      <c r="C3625" s="12" t="s">
        <v>92</v>
      </c>
      <c r="D3625" s="12" t="s">
        <v>908</v>
      </c>
      <c r="E3625" s="12">
        <v>-1377.13</v>
      </c>
      <c r="F3625" s="14" t="str">
        <f t="shared" si="232"/>
        <v>2025-07-28ExpenseBDC22020 Bank Loans - BDC (003)-1377.13</v>
      </c>
      <c r="G3625" s="15">
        <f t="shared" si="233"/>
        <v>45866</v>
      </c>
      <c r="H3625" s="16" t="str">
        <f>IF((IFERROR((VLOOKUP(D3625,'Automation (QBO)'!A:B,2,FALSE)),"0"))=0,"Suspense",(IFERROR((VLOOKUP(D3625,'Automation (QBO)'!A:B,2,FALSE)),"Suspense")))</f>
        <v>Bank Loan 3 (BDC)</v>
      </c>
      <c r="I3625" s="17">
        <f t="shared" si="234"/>
        <v>-1377.13</v>
      </c>
      <c r="J3625" s="12" t="str">
        <f t="shared" si="235"/>
        <v>Bank Loan 3 (BDC)</v>
      </c>
    </row>
    <row r="3626" spans="1:10" ht="18" hidden="1" customHeight="1">
      <c r="A3626" s="13" t="s">
        <v>971</v>
      </c>
      <c r="B3626" s="12" t="s">
        <v>78</v>
      </c>
      <c r="C3626" s="12" t="s">
        <v>92</v>
      </c>
      <c r="D3626" s="12" t="s">
        <v>199</v>
      </c>
      <c r="E3626" s="12">
        <v>0</v>
      </c>
      <c r="F3626" s="14" t="str">
        <f t="shared" si="232"/>
        <v>2025-07-28ExpenseBDC21020 GST/HST Payable0</v>
      </c>
      <c r="G3626" s="15">
        <f t="shared" si="233"/>
        <v>45866</v>
      </c>
      <c r="H3626" s="16" t="str">
        <f>IF((IFERROR((VLOOKUP(D3626,'Automation (QBO)'!A:B,2,FALSE)),"0"))=0,"Suspense",(IFERROR((VLOOKUP(D3626,'Automation (QBO)'!A:B,2,FALSE)),"Suspense")))</f>
        <v>GST/HST Payable</v>
      </c>
      <c r="I3626" s="17">
        <f t="shared" si="234"/>
        <v>0</v>
      </c>
      <c r="J3626" s="12" t="str">
        <f t="shared" si="235"/>
        <v>GST/HST Payable</v>
      </c>
    </row>
    <row r="3627" spans="1:10" ht="18" hidden="1" customHeight="1">
      <c r="A3627" s="13" t="s">
        <v>971</v>
      </c>
      <c r="B3627" s="12" t="s">
        <v>78</v>
      </c>
      <c r="C3627" s="12" t="s">
        <v>88</v>
      </c>
      <c r="D3627" s="12" t="s">
        <v>687</v>
      </c>
      <c r="E3627" s="12">
        <v>492.83</v>
      </c>
      <c r="F3627" s="14" t="str">
        <f t="shared" si="232"/>
        <v>2025-07-28ExpenseBell Canada52206 Telephone492.83</v>
      </c>
      <c r="G3627" s="15">
        <f t="shared" si="233"/>
        <v>45866</v>
      </c>
      <c r="H3627" s="16" t="str">
        <f>IF((IFERROR((VLOOKUP(D3627,'Automation (QBO)'!A:B,2,FALSE)),"0"))=0,"Suspense",(IFERROR((VLOOKUP(D3627,'Automation (QBO)'!A:B,2,FALSE)),"Suspense")))</f>
        <v>Communications</v>
      </c>
      <c r="I3627" s="17">
        <f t="shared" si="234"/>
        <v>492.83</v>
      </c>
      <c r="J3627" s="12" t="str">
        <f t="shared" si="235"/>
        <v>Communications</v>
      </c>
    </row>
    <row r="3628" spans="1:10" ht="18" hidden="1" customHeight="1">
      <c r="A3628" s="13" t="s">
        <v>971</v>
      </c>
      <c r="B3628" s="12" t="s">
        <v>78</v>
      </c>
      <c r="C3628" s="12" t="s">
        <v>88</v>
      </c>
      <c r="D3628" s="12" t="s">
        <v>199</v>
      </c>
      <c r="E3628" s="12">
        <v>-24.64</v>
      </c>
      <c r="F3628" s="14" t="str">
        <f t="shared" si="232"/>
        <v>2025-07-28ExpenseBell Canada21020 GST/HST Payable-24.64</v>
      </c>
      <c r="G3628" s="15">
        <f t="shared" si="233"/>
        <v>45866</v>
      </c>
      <c r="H3628" s="16" t="str">
        <f>IF((IFERROR((VLOOKUP(D3628,'Automation (QBO)'!A:B,2,FALSE)),"0"))=0,"Suspense",(IFERROR((VLOOKUP(D3628,'Automation (QBO)'!A:B,2,FALSE)),"Suspense")))</f>
        <v>GST/HST Payable</v>
      </c>
      <c r="I3628" s="17">
        <f t="shared" si="234"/>
        <v>-24.64</v>
      </c>
      <c r="J3628" s="12" t="str">
        <f t="shared" si="235"/>
        <v>GST/HST Payable</v>
      </c>
    </row>
    <row r="3629" spans="1:10" ht="18" hidden="1" customHeight="1">
      <c r="A3629" s="13" t="s">
        <v>971</v>
      </c>
      <c r="B3629" s="12" t="s">
        <v>98</v>
      </c>
      <c r="C3629" s="12" t="s">
        <v>101</v>
      </c>
      <c r="D3629" s="12" t="s">
        <v>660</v>
      </c>
      <c r="E3629" s="12">
        <v>-74.150000000000006</v>
      </c>
      <c r="F3629" s="14" t="str">
        <f t="shared" si="232"/>
        <v>2025-07-28Credit Card CreditAmazon51335 Project Expense - Materials-74.15</v>
      </c>
      <c r="G3629" s="15">
        <f t="shared" si="233"/>
        <v>45866</v>
      </c>
      <c r="H3629" s="16" t="str">
        <f>IF((IFERROR((VLOOKUP(D3629,'Automation (QBO)'!A:B,2,FALSE)),"0"))=0,"Suspense",(IFERROR((VLOOKUP(D3629,'Automation (QBO)'!A:B,2,FALSE)),"Suspense")))</f>
        <v>Project Expense - Materials</v>
      </c>
      <c r="I3629" s="17">
        <f t="shared" si="234"/>
        <v>-74.150000000000006</v>
      </c>
      <c r="J3629" s="12" t="str">
        <f t="shared" si="235"/>
        <v>Project Expense - Materials</v>
      </c>
    </row>
    <row r="3630" spans="1:10" ht="18" hidden="1" customHeight="1">
      <c r="A3630" s="13" t="s">
        <v>971</v>
      </c>
      <c r="B3630" s="12" t="s">
        <v>98</v>
      </c>
      <c r="C3630" s="12" t="s">
        <v>101</v>
      </c>
      <c r="D3630" s="12" t="s">
        <v>199</v>
      </c>
      <c r="E3630" s="12">
        <v>3.71</v>
      </c>
      <c r="F3630" s="14" t="str">
        <f t="shared" si="232"/>
        <v>2025-07-28Credit Card CreditAmazon21020 GST/HST Payable3.71</v>
      </c>
      <c r="G3630" s="15">
        <f t="shared" si="233"/>
        <v>45866</v>
      </c>
      <c r="H3630" s="16" t="str">
        <f>IF((IFERROR((VLOOKUP(D3630,'Automation (QBO)'!A:B,2,FALSE)),"0"))=0,"Suspense",(IFERROR((VLOOKUP(D3630,'Automation (QBO)'!A:B,2,FALSE)),"Suspense")))</f>
        <v>GST/HST Payable</v>
      </c>
      <c r="I3630" s="17">
        <f t="shared" si="234"/>
        <v>3.71</v>
      </c>
      <c r="J3630" s="12" t="str">
        <f t="shared" si="235"/>
        <v>GST/HST Payable</v>
      </c>
    </row>
    <row r="3631" spans="1:10" ht="18" hidden="1" customHeight="1">
      <c r="A3631" s="13" t="s">
        <v>971</v>
      </c>
      <c r="B3631" s="12" t="s">
        <v>98</v>
      </c>
      <c r="C3631" s="12" t="s">
        <v>101</v>
      </c>
      <c r="D3631" s="12" t="s">
        <v>505</v>
      </c>
      <c r="E3631" s="12">
        <v>-77.86</v>
      </c>
      <c r="F3631" s="14" t="str">
        <f t="shared" si="232"/>
        <v>2025-07-28Credit Card CreditAmazon21010 Credit Card (CIBC Visa)-77.86</v>
      </c>
      <c r="G3631" s="15">
        <f t="shared" si="233"/>
        <v>45866</v>
      </c>
      <c r="H3631" s="16" t="str">
        <f>IF((IFERROR((VLOOKUP(D3631,'Automation (QBO)'!A:B,2,FALSE)),"0"))=0,"Suspense",(IFERROR((VLOOKUP(D3631,'Automation (QBO)'!A:B,2,FALSE)),"Suspense")))</f>
        <v>Credit Card (CIBC Visa)</v>
      </c>
      <c r="I3631" s="17">
        <f t="shared" si="234"/>
        <v>-77.86</v>
      </c>
      <c r="J3631" s="12" t="str">
        <f t="shared" si="235"/>
        <v>Credit Card (CIBC Visa)</v>
      </c>
    </row>
    <row r="3632" spans="1:10" ht="18" hidden="1" customHeight="1">
      <c r="A3632" s="13" t="s">
        <v>971</v>
      </c>
      <c r="B3632" s="12" t="s">
        <v>78</v>
      </c>
      <c r="C3632" s="12" t="s">
        <v>88</v>
      </c>
      <c r="D3632" s="12" t="s">
        <v>505</v>
      </c>
      <c r="E3632" s="12">
        <v>517.47</v>
      </c>
      <c r="F3632" s="14" t="str">
        <f t="shared" si="232"/>
        <v>2025-07-28ExpenseBell Canada21010 Credit Card (CIBC Visa)517.47</v>
      </c>
      <c r="G3632" s="15">
        <f t="shared" si="233"/>
        <v>45866</v>
      </c>
      <c r="H3632" s="16" t="str">
        <f>IF((IFERROR((VLOOKUP(D3632,'Automation (QBO)'!A:B,2,FALSE)),"0"))=0,"Suspense",(IFERROR((VLOOKUP(D3632,'Automation (QBO)'!A:B,2,FALSE)),"Suspense")))</f>
        <v>Credit Card (CIBC Visa)</v>
      </c>
      <c r="I3632" s="17">
        <f t="shared" si="234"/>
        <v>517.47</v>
      </c>
      <c r="J3632" s="12" t="str">
        <f t="shared" si="235"/>
        <v>Credit Card (CIBC Visa)</v>
      </c>
    </row>
    <row r="3633" spans="1:10" ht="18" hidden="1" customHeight="1">
      <c r="A3633" s="13" t="s">
        <v>971</v>
      </c>
      <c r="B3633" s="12" t="s">
        <v>78</v>
      </c>
      <c r="C3633" s="12" t="s">
        <v>92</v>
      </c>
      <c r="D3633" s="12" t="s">
        <v>201</v>
      </c>
      <c r="E3633" s="12">
        <v>-1377.13</v>
      </c>
      <c r="F3633" s="14" t="str">
        <f t="shared" si="232"/>
        <v>2025-07-28ExpenseBDC11005 Chequing (CIBC)-1377.13</v>
      </c>
      <c r="G3633" s="15">
        <f t="shared" si="233"/>
        <v>45866</v>
      </c>
      <c r="H3633" s="16" t="str">
        <f>IF((IFERROR((VLOOKUP(D3633,'Automation (QBO)'!A:B,2,FALSE)),"0"))=0,"Suspense",(IFERROR((VLOOKUP(D3633,'Automation (QBO)'!A:B,2,FALSE)),"Suspense")))</f>
        <v>Chequing (CIBC)</v>
      </c>
      <c r="I3633" s="17">
        <f t="shared" si="234"/>
        <v>-1377.13</v>
      </c>
      <c r="J3633" s="12" t="str">
        <f t="shared" si="235"/>
        <v>Chequing (CIBC)</v>
      </c>
    </row>
    <row r="3634" spans="1:10" ht="18" hidden="1" customHeight="1">
      <c r="A3634" s="13" t="s">
        <v>972</v>
      </c>
      <c r="B3634" s="12" t="s">
        <v>154</v>
      </c>
      <c r="D3634" s="12" t="s">
        <v>505</v>
      </c>
      <c r="E3634" s="12">
        <v>-1000</v>
      </c>
      <c r="F3634" s="14" t="str">
        <f t="shared" si="232"/>
        <v>2025-07-29Transfer21010 Credit Card (CIBC Visa)-1000</v>
      </c>
      <c r="G3634" s="15">
        <f t="shared" si="233"/>
        <v>45867</v>
      </c>
      <c r="H3634" s="16" t="str">
        <f>IF((IFERROR((VLOOKUP(D3634,'Automation (QBO)'!A:B,2,FALSE)),"0"))=0,"Suspense",(IFERROR((VLOOKUP(D3634,'Automation (QBO)'!A:B,2,FALSE)),"Suspense")))</f>
        <v>Credit Card (CIBC Visa)</v>
      </c>
      <c r="I3634" s="17">
        <f t="shared" si="234"/>
        <v>-1000</v>
      </c>
      <c r="J3634" s="12" t="str">
        <f t="shared" si="235"/>
        <v>Credit Card (CIBC Visa)</v>
      </c>
    </row>
    <row r="3635" spans="1:10" ht="18" hidden="1" customHeight="1">
      <c r="A3635" s="13" t="s">
        <v>972</v>
      </c>
      <c r="B3635" s="12" t="s">
        <v>925</v>
      </c>
      <c r="C3635" s="12" t="s">
        <v>973</v>
      </c>
      <c r="D3635" s="12" t="s">
        <v>505</v>
      </c>
      <c r="E3635" s="12">
        <v>202.06</v>
      </c>
      <c r="F3635" s="14" t="str">
        <f t="shared" si="232"/>
        <v>2025-07-29Bill Payment (Credit Card)Sherwin-Williams21010 Credit Card (CIBC Visa)202.06</v>
      </c>
      <c r="G3635" s="15">
        <f t="shared" si="233"/>
        <v>45867</v>
      </c>
      <c r="H3635" s="16" t="str">
        <f>IF((IFERROR((VLOOKUP(D3635,'Automation (QBO)'!A:B,2,FALSE)),"0"))=0,"Suspense",(IFERROR((VLOOKUP(D3635,'Automation (QBO)'!A:B,2,FALSE)),"Suspense")))</f>
        <v>Credit Card (CIBC Visa)</v>
      </c>
      <c r="I3635" s="17">
        <f t="shared" si="234"/>
        <v>202.06</v>
      </c>
      <c r="J3635" s="12" t="str">
        <f t="shared" si="235"/>
        <v>Credit Card (CIBC Visa)</v>
      </c>
    </row>
    <row r="3636" spans="1:10" ht="18" hidden="1" customHeight="1">
      <c r="A3636" s="13" t="s">
        <v>972</v>
      </c>
      <c r="B3636" s="12" t="s">
        <v>924</v>
      </c>
      <c r="C3636" s="12" t="s">
        <v>973</v>
      </c>
      <c r="D3636" s="12" t="s">
        <v>660</v>
      </c>
      <c r="E3636" s="12">
        <v>193.04</v>
      </c>
      <c r="F3636" s="14" t="str">
        <f t="shared" si="232"/>
        <v>2025-07-29BillSherwin-Williams51335 Project Expense - Materials193.04</v>
      </c>
      <c r="G3636" s="15">
        <f t="shared" si="233"/>
        <v>45867</v>
      </c>
      <c r="H3636" s="16" t="str">
        <f>IF((IFERROR((VLOOKUP(D3636,'Automation (QBO)'!A:B,2,FALSE)),"0"))=0,"Suspense",(IFERROR((VLOOKUP(D3636,'Automation (QBO)'!A:B,2,FALSE)),"Suspense")))</f>
        <v>Project Expense - Materials</v>
      </c>
      <c r="I3636" s="17">
        <f t="shared" si="234"/>
        <v>193.04</v>
      </c>
      <c r="J3636" s="12" t="str">
        <f t="shared" si="235"/>
        <v>Project Expense - Materials</v>
      </c>
    </row>
    <row r="3637" spans="1:10" ht="18" hidden="1" customHeight="1">
      <c r="A3637" s="13" t="s">
        <v>972</v>
      </c>
      <c r="B3637" s="12" t="s">
        <v>924</v>
      </c>
      <c r="C3637" s="12" t="s">
        <v>973</v>
      </c>
      <c r="D3637" s="12" t="s">
        <v>199</v>
      </c>
      <c r="E3637" s="12">
        <v>-9.02</v>
      </c>
      <c r="F3637" s="14" t="str">
        <f t="shared" si="232"/>
        <v>2025-07-29BillSherwin-Williams21020 GST/HST Payable-9.02</v>
      </c>
      <c r="G3637" s="15">
        <f t="shared" si="233"/>
        <v>45867</v>
      </c>
      <c r="H3637" s="16" t="str">
        <f>IF((IFERROR((VLOOKUP(D3637,'Automation (QBO)'!A:B,2,FALSE)),"0"))=0,"Suspense",(IFERROR((VLOOKUP(D3637,'Automation (QBO)'!A:B,2,FALSE)),"Suspense")))</f>
        <v>GST/HST Payable</v>
      </c>
      <c r="I3637" s="17">
        <f t="shared" si="234"/>
        <v>-9.02</v>
      </c>
      <c r="J3637" s="12" t="str">
        <f t="shared" si="235"/>
        <v>GST/HST Payable</v>
      </c>
    </row>
    <row r="3638" spans="1:10" ht="18" hidden="1" customHeight="1">
      <c r="A3638" s="13" t="s">
        <v>972</v>
      </c>
      <c r="B3638" s="12" t="s">
        <v>925</v>
      </c>
      <c r="C3638" s="12" t="s">
        <v>973</v>
      </c>
      <c r="D3638" s="12" t="s">
        <v>272</v>
      </c>
      <c r="E3638" s="12">
        <v>-202.06</v>
      </c>
      <c r="F3638" s="14" t="str">
        <f t="shared" si="232"/>
        <v>2025-07-29Bill Payment (Credit Card)Sherwin-Williams21000 Accounts Payable-202.06</v>
      </c>
      <c r="G3638" s="15">
        <f t="shared" si="233"/>
        <v>45867</v>
      </c>
      <c r="H3638" s="16" t="str">
        <f>IF((IFERROR((VLOOKUP(D3638,'Automation (QBO)'!A:B,2,FALSE)),"0"))=0,"Suspense",(IFERROR((VLOOKUP(D3638,'Automation (QBO)'!A:B,2,FALSE)),"Suspense")))</f>
        <v>Accounts Payable - Unknown</v>
      </c>
      <c r="I3638" s="17">
        <f t="shared" si="234"/>
        <v>-202.06</v>
      </c>
      <c r="J3638" s="12" t="str">
        <f t="shared" si="235"/>
        <v>Accounts Payable - Unknown</v>
      </c>
    </row>
    <row r="3639" spans="1:10" ht="18" hidden="1" customHeight="1">
      <c r="A3639" s="13" t="s">
        <v>972</v>
      </c>
      <c r="B3639" s="12" t="s">
        <v>924</v>
      </c>
      <c r="C3639" s="12" t="s">
        <v>973</v>
      </c>
      <c r="D3639" s="12" t="s">
        <v>272</v>
      </c>
      <c r="E3639" s="12">
        <v>202.06</v>
      </c>
      <c r="F3639" s="14" t="str">
        <f t="shared" si="232"/>
        <v>2025-07-29BillSherwin-Williams21000 Accounts Payable202.06</v>
      </c>
      <c r="G3639" s="15">
        <f t="shared" si="233"/>
        <v>45867</v>
      </c>
      <c r="H3639" s="16" t="str">
        <f>IF((IFERROR((VLOOKUP(D3639,'Automation (QBO)'!A:B,2,FALSE)),"0"))=0,"Suspense",(IFERROR((VLOOKUP(D3639,'Automation (QBO)'!A:B,2,FALSE)),"Suspense")))</f>
        <v>Accounts Payable - Unknown</v>
      </c>
      <c r="I3639" s="17">
        <f t="shared" si="234"/>
        <v>202.06</v>
      </c>
      <c r="J3639" s="12" t="str">
        <f t="shared" si="235"/>
        <v>Accounts Payable - Unknown</v>
      </c>
    </row>
    <row r="3640" spans="1:10" ht="18" hidden="1" customHeight="1">
      <c r="A3640" s="13" t="s">
        <v>972</v>
      </c>
      <c r="B3640" s="12" t="s">
        <v>84</v>
      </c>
      <c r="C3640" s="12" t="s">
        <v>753</v>
      </c>
      <c r="D3640" s="12" t="s">
        <v>665</v>
      </c>
      <c r="E3640" s="12">
        <v>0</v>
      </c>
      <c r="F3640" s="14" t="str">
        <f t="shared" si="232"/>
        <v>2025-07-29InvoiceBrowns Newport Village:BSH NewPort Patio Project12000 [Accounts Receivable]0</v>
      </c>
      <c r="G3640" s="15">
        <f t="shared" si="233"/>
        <v>45867</v>
      </c>
      <c r="H3640" s="16" t="str">
        <f>IF((IFERROR((VLOOKUP(D3640,'Automation (QBO)'!A:B,2,FALSE)),"0"))=0,"Suspense",(IFERROR((VLOOKUP(D3640,'Automation (QBO)'!A:B,2,FALSE)),"Suspense")))</f>
        <v>Accounts Recievable - Suspense</v>
      </c>
      <c r="I3640" s="17">
        <f t="shared" si="234"/>
        <v>0</v>
      </c>
      <c r="J3640" s="12" t="str">
        <f t="shared" si="235"/>
        <v>Accounts Recievable - Suspense</v>
      </c>
    </row>
    <row r="3641" spans="1:10" ht="18" hidden="1" customHeight="1">
      <c r="A3641" s="13" t="s">
        <v>972</v>
      </c>
      <c r="B3641" s="12" t="s">
        <v>84</v>
      </c>
      <c r="C3641" s="12" t="s">
        <v>753</v>
      </c>
      <c r="D3641" s="12" t="s">
        <v>906</v>
      </c>
      <c r="E3641" s="12">
        <v>1732.5</v>
      </c>
      <c r="F3641" s="14" t="str">
        <f t="shared" si="232"/>
        <v>2025-07-29InvoiceBrowns Newport Village:BSH NewPort Patio Project41009 Project Expense - Subcontractors Income1732.5</v>
      </c>
      <c r="G3641" s="15">
        <f t="shared" si="233"/>
        <v>45867</v>
      </c>
      <c r="H3641" s="16" t="str">
        <f>IF((IFERROR((VLOOKUP(D3641,'Automation (QBO)'!A:B,2,FALSE)),"0"))=0,"Suspense",(IFERROR((VLOOKUP(D3641,'Automation (QBO)'!A:B,2,FALSE)),"Suspense")))</f>
        <v>Project Expense - Subcontractors Income</v>
      </c>
      <c r="I3641" s="17">
        <f t="shared" si="234"/>
        <v>1732.5</v>
      </c>
      <c r="J3641" s="12" t="str">
        <f t="shared" si="235"/>
        <v>Project Expense - Subcontractors Income</v>
      </c>
    </row>
    <row r="3642" spans="1:10" ht="18" hidden="1" customHeight="1">
      <c r="A3642" s="13" t="s">
        <v>972</v>
      </c>
      <c r="B3642" s="12" t="s">
        <v>84</v>
      </c>
      <c r="C3642" s="12" t="s">
        <v>753</v>
      </c>
      <c r="D3642" s="12" t="s">
        <v>760</v>
      </c>
      <c r="E3642" s="12">
        <v>346.5</v>
      </c>
      <c r="F3642" s="14" t="str">
        <f t="shared" si="232"/>
        <v>2025-07-29InvoiceBrowns Newport Village:BSH NewPort Patio Project42020 Margin - Subcontractor346.5</v>
      </c>
      <c r="G3642" s="15">
        <f t="shared" si="233"/>
        <v>45867</v>
      </c>
      <c r="H3642" s="16" t="str">
        <f>IF((IFERROR((VLOOKUP(D3642,'Automation (QBO)'!A:B,2,FALSE)),"0"))=0,"Suspense",(IFERROR((VLOOKUP(D3642,'Automation (QBO)'!A:B,2,FALSE)),"Suspense")))</f>
        <v>Margin - Subcontractor</v>
      </c>
      <c r="I3642" s="17">
        <f t="shared" si="234"/>
        <v>346.5</v>
      </c>
      <c r="J3642" s="12" t="str">
        <f t="shared" si="235"/>
        <v>Margin - Subcontractor</v>
      </c>
    </row>
    <row r="3643" spans="1:10" ht="18" hidden="1" customHeight="1">
      <c r="A3643" s="13" t="s">
        <v>972</v>
      </c>
      <c r="B3643" s="12" t="s">
        <v>84</v>
      </c>
      <c r="C3643" s="12" t="s">
        <v>753</v>
      </c>
      <c r="D3643" s="12" t="s">
        <v>757</v>
      </c>
      <c r="E3643" s="12">
        <v>466</v>
      </c>
      <c r="F3643" s="14" t="str">
        <f t="shared" si="232"/>
        <v>2025-07-29InvoiceBrowns Newport Village:BSH NewPort Patio Project42010 Rental - External466</v>
      </c>
      <c r="G3643" s="15">
        <f t="shared" si="233"/>
        <v>45867</v>
      </c>
      <c r="H3643" s="16" t="str">
        <f>IF((IFERROR((VLOOKUP(D3643,'Automation (QBO)'!A:B,2,FALSE)),"0"))=0,"Suspense",(IFERROR((VLOOKUP(D3643,'Automation (QBO)'!A:B,2,FALSE)),"Suspense")))</f>
        <v>Rental - External</v>
      </c>
      <c r="I3643" s="17">
        <f t="shared" si="234"/>
        <v>466</v>
      </c>
      <c r="J3643" s="12" t="str">
        <f t="shared" si="235"/>
        <v>Rental - External</v>
      </c>
    </row>
    <row r="3644" spans="1:10" ht="18" hidden="1" customHeight="1">
      <c r="A3644" s="13" t="s">
        <v>972</v>
      </c>
      <c r="B3644" s="12" t="s">
        <v>84</v>
      </c>
      <c r="C3644" s="12" t="s">
        <v>753</v>
      </c>
      <c r="D3644" s="12" t="s">
        <v>762</v>
      </c>
      <c r="E3644" s="12">
        <v>93.2</v>
      </c>
      <c r="F3644" s="14" t="str">
        <f t="shared" si="232"/>
        <v>2025-07-29InvoiceBrowns Newport Village:BSH NewPort Patio Project42030 Margin - Rental93.2</v>
      </c>
      <c r="G3644" s="15">
        <f t="shared" si="233"/>
        <v>45867</v>
      </c>
      <c r="H3644" s="16" t="str">
        <f>IF((IFERROR((VLOOKUP(D3644,'Automation (QBO)'!A:B,2,FALSE)),"0"))=0,"Suspense",(IFERROR((VLOOKUP(D3644,'Automation (QBO)'!A:B,2,FALSE)),"Suspense")))</f>
        <v>Margin - Rental</v>
      </c>
      <c r="I3644" s="17">
        <f t="shared" si="234"/>
        <v>93.2</v>
      </c>
      <c r="J3644" s="12" t="str">
        <f t="shared" si="235"/>
        <v>Margin - Rental</v>
      </c>
    </row>
    <row r="3645" spans="1:10" ht="18" hidden="1" customHeight="1">
      <c r="A3645" s="13" t="s">
        <v>972</v>
      </c>
      <c r="B3645" s="12" t="s">
        <v>84</v>
      </c>
      <c r="C3645" s="12" t="s">
        <v>753</v>
      </c>
      <c r="D3645" s="12" t="s">
        <v>759</v>
      </c>
      <c r="E3645" s="12">
        <v>-141.86000000000001</v>
      </c>
      <c r="F3645" s="14" t="str">
        <f t="shared" si="232"/>
        <v>2025-07-29InvoiceBrowns Newport Village:BSH NewPort Patio Project42015 Margin - Materials-141.86</v>
      </c>
      <c r="G3645" s="15">
        <f t="shared" si="233"/>
        <v>45867</v>
      </c>
      <c r="H3645" s="16" t="str">
        <f>IF((IFERROR((VLOOKUP(D3645,'Automation (QBO)'!A:B,2,FALSE)),"0"))=0,"Suspense",(IFERROR((VLOOKUP(D3645,'Automation (QBO)'!A:B,2,FALSE)),"Suspense")))</f>
        <v>Margin - Materials</v>
      </c>
      <c r="I3645" s="17">
        <f t="shared" si="234"/>
        <v>-141.86000000000001</v>
      </c>
      <c r="J3645" s="12" t="str">
        <f t="shared" si="235"/>
        <v>Margin - Materials</v>
      </c>
    </row>
    <row r="3646" spans="1:10" ht="18" hidden="1" customHeight="1">
      <c r="A3646" s="13" t="s">
        <v>972</v>
      </c>
      <c r="B3646" s="12" t="s">
        <v>84</v>
      </c>
      <c r="C3646" s="12" t="s">
        <v>753</v>
      </c>
      <c r="D3646" s="12" t="s">
        <v>759</v>
      </c>
      <c r="E3646" s="12">
        <v>-28.37</v>
      </c>
      <c r="F3646" s="14" t="str">
        <f t="shared" si="232"/>
        <v>2025-07-29InvoiceBrowns Newport Village:BSH NewPort Patio Project42015 Margin - Materials-28.37</v>
      </c>
      <c r="G3646" s="15">
        <f t="shared" si="233"/>
        <v>45867</v>
      </c>
      <c r="H3646" s="16" t="str">
        <f>IF((IFERROR((VLOOKUP(D3646,'Automation (QBO)'!A:B,2,FALSE)),"0"))=0,"Suspense",(IFERROR((VLOOKUP(D3646,'Automation (QBO)'!A:B,2,FALSE)),"Suspense")))</f>
        <v>Margin - Materials</v>
      </c>
      <c r="I3646" s="17">
        <f t="shared" si="234"/>
        <v>-28.37</v>
      </c>
      <c r="J3646" s="12" t="str">
        <f t="shared" si="235"/>
        <v>Margin - Materials</v>
      </c>
    </row>
    <row r="3647" spans="1:10" ht="18" hidden="1" customHeight="1">
      <c r="A3647" s="13" t="s">
        <v>972</v>
      </c>
      <c r="B3647" s="12" t="s">
        <v>84</v>
      </c>
      <c r="C3647" s="12" t="s">
        <v>753</v>
      </c>
      <c r="D3647" s="12" t="s">
        <v>758</v>
      </c>
      <c r="E3647" s="12">
        <v>1350</v>
      </c>
      <c r="F3647" s="14" t="str">
        <f t="shared" si="232"/>
        <v>2025-07-29InvoiceBrowns Newport Village:BSH NewPort Patio Project41006 Labour - General1350</v>
      </c>
      <c r="G3647" s="15">
        <f t="shared" si="233"/>
        <v>45867</v>
      </c>
      <c r="H3647" s="16" t="str">
        <f>IF((IFERROR((VLOOKUP(D3647,'Automation (QBO)'!A:B,2,FALSE)),"0"))=0,"Suspense",(IFERROR((VLOOKUP(D3647,'Automation (QBO)'!A:B,2,FALSE)),"Suspense")))</f>
        <v>Labour - General</v>
      </c>
      <c r="I3647" s="17">
        <f t="shared" si="234"/>
        <v>1350</v>
      </c>
      <c r="J3647" s="12" t="str">
        <f t="shared" si="235"/>
        <v>Labour - General</v>
      </c>
    </row>
    <row r="3648" spans="1:10" ht="18" hidden="1" customHeight="1">
      <c r="A3648" s="13" t="s">
        <v>972</v>
      </c>
      <c r="B3648" s="12" t="s">
        <v>84</v>
      </c>
      <c r="C3648" s="12" t="s">
        <v>753</v>
      </c>
      <c r="D3648" s="12" t="s">
        <v>761</v>
      </c>
      <c r="E3648" s="12">
        <v>270</v>
      </c>
      <c r="F3648" s="14" t="str">
        <f t="shared" si="232"/>
        <v>2025-07-29InvoiceBrowns Newport Village:BSH NewPort Patio Project42025 Margin - Labour270</v>
      </c>
      <c r="G3648" s="15">
        <f t="shared" si="233"/>
        <v>45867</v>
      </c>
      <c r="H3648" s="16" t="str">
        <f>IF((IFERROR((VLOOKUP(D3648,'Automation (QBO)'!A:B,2,FALSE)),"0"))=0,"Suspense",(IFERROR((VLOOKUP(D3648,'Automation (QBO)'!A:B,2,FALSE)),"Suspense")))</f>
        <v>Margin - Labour</v>
      </c>
      <c r="I3648" s="17">
        <f t="shared" si="234"/>
        <v>270</v>
      </c>
      <c r="J3648" s="12" t="str">
        <f t="shared" si="235"/>
        <v>Margin - Labour</v>
      </c>
    </row>
    <row r="3649" spans="1:10" ht="18" hidden="1" customHeight="1">
      <c r="A3649" s="13" t="s">
        <v>972</v>
      </c>
      <c r="B3649" s="12" t="s">
        <v>84</v>
      </c>
      <c r="C3649" s="12" t="s">
        <v>753</v>
      </c>
      <c r="D3649" s="12" t="s">
        <v>218</v>
      </c>
      <c r="E3649" s="12">
        <v>-4292.38</v>
      </c>
      <c r="F3649" s="14" t="str">
        <f t="shared" si="232"/>
        <v>2025-07-29InvoiceBrowns Newport Village:BSH NewPort Patio Project21045 Deposit Received-4292.38</v>
      </c>
      <c r="G3649" s="15">
        <f t="shared" si="233"/>
        <v>45867</v>
      </c>
      <c r="H3649" s="16" t="str">
        <f>IF((IFERROR((VLOOKUP(D3649,'Automation (QBO)'!A:B,2,FALSE)),"0"))=0,"Suspense",(IFERROR((VLOOKUP(D3649,'Automation (QBO)'!A:B,2,FALSE)),"Suspense")))</f>
        <v>Liability - Depostis Received</v>
      </c>
      <c r="I3649" s="17">
        <f t="shared" si="234"/>
        <v>-4292.38</v>
      </c>
      <c r="J3649" s="12" t="str">
        <f t="shared" si="235"/>
        <v>Liability - Depostis Received</v>
      </c>
    </row>
    <row r="3650" spans="1:10" ht="18" hidden="1" customHeight="1">
      <c r="A3650" s="13" t="s">
        <v>972</v>
      </c>
      <c r="B3650" s="12" t="s">
        <v>84</v>
      </c>
      <c r="C3650" s="12" t="s">
        <v>753</v>
      </c>
      <c r="D3650" s="12" t="s">
        <v>199</v>
      </c>
      <c r="E3650" s="12">
        <v>204.41</v>
      </c>
      <c r="F3650" s="14" t="str">
        <f t="shared" si="232"/>
        <v>2025-07-29InvoiceBrowns Newport Village:BSH NewPort Patio Project21020 GST/HST Payable204.41</v>
      </c>
      <c r="G3650" s="15">
        <f t="shared" si="233"/>
        <v>45867</v>
      </c>
      <c r="H3650" s="16" t="str">
        <f>IF((IFERROR((VLOOKUP(D3650,'Automation (QBO)'!A:B,2,FALSE)),"0"))=0,"Suspense",(IFERROR((VLOOKUP(D3650,'Automation (QBO)'!A:B,2,FALSE)),"Suspense")))</f>
        <v>GST/HST Payable</v>
      </c>
      <c r="I3650" s="17">
        <f t="shared" si="234"/>
        <v>204.41</v>
      </c>
      <c r="J3650" s="12" t="str">
        <f t="shared" si="235"/>
        <v>GST/HST Payable</v>
      </c>
    </row>
    <row r="3651" spans="1:10" ht="18" hidden="1" customHeight="1">
      <c r="A3651" s="13" t="s">
        <v>972</v>
      </c>
      <c r="B3651" s="12" t="s">
        <v>84</v>
      </c>
      <c r="C3651" s="12" t="s">
        <v>753</v>
      </c>
      <c r="D3651" s="12" t="s">
        <v>199</v>
      </c>
      <c r="E3651" s="12">
        <v>0</v>
      </c>
      <c r="F3651" s="14" t="str">
        <f t="shared" si="232"/>
        <v>2025-07-29InvoiceBrowns Newport Village:BSH NewPort Patio Project21020 GST/HST Payable0</v>
      </c>
      <c r="G3651" s="15">
        <f t="shared" si="233"/>
        <v>45867</v>
      </c>
      <c r="H3651" s="16" t="str">
        <f>IF((IFERROR((VLOOKUP(D3651,'Automation (QBO)'!A:B,2,FALSE)),"0"))=0,"Suspense",(IFERROR((VLOOKUP(D3651,'Automation (QBO)'!A:B,2,FALSE)),"Suspense")))</f>
        <v>GST/HST Payable</v>
      </c>
      <c r="I3651" s="17">
        <f t="shared" si="234"/>
        <v>0</v>
      </c>
      <c r="J3651" s="12" t="str">
        <f t="shared" si="235"/>
        <v>GST/HST Payable</v>
      </c>
    </row>
    <row r="3652" spans="1:10" ht="18" hidden="1" customHeight="1">
      <c r="A3652" s="13" t="s">
        <v>972</v>
      </c>
      <c r="B3652" s="12" t="s">
        <v>154</v>
      </c>
      <c r="D3652" s="12" t="s">
        <v>201</v>
      </c>
      <c r="E3652" s="12">
        <v>-1000</v>
      </c>
      <c r="F3652" s="14" t="str">
        <f t="shared" si="232"/>
        <v>2025-07-29Transfer11005 Chequing (CIBC)-1000</v>
      </c>
      <c r="G3652" s="15">
        <f t="shared" si="233"/>
        <v>45867</v>
      </c>
      <c r="H3652" s="16" t="str">
        <f>IF((IFERROR((VLOOKUP(D3652,'Automation (QBO)'!A:B,2,FALSE)),"0"))=0,"Suspense",(IFERROR((VLOOKUP(D3652,'Automation (QBO)'!A:B,2,FALSE)),"Suspense")))</f>
        <v>Chequing (CIBC)</v>
      </c>
      <c r="I3652" s="17">
        <f t="shared" si="234"/>
        <v>-1000</v>
      </c>
      <c r="J3652" s="12" t="str">
        <f t="shared" si="235"/>
        <v>Chequing (CIBC)</v>
      </c>
    </row>
    <row r="3653" spans="1:10" ht="18" hidden="1" customHeight="1">
      <c r="A3653" s="13" t="s">
        <v>974</v>
      </c>
      <c r="B3653" s="12" t="s">
        <v>106</v>
      </c>
      <c r="C3653" s="12" t="s">
        <v>754</v>
      </c>
      <c r="D3653" s="12" t="s">
        <v>201</v>
      </c>
      <c r="E3653" s="12">
        <v>1338.75</v>
      </c>
      <c r="F3653" s="14" t="str">
        <f t="shared" si="232"/>
        <v>2025-07-30PaymentGranville Island Brewing.11005 Chequing (CIBC)1338.75</v>
      </c>
      <c r="G3653" s="15">
        <f t="shared" si="233"/>
        <v>45868</v>
      </c>
      <c r="H3653" s="16" t="str">
        <f>IF((IFERROR((VLOOKUP(D3653,'Automation (QBO)'!A:B,2,FALSE)),"0"))=0,"Suspense",(IFERROR((VLOOKUP(D3653,'Automation (QBO)'!A:B,2,FALSE)),"Suspense")))</f>
        <v>Chequing (CIBC)</v>
      </c>
      <c r="I3653" s="17">
        <f t="shared" si="234"/>
        <v>1338.75</v>
      </c>
      <c r="J3653" s="12" t="str">
        <f t="shared" si="235"/>
        <v>Chequing (CIBC)</v>
      </c>
    </row>
    <row r="3654" spans="1:10" ht="18" hidden="1" customHeight="1">
      <c r="A3654" s="13" t="s">
        <v>974</v>
      </c>
      <c r="B3654" s="12" t="s">
        <v>106</v>
      </c>
      <c r="C3654" s="12" t="s">
        <v>754</v>
      </c>
      <c r="D3654" s="12" t="s">
        <v>665</v>
      </c>
      <c r="E3654" s="12">
        <v>-1338.75</v>
      </c>
      <c r="F3654" s="14" t="str">
        <f t="shared" si="232"/>
        <v>2025-07-30PaymentGranville Island Brewing.12000 [Accounts Receivable]-1338.75</v>
      </c>
      <c r="G3654" s="15">
        <f t="shared" si="233"/>
        <v>45868</v>
      </c>
      <c r="H3654" s="16" t="str">
        <f>IF((IFERROR((VLOOKUP(D3654,'Automation (QBO)'!A:B,2,FALSE)),"0"))=0,"Suspense",(IFERROR((VLOOKUP(D3654,'Automation (QBO)'!A:B,2,FALSE)),"Suspense")))</f>
        <v>Accounts Recievable - Suspense</v>
      </c>
      <c r="I3654" s="17">
        <f t="shared" si="234"/>
        <v>-1338.75</v>
      </c>
      <c r="J3654" s="12" t="str">
        <f t="shared" si="235"/>
        <v>Accounts Recievable - Suspense</v>
      </c>
    </row>
    <row r="3655" spans="1:10" ht="18" hidden="1" customHeight="1">
      <c r="A3655" s="13" t="s">
        <v>974</v>
      </c>
      <c r="B3655" s="12" t="s">
        <v>924</v>
      </c>
      <c r="C3655" s="12" t="s">
        <v>81</v>
      </c>
      <c r="D3655" s="12" t="s">
        <v>660</v>
      </c>
      <c r="E3655" s="12">
        <v>101.87</v>
      </c>
      <c r="F3655" s="14" t="str">
        <f t="shared" si="232"/>
        <v>2025-07-30BillHome Depot51335 Project Expense - Materials101.87</v>
      </c>
      <c r="G3655" s="15">
        <f t="shared" si="233"/>
        <v>45868</v>
      </c>
      <c r="H3655" s="16" t="str">
        <f>IF((IFERROR((VLOOKUP(D3655,'Automation (QBO)'!A:B,2,FALSE)),"0"))=0,"Suspense",(IFERROR((VLOOKUP(D3655,'Automation (QBO)'!A:B,2,FALSE)),"Suspense")))</f>
        <v>Project Expense - Materials</v>
      </c>
      <c r="I3655" s="17">
        <f t="shared" si="234"/>
        <v>101.87</v>
      </c>
      <c r="J3655" s="12" t="str">
        <f t="shared" si="235"/>
        <v>Project Expense - Materials</v>
      </c>
    </row>
    <row r="3656" spans="1:10" ht="18" hidden="1" customHeight="1">
      <c r="A3656" s="13" t="s">
        <v>974</v>
      </c>
      <c r="B3656" s="12" t="s">
        <v>924</v>
      </c>
      <c r="C3656" s="12" t="s">
        <v>81</v>
      </c>
      <c r="D3656" s="12" t="s">
        <v>199</v>
      </c>
      <c r="E3656" s="12">
        <v>-4.76</v>
      </c>
      <c r="F3656" s="14" t="str">
        <f t="shared" si="232"/>
        <v>2025-07-30BillHome Depot21020 GST/HST Payable-4.76</v>
      </c>
      <c r="G3656" s="15">
        <f t="shared" si="233"/>
        <v>45868</v>
      </c>
      <c r="H3656" s="16" t="str">
        <f>IF((IFERROR((VLOOKUP(D3656,'Automation (QBO)'!A:B,2,FALSE)),"0"))=0,"Suspense",(IFERROR((VLOOKUP(D3656,'Automation (QBO)'!A:B,2,FALSE)),"Suspense")))</f>
        <v>GST/HST Payable</v>
      </c>
      <c r="I3656" s="17">
        <f t="shared" si="234"/>
        <v>-4.76</v>
      </c>
      <c r="J3656" s="12" t="str">
        <f t="shared" si="235"/>
        <v>GST/HST Payable</v>
      </c>
    </row>
    <row r="3657" spans="1:10" ht="18" hidden="1" customHeight="1">
      <c r="A3657" s="13" t="s">
        <v>974</v>
      </c>
      <c r="B3657" s="12" t="s">
        <v>924</v>
      </c>
      <c r="C3657" s="12" t="s">
        <v>81</v>
      </c>
      <c r="D3657" s="12" t="s">
        <v>272</v>
      </c>
      <c r="E3657" s="12">
        <v>106.63</v>
      </c>
      <c r="F3657" s="14" t="str">
        <f t="shared" si="232"/>
        <v>2025-07-30BillHome Depot21000 Accounts Payable106.63</v>
      </c>
      <c r="G3657" s="15">
        <f t="shared" si="233"/>
        <v>45868</v>
      </c>
      <c r="H3657" s="16" t="str">
        <f>IF((IFERROR((VLOOKUP(D3657,'Automation (QBO)'!A:B,2,FALSE)),"0"))=0,"Suspense",(IFERROR((VLOOKUP(D3657,'Automation (QBO)'!A:B,2,FALSE)),"Suspense")))</f>
        <v>Accounts Payable - Unknown</v>
      </c>
      <c r="I3657" s="17">
        <f t="shared" si="234"/>
        <v>106.63</v>
      </c>
      <c r="J3657" s="12" t="str">
        <f t="shared" si="235"/>
        <v>Accounts Payable - Unknown</v>
      </c>
    </row>
    <row r="3658" spans="1:10" ht="18" hidden="1" customHeight="1">
      <c r="A3658" s="13" t="s">
        <v>974</v>
      </c>
      <c r="B3658" s="12" t="s">
        <v>925</v>
      </c>
      <c r="C3658" s="12" t="s">
        <v>81</v>
      </c>
      <c r="D3658" s="12" t="s">
        <v>272</v>
      </c>
      <c r="E3658" s="12">
        <v>-106.63</v>
      </c>
      <c r="F3658" s="14" t="str">
        <f t="shared" si="232"/>
        <v>2025-07-30Bill Payment (Credit Card)Home Depot21000 Accounts Payable-106.63</v>
      </c>
      <c r="G3658" s="15">
        <f t="shared" si="233"/>
        <v>45868</v>
      </c>
      <c r="H3658" s="16" t="str">
        <f>IF((IFERROR((VLOOKUP(D3658,'Automation (QBO)'!A:B,2,FALSE)),"0"))=0,"Suspense",(IFERROR((VLOOKUP(D3658,'Automation (QBO)'!A:B,2,FALSE)),"Suspense")))</f>
        <v>Accounts Payable - Unknown</v>
      </c>
      <c r="I3658" s="17">
        <f t="shared" si="234"/>
        <v>-106.63</v>
      </c>
      <c r="J3658" s="12" t="str">
        <f t="shared" si="235"/>
        <v>Accounts Payable - Unknown</v>
      </c>
    </row>
    <row r="3659" spans="1:10" ht="18" hidden="1" customHeight="1">
      <c r="A3659" s="13" t="s">
        <v>974</v>
      </c>
      <c r="B3659" s="12" t="s">
        <v>925</v>
      </c>
      <c r="C3659" s="12" t="s">
        <v>81</v>
      </c>
      <c r="D3659" s="12" t="s">
        <v>505</v>
      </c>
      <c r="E3659" s="12">
        <v>106.63</v>
      </c>
      <c r="F3659" s="14" t="str">
        <f t="shared" si="232"/>
        <v>2025-07-30Bill Payment (Credit Card)Home Depot21010 Credit Card (CIBC Visa)106.63</v>
      </c>
      <c r="G3659" s="15">
        <f t="shared" si="233"/>
        <v>45868</v>
      </c>
      <c r="H3659" s="16" t="str">
        <f>IF((IFERROR((VLOOKUP(D3659,'Automation (QBO)'!A:B,2,FALSE)),"0"))=0,"Suspense",(IFERROR((VLOOKUP(D3659,'Automation (QBO)'!A:B,2,FALSE)),"Suspense")))</f>
        <v>Credit Card (CIBC Visa)</v>
      </c>
      <c r="I3659" s="17">
        <f t="shared" si="234"/>
        <v>106.63</v>
      </c>
      <c r="J3659" s="12" t="str">
        <f t="shared" si="235"/>
        <v>Credit Card (CIBC Visa)</v>
      </c>
    </row>
    <row r="3660" spans="1:10" ht="18" hidden="1" customHeight="1">
      <c r="A3660" s="13" t="s">
        <v>974</v>
      </c>
      <c r="B3660" s="12" t="s">
        <v>105</v>
      </c>
      <c r="D3660" s="12" t="s">
        <v>225</v>
      </c>
      <c r="E3660" s="12">
        <v>8493.85</v>
      </c>
      <c r="F3660" s="14" t="str">
        <f t="shared" si="232"/>
        <v>2025-07-30Journal Entry52510 Payroll - Salary8493.85</v>
      </c>
      <c r="G3660" s="15">
        <f t="shared" si="233"/>
        <v>45868</v>
      </c>
      <c r="H3660" s="16" t="str">
        <f>IF((IFERROR((VLOOKUP(D3660,'Automation (QBO)'!A:B,2,FALSE)),"0"))=0,"Suspense",(IFERROR((VLOOKUP(D3660,'Automation (QBO)'!A:B,2,FALSE)),"Suspense")))</f>
        <v>Payroll - Salary</v>
      </c>
      <c r="I3660" s="17">
        <f t="shared" si="234"/>
        <v>8493.85</v>
      </c>
      <c r="J3660" s="12" t="str">
        <f t="shared" si="235"/>
        <v>Payroll - Salary</v>
      </c>
    </row>
    <row r="3661" spans="1:10" ht="18" hidden="1" customHeight="1">
      <c r="A3661" s="13" t="s">
        <v>974</v>
      </c>
      <c r="B3661" s="12" t="s">
        <v>105</v>
      </c>
      <c r="D3661" s="12" t="s">
        <v>657</v>
      </c>
      <c r="E3661" s="12">
        <v>199.61</v>
      </c>
      <c r="F3661" s="14" t="str">
        <f t="shared" si="232"/>
        <v>2025-07-30Journal Entry52535 Payroll - WCB199.61</v>
      </c>
      <c r="G3661" s="15">
        <f t="shared" si="233"/>
        <v>45868</v>
      </c>
      <c r="H3661" s="16" t="str">
        <f>IF((IFERROR((VLOOKUP(D3661,'Automation (QBO)'!A:B,2,FALSE)),"0"))=0,"Suspense",(IFERROR((VLOOKUP(D3661,'Automation (QBO)'!A:B,2,FALSE)),"Suspense")))</f>
        <v>Payroll - WCB</v>
      </c>
      <c r="I3661" s="17">
        <f t="shared" si="234"/>
        <v>199.61</v>
      </c>
      <c r="J3661" s="12" t="str">
        <f t="shared" si="235"/>
        <v>Payroll - WCB</v>
      </c>
    </row>
    <row r="3662" spans="1:10" ht="18" hidden="1" customHeight="1">
      <c r="A3662" s="13" t="s">
        <v>974</v>
      </c>
      <c r="B3662" s="12" t="s">
        <v>105</v>
      </c>
      <c r="D3662" s="12" t="s">
        <v>221</v>
      </c>
      <c r="E3662" s="12">
        <v>123.21</v>
      </c>
      <c r="F3662" s="14" t="str">
        <f t="shared" si="232"/>
        <v>2025-07-30Journal Entry52525 Payroll - CPP123.21</v>
      </c>
      <c r="G3662" s="15">
        <f t="shared" si="233"/>
        <v>45868</v>
      </c>
      <c r="H3662" s="16" t="str">
        <f>IF((IFERROR((VLOOKUP(D3662,'Automation (QBO)'!A:B,2,FALSE)),"0"))=0,"Suspense",(IFERROR((VLOOKUP(D3662,'Automation (QBO)'!A:B,2,FALSE)),"Suspense")))</f>
        <v>Payroll - CPP + EI</v>
      </c>
      <c r="I3662" s="17">
        <f t="shared" si="234"/>
        <v>123.21</v>
      </c>
      <c r="J3662" s="12" t="str">
        <f t="shared" si="235"/>
        <v>Payroll - CPP + EI</v>
      </c>
    </row>
    <row r="3663" spans="1:10" ht="18" hidden="1" customHeight="1">
      <c r="A3663" s="13" t="s">
        <v>974</v>
      </c>
      <c r="B3663" s="12" t="s">
        <v>105</v>
      </c>
      <c r="D3663" s="12" t="s">
        <v>222</v>
      </c>
      <c r="E3663" s="12">
        <v>53.72</v>
      </c>
      <c r="F3663" s="14" t="str">
        <f t="shared" si="232"/>
        <v>2025-07-30Journal Entry52520 Payroll - EI53.72</v>
      </c>
      <c r="G3663" s="15">
        <f t="shared" si="233"/>
        <v>45868</v>
      </c>
      <c r="H3663" s="16" t="str">
        <f>IF((IFERROR((VLOOKUP(D3663,'Automation (QBO)'!A:B,2,FALSE)),"0"))=0,"Suspense",(IFERROR((VLOOKUP(D3663,'Automation (QBO)'!A:B,2,FALSE)),"Suspense")))</f>
        <v>Payroll - CPP + EI</v>
      </c>
      <c r="I3663" s="17">
        <f t="shared" si="234"/>
        <v>53.72</v>
      </c>
      <c r="J3663" s="12" t="str">
        <f t="shared" si="235"/>
        <v>Payroll - CPP + EI</v>
      </c>
    </row>
    <row r="3664" spans="1:10" ht="18" hidden="1" customHeight="1">
      <c r="A3664" s="13" t="s">
        <v>974</v>
      </c>
      <c r="B3664" s="12" t="s">
        <v>105</v>
      </c>
      <c r="D3664" s="12" t="s">
        <v>888</v>
      </c>
      <c r="E3664" s="12">
        <v>100.48</v>
      </c>
      <c r="F3664" s="14" t="str">
        <f t="shared" si="232"/>
        <v>2025-07-30Journal Entry52515 Payroll - Fees100.48</v>
      </c>
      <c r="G3664" s="15">
        <f t="shared" si="233"/>
        <v>45868</v>
      </c>
      <c r="H3664" s="16" t="str">
        <f>IF((IFERROR((VLOOKUP(D3664,'Automation (QBO)'!A:B,2,FALSE)),"0"))=0,"Suspense",(IFERROR((VLOOKUP(D3664,'Automation (QBO)'!A:B,2,FALSE)),"Suspense")))</f>
        <v>Payroll - Fees</v>
      </c>
      <c r="I3664" s="17">
        <f t="shared" si="234"/>
        <v>100.48</v>
      </c>
      <c r="J3664" s="12" t="str">
        <f t="shared" si="235"/>
        <v>Payroll - Fees</v>
      </c>
    </row>
    <row r="3665" spans="1:10" ht="18" hidden="1" customHeight="1">
      <c r="A3665" s="13" t="s">
        <v>974</v>
      </c>
      <c r="B3665" s="12" t="s">
        <v>105</v>
      </c>
      <c r="D3665" s="12" t="s">
        <v>223</v>
      </c>
      <c r="E3665" s="12">
        <v>-5.0199999999999996</v>
      </c>
      <c r="F3665" s="14" t="str">
        <f t="shared" si="232"/>
        <v>2025-07-30Journal Entry21031 GST/HST Suspense-5.02</v>
      </c>
      <c r="G3665" s="15">
        <f t="shared" si="233"/>
        <v>45868</v>
      </c>
      <c r="H3665" s="16" t="str">
        <f>IF((IFERROR((VLOOKUP(D3665,'Automation (QBO)'!A:B,2,FALSE)),"0"))=0,"Suspense",(IFERROR((VLOOKUP(D3665,'Automation (QBO)'!A:B,2,FALSE)),"Suspense")))</f>
        <v>GST/HST Suspense</v>
      </c>
      <c r="I3665" s="17">
        <f t="shared" si="234"/>
        <v>-5.0199999999999996</v>
      </c>
      <c r="J3665" s="12" t="str">
        <f t="shared" si="235"/>
        <v>GST/HST Suspense</v>
      </c>
    </row>
    <row r="3666" spans="1:10" ht="18" hidden="1" customHeight="1">
      <c r="A3666" s="13" t="s">
        <v>974</v>
      </c>
      <c r="B3666" s="12" t="s">
        <v>105</v>
      </c>
      <c r="D3666" s="12" t="s">
        <v>296</v>
      </c>
      <c r="E3666" s="12">
        <v>0</v>
      </c>
      <c r="F3666" s="14" t="str">
        <f t="shared" si="232"/>
        <v>2025-07-30Journal Entry13001 Due to/from Saltire Holdings0</v>
      </c>
      <c r="G3666" s="15">
        <f t="shared" si="233"/>
        <v>45868</v>
      </c>
      <c r="H3666" s="16" t="str">
        <f>IF((IFERROR((VLOOKUP(D3666,'Automation (QBO)'!A:B,2,FALSE)),"0"))=0,"Suspense",(IFERROR((VLOOKUP(D3666,'Automation (QBO)'!A:B,2,FALSE)),"Suspense")))</f>
        <v>Due to/from Saltire Holdings</v>
      </c>
      <c r="I3666" s="17">
        <f t="shared" si="234"/>
        <v>0</v>
      </c>
      <c r="J3666" s="12" t="str">
        <f t="shared" si="235"/>
        <v>Due to/from Saltire Holdings</v>
      </c>
    </row>
    <row r="3667" spans="1:10" ht="18" hidden="1" customHeight="1">
      <c r="A3667" s="13" t="s">
        <v>974</v>
      </c>
      <c r="B3667" s="12" t="s">
        <v>105</v>
      </c>
      <c r="D3667" s="12" t="s">
        <v>296</v>
      </c>
      <c r="E3667" s="12">
        <v>0</v>
      </c>
      <c r="F3667" s="14" t="str">
        <f t="shared" si="232"/>
        <v>2025-07-30Journal Entry13001 Due to/from Saltire Holdings0</v>
      </c>
      <c r="G3667" s="15">
        <f t="shared" si="233"/>
        <v>45868</v>
      </c>
      <c r="H3667" s="16" t="str">
        <f>IF((IFERROR((VLOOKUP(D3667,'Automation (QBO)'!A:B,2,FALSE)),"0"))=0,"Suspense",(IFERROR((VLOOKUP(D3667,'Automation (QBO)'!A:B,2,FALSE)),"Suspense")))</f>
        <v>Due to/from Saltire Holdings</v>
      </c>
      <c r="I3667" s="17">
        <f t="shared" si="234"/>
        <v>0</v>
      </c>
      <c r="J3667" s="12" t="str">
        <f t="shared" si="235"/>
        <v>Due to/from Saltire Holdings</v>
      </c>
    </row>
    <row r="3668" spans="1:10" ht="18" hidden="1" customHeight="1">
      <c r="A3668" s="13" t="s">
        <v>974</v>
      </c>
      <c r="B3668" s="12" t="s">
        <v>105</v>
      </c>
      <c r="D3668" s="12" t="s">
        <v>201</v>
      </c>
      <c r="E3668" s="12">
        <v>-8975.89</v>
      </c>
      <c r="F3668" s="14" t="str">
        <f t="shared" si="232"/>
        <v>2025-07-30Journal Entry11005 Chequing (CIBC)-8975.89</v>
      </c>
      <c r="G3668" s="15">
        <f t="shared" si="233"/>
        <v>45868</v>
      </c>
      <c r="H3668" s="16" t="str">
        <f>IF((IFERROR((VLOOKUP(D3668,'Automation (QBO)'!A:B,2,FALSE)),"0"))=0,"Suspense",(IFERROR((VLOOKUP(D3668,'Automation (QBO)'!A:B,2,FALSE)),"Suspense")))</f>
        <v>Chequing (CIBC)</v>
      </c>
      <c r="I3668" s="17">
        <f t="shared" si="234"/>
        <v>-8975.89</v>
      </c>
      <c r="J3668" s="12" t="str">
        <f t="shared" si="235"/>
        <v>Chequing (CIBC)</v>
      </c>
    </row>
    <row r="3669" spans="1:10" ht="18" hidden="1" customHeight="1">
      <c r="A3669" s="13" t="s">
        <v>975</v>
      </c>
      <c r="B3669" s="12" t="s">
        <v>78</v>
      </c>
      <c r="D3669" s="12" t="s">
        <v>275</v>
      </c>
      <c r="E3669" s="12">
        <v>11.04</v>
      </c>
      <c r="F3669" s="14" t="str">
        <f t="shared" si="232"/>
        <v>2025-07-31Expense52120 Bank Interest11.04</v>
      </c>
      <c r="G3669" s="15">
        <f t="shared" si="233"/>
        <v>45869</v>
      </c>
      <c r="H3669" s="16" t="str">
        <f>IF((IFERROR((VLOOKUP(D3669,'Automation (QBO)'!A:B,2,FALSE)),"0"))=0,"Suspense",(IFERROR((VLOOKUP(D3669,'Automation (QBO)'!A:B,2,FALSE)),"Suspense")))</f>
        <v>Bank Interest</v>
      </c>
      <c r="I3669" s="17">
        <f t="shared" si="234"/>
        <v>11.04</v>
      </c>
      <c r="J3669" s="12" t="str">
        <f t="shared" si="235"/>
        <v>Bank Interest</v>
      </c>
    </row>
    <row r="3670" spans="1:10" ht="18" hidden="1" customHeight="1">
      <c r="A3670" s="13" t="s">
        <v>975</v>
      </c>
      <c r="B3670" s="12" t="s">
        <v>78</v>
      </c>
      <c r="D3670" s="12" t="s">
        <v>199</v>
      </c>
      <c r="E3670" s="12">
        <v>0</v>
      </c>
      <c r="F3670" s="14" t="str">
        <f t="shared" si="232"/>
        <v>2025-07-31Expense21020 GST/HST Payable0</v>
      </c>
      <c r="G3670" s="15">
        <f t="shared" si="233"/>
        <v>45869</v>
      </c>
      <c r="H3670" s="16" t="str">
        <f>IF((IFERROR((VLOOKUP(D3670,'Automation (QBO)'!A:B,2,FALSE)),"0"))=0,"Suspense",(IFERROR((VLOOKUP(D3670,'Automation (QBO)'!A:B,2,FALSE)),"Suspense")))</f>
        <v>GST/HST Payable</v>
      </c>
      <c r="I3670" s="17">
        <f t="shared" si="234"/>
        <v>0</v>
      </c>
      <c r="J3670" s="12" t="str">
        <f t="shared" si="235"/>
        <v>GST/HST Payable</v>
      </c>
    </row>
    <row r="3671" spans="1:10" ht="18" hidden="1" customHeight="1">
      <c r="A3671" s="13" t="s">
        <v>975</v>
      </c>
      <c r="B3671" s="12" t="s">
        <v>78</v>
      </c>
      <c r="D3671" s="12" t="s">
        <v>206</v>
      </c>
      <c r="E3671" s="12">
        <v>9.5</v>
      </c>
      <c r="F3671" s="14" t="str">
        <f t="shared" si="232"/>
        <v>2025-07-31Expense52115 Bank Fees9.5</v>
      </c>
      <c r="G3671" s="15">
        <f t="shared" si="233"/>
        <v>45869</v>
      </c>
      <c r="H3671" s="16" t="str">
        <f>IF((IFERROR((VLOOKUP(D3671,'Automation (QBO)'!A:B,2,FALSE)),"0"))=0,"Suspense",(IFERROR((VLOOKUP(D3671,'Automation (QBO)'!A:B,2,FALSE)),"Suspense")))</f>
        <v>Bank Fees</v>
      </c>
      <c r="I3671" s="17">
        <f t="shared" si="234"/>
        <v>9.5</v>
      </c>
      <c r="J3671" s="12" t="str">
        <f t="shared" si="235"/>
        <v>Bank Fees</v>
      </c>
    </row>
    <row r="3672" spans="1:10" ht="18" hidden="1" customHeight="1">
      <c r="A3672" s="13" t="s">
        <v>975</v>
      </c>
      <c r="B3672" s="12" t="s">
        <v>78</v>
      </c>
      <c r="D3672" s="12" t="s">
        <v>199</v>
      </c>
      <c r="E3672" s="12">
        <v>0</v>
      </c>
      <c r="F3672" s="14" t="str">
        <f t="shared" si="232"/>
        <v>2025-07-31Expense21020 GST/HST Payable0</v>
      </c>
      <c r="G3672" s="15">
        <f t="shared" si="233"/>
        <v>45869</v>
      </c>
      <c r="H3672" s="16" t="str">
        <f>IF((IFERROR((VLOOKUP(D3672,'Automation (QBO)'!A:B,2,FALSE)),"0"))=0,"Suspense",(IFERROR((VLOOKUP(D3672,'Automation (QBO)'!A:B,2,FALSE)),"Suspense")))</f>
        <v>GST/HST Payable</v>
      </c>
      <c r="I3672" s="17">
        <f t="shared" si="234"/>
        <v>0</v>
      </c>
      <c r="J3672" s="12" t="str">
        <f t="shared" si="235"/>
        <v>GST/HST Payable</v>
      </c>
    </row>
    <row r="3673" spans="1:10" ht="18" hidden="1" customHeight="1">
      <c r="A3673" s="13" t="s">
        <v>975</v>
      </c>
      <c r="B3673" s="12" t="s">
        <v>78</v>
      </c>
      <c r="D3673" s="12" t="s">
        <v>201</v>
      </c>
      <c r="E3673" s="12">
        <v>-9.5</v>
      </c>
      <c r="F3673" s="14" t="str">
        <f t="shared" si="232"/>
        <v>2025-07-31Expense11005 Chequing (CIBC)-9.5</v>
      </c>
      <c r="G3673" s="15">
        <f t="shared" si="233"/>
        <v>45869</v>
      </c>
      <c r="H3673" s="16" t="str">
        <f>IF((IFERROR((VLOOKUP(D3673,'Automation (QBO)'!A:B,2,FALSE)),"0"))=0,"Suspense",(IFERROR((VLOOKUP(D3673,'Automation (QBO)'!A:B,2,FALSE)),"Suspense")))</f>
        <v>Chequing (CIBC)</v>
      </c>
      <c r="I3673" s="17">
        <f t="shared" si="234"/>
        <v>-9.5</v>
      </c>
      <c r="J3673" s="12" t="str">
        <f t="shared" si="235"/>
        <v>Chequing (CIBC)</v>
      </c>
    </row>
    <row r="3674" spans="1:10" ht="18" hidden="1" customHeight="1">
      <c r="A3674" s="13" t="s">
        <v>975</v>
      </c>
      <c r="B3674" s="12" t="s">
        <v>78</v>
      </c>
      <c r="D3674" s="12" t="s">
        <v>206</v>
      </c>
      <c r="E3674" s="12">
        <v>40</v>
      </c>
      <c r="F3674" s="14" t="str">
        <f t="shared" si="232"/>
        <v>2025-07-31Expense52115 Bank Fees40</v>
      </c>
      <c r="G3674" s="15">
        <f t="shared" si="233"/>
        <v>45869</v>
      </c>
      <c r="H3674" s="16" t="str">
        <f>IF((IFERROR((VLOOKUP(D3674,'Automation (QBO)'!A:B,2,FALSE)),"0"))=0,"Suspense",(IFERROR((VLOOKUP(D3674,'Automation (QBO)'!A:B,2,FALSE)),"Suspense")))</f>
        <v>Bank Fees</v>
      </c>
      <c r="I3674" s="17">
        <f t="shared" si="234"/>
        <v>40</v>
      </c>
      <c r="J3674" s="12" t="str">
        <f t="shared" si="235"/>
        <v>Bank Fees</v>
      </c>
    </row>
    <row r="3675" spans="1:10" ht="18" hidden="1" customHeight="1">
      <c r="A3675" s="13" t="s">
        <v>975</v>
      </c>
      <c r="B3675" s="12" t="s">
        <v>78</v>
      </c>
      <c r="D3675" s="12" t="s">
        <v>199</v>
      </c>
      <c r="E3675" s="12">
        <v>0</v>
      </c>
      <c r="F3675" s="14" t="str">
        <f t="shared" si="232"/>
        <v>2025-07-31Expense21020 GST/HST Payable0</v>
      </c>
      <c r="G3675" s="15">
        <f t="shared" si="233"/>
        <v>45869</v>
      </c>
      <c r="H3675" s="16" t="str">
        <f>IF((IFERROR((VLOOKUP(D3675,'Automation (QBO)'!A:B,2,FALSE)),"0"))=0,"Suspense",(IFERROR((VLOOKUP(D3675,'Automation (QBO)'!A:B,2,FALSE)),"Suspense")))</f>
        <v>GST/HST Payable</v>
      </c>
      <c r="I3675" s="17">
        <f t="shared" si="234"/>
        <v>0</v>
      </c>
      <c r="J3675" s="12" t="str">
        <f t="shared" si="235"/>
        <v>GST/HST Payable</v>
      </c>
    </row>
    <row r="3676" spans="1:10" ht="18" hidden="1" customHeight="1">
      <c r="A3676" s="13" t="s">
        <v>975</v>
      </c>
      <c r="B3676" s="12" t="s">
        <v>78</v>
      </c>
      <c r="D3676" s="12" t="s">
        <v>201</v>
      </c>
      <c r="E3676" s="12">
        <v>-40</v>
      </c>
      <c r="F3676" s="14" t="str">
        <f t="shared" si="232"/>
        <v>2025-07-31Expense11005 Chequing (CIBC)-40</v>
      </c>
      <c r="G3676" s="15">
        <f t="shared" si="233"/>
        <v>45869</v>
      </c>
      <c r="H3676" s="16" t="str">
        <f>IF((IFERROR((VLOOKUP(D3676,'Automation (QBO)'!A:B,2,FALSE)),"0"))=0,"Suspense",(IFERROR((VLOOKUP(D3676,'Automation (QBO)'!A:B,2,FALSE)),"Suspense")))</f>
        <v>Chequing (CIBC)</v>
      </c>
      <c r="I3676" s="17">
        <f t="shared" si="234"/>
        <v>-40</v>
      </c>
      <c r="J3676" s="12" t="str">
        <f t="shared" si="235"/>
        <v>Chequing (CIBC)</v>
      </c>
    </row>
    <row r="3677" spans="1:10" ht="18" hidden="1" customHeight="1">
      <c r="A3677" s="13" t="s">
        <v>975</v>
      </c>
      <c r="B3677" s="12" t="s">
        <v>99</v>
      </c>
      <c r="D3677" s="12" t="s">
        <v>201</v>
      </c>
      <c r="E3677" s="12">
        <v>-500</v>
      </c>
      <c r="F3677" s="14" t="str">
        <f t="shared" si="232"/>
        <v>2025-07-31Credit Card Payment11005 Chequing (CIBC)-500</v>
      </c>
      <c r="G3677" s="15">
        <f t="shared" si="233"/>
        <v>45869</v>
      </c>
      <c r="H3677" s="16" t="str">
        <f>IF((IFERROR((VLOOKUP(D3677,'Automation (QBO)'!A:B,2,FALSE)),"0"))=0,"Suspense",(IFERROR((VLOOKUP(D3677,'Automation (QBO)'!A:B,2,FALSE)),"Suspense")))</f>
        <v>Chequing (CIBC)</v>
      </c>
      <c r="I3677" s="17">
        <f t="shared" si="234"/>
        <v>-500</v>
      </c>
      <c r="J3677" s="12" t="str">
        <f t="shared" si="235"/>
        <v>Chequing (CIBC)</v>
      </c>
    </row>
    <row r="3678" spans="1:10" ht="18" hidden="1" customHeight="1">
      <c r="A3678" s="13" t="s">
        <v>975</v>
      </c>
      <c r="B3678" s="12" t="s">
        <v>99</v>
      </c>
      <c r="D3678" s="12" t="s">
        <v>505</v>
      </c>
      <c r="E3678" s="12">
        <v>-500</v>
      </c>
      <c r="F3678" s="14" t="str">
        <f t="shared" si="232"/>
        <v>2025-07-31Credit Card Payment21010 Credit Card (CIBC Visa)-500</v>
      </c>
      <c r="G3678" s="15">
        <f t="shared" si="233"/>
        <v>45869</v>
      </c>
      <c r="H3678" s="16" t="str">
        <f>IF((IFERROR((VLOOKUP(D3678,'Automation (QBO)'!A:B,2,FALSE)),"0"))=0,"Suspense",(IFERROR((VLOOKUP(D3678,'Automation (QBO)'!A:B,2,FALSE)),"Suspense")))</f>
        <v>Credit Card (CIBC Visa)</v>
      </c>
      <c r="I3678" s="17">
        <f t="shared" si="234"/>
        <v>-500</v>
      </c>
      <c r="J3678" s="12" t="str">
        <f t="shared" si="235"/>
        <v>Credit Card (CIBC Visa)</v>
      </c>
    </row>
    <row r="3679" spans="1:10" ht="18" hidden="1" customHeight="1">
      <c r="A3679" s="13" t="s">
        <v>975</v>
      </c>
      <c r="B3679" s="12" t="s">
        <v>78</v>
      </c>
      <c r="C3679" s="12" t="s">
        <v>139</v>
      </c>
      <c r="D3679" s="12" t="s">
        <v>206</v>
      </c>
      <c r="E3679" s="12">
        <v>6</v>
      </c>
      <c r="F3679" s="14" t="str">
        <f t="shared" ref="F3679:F3742" si="236">A3679&amp;B3679&amp;C3679&amp;D3679&amp;E3679</f>
        <v>2025-07-31ExpenseService Charge52115 Bank Fees6</v>
      </c>
      <c r="G3679" s="15">
        <f t="shared" ref="G3679:G3742" si="237">IFERROR((DATEVALUE(A3679)),A3679)</f>
        <v>45869</v>
      </c>
      <c r="H3679" s="16" t="str">
        <f>IF((IFERROR((VLOOKUP(D3679,'Automation (QBO)'!A:B,2,FALSE)),"0"))=0,"Suspense",(IFERROR((VLOOKUP(D3679,'Automation (QBO)'!A:B,2,FALSE)),"Suspense")))</f>
        <v>Bank Fees</v>
      </c>
      <c r="I3679" s="17">
        <f t="shared" ref="I3679:I3742" si="238">E3679</f>
        <v>6</v>
      </c>
      <c r="J3679" s="12" t="str">
        <f t="shared" ref="J3679:J3742" si="239">H3679</f>
        <v>Bank Fees</v>
      </c>
    </row>
    <row r="3680" spans="1:10" ht="18" hidden="1" customHeight="1">
      <c r="A3680" s="13" t="s">
        <v>975</v>
      </c>
      <c r="B3680" s="12" t="s">
        <v>78</v>
      </c>
      <c r="C3680" s="12" t="s">
        <v>139</v>
      </c>
      <c r="D3680" s="12" t="s">
        <v>199</v>
      </c>
      <c r="E3680" s="12">
        <v>0</v>
      </c>
      <c r="F3680" s="14" t="str">
        <f t="shared" si="236"/>
        <v>2025-07-31ExpenseService Charge21020 GST/HST Payable0</v>
      </c>
      <c r="G3680" s="15">
        <f t="shared" si="237"/>
        <v>45869</v>
      </c>
      <c r="H3680" s="16" t="str">
        <f>IF((IFERROR((VLOOKUP(D3680,'Automation (QBO)'!A:B,2,FALSE)),"0"))=0,"Suspense",(IFERROR((VLOOKUP(D3680,'Automation (QBO)'!A:B,2,FALSE)),"Suspense")))</f>
        <v>GST/HST Payable</v>
      </c>
      <c r="I3680" s="17">
        <f t="shared" si="238"/>
        <v>0</v>
      </c>
      <c r="J3680" s="12" t="str">
        <f t="shared" si="239"/>
        <v>GST/HST Payable</v>
      </c>
    </row>
    <row r="3681" spans="1:10" ht="18" hidden="1" customHeight="1">
      <c r="A3681" s="13" t="s">
        <v>975</v>
      </c>
      <c r="B3681" s="12" t="s">
        <v>78</v>
      </c>
      <c r="C3681" s="12" t="s">
        <v>137</v>
      </c>
      <c r="D3681" s="12" t="s">
        <v>383</v>
      </c>
      <c r="E3681" s="12">
        <v>27.72</v>
      </c>
      <c r="F3681" s="14" t="str">
        <f t="shared" si="236"/>
        <v>2025-07-31ExpenseAdobe52165 Subscriptions (Annual)27.72</v>
      </c>
      <c r="G3681" s="15">
        <f t="shared" si="237"/>
        <v>45869</v>
      </c>
      <c r="H3681" s="16" t="str">
        <f>IF((IFERROR((VLOOKUP(D3681,'Automation (QBO)'!A:B,2,FALSE)),"0"))=0,"Suspense",(IFERROR((VLOOKUP(D3681,'Automation (QBO)'!A:B,2,FALSE)),"Suspense")))</f>
        <v>Subscriptions (Annual)</v>
      </c>
      <c r="I3681" s="17">
        <f t="shared" si="238"/>
        <v>27.72</v>
      </c>
      <c r="J3681" s="12" t="str">
        <f t="shared" si="239"/>
        <v>Subscriptions (Annual)</v>
      </c>
    </row>
    <row r="3682" spans="1:10" ht="18" hidden="1" customHeight="1">
      <c r="A3682" s="13" t="s">
        <v>975</v>
      </c>
      <c r="B3682" s="12" t="s">
        <v>78</v>
      </c>
      <c r="C3682" s="12" t="s">
        <v>137</v>
      </c>
      <c r="D3682" s="12" t="s">
        <v>199</v>
      </c>
      <c r="E3682" s="12">
        <v>-1.39</v>
      </c>
      <c r="F3682" s="14" t="str">
        <f t="shared" si="236"/>
        <v>2025-07-31ExpenseAdobe21020 GST/HST Payable-1.39</v>
      </c>
      <c r="G3682" s="15">
        <f t="shared" si="237"/>
        <v>45869</v>
      </c>
      <c r="H3682" s="16" t="str">
        <f>IF((IFERROR((VLOOKUP(D3682,'Automation (QBO)'!A:B,2,FALSE)),"0"))=0,"Suspense",(IFERROR((VLOOKUP(D3682,'Automation (QBO)'!A:B,2,FALSE)),"Suspense")))</f>
        <v>GST/HST Payable</v>
      </c>
      <c r="I3682" s="17">
        <f t="shared" si="238"/>
        <v>-1.39</v>
      </c>
      <c r="J3682" s="12" t="str">
        <f t="shared" si="239"/>
        <v>GST/HST Payable</v>
      </c>
    </row>
    <row r="3683" spans="1:10" ht="18" hidden="1" customHeight="1">
      <c r="A3683" s="13" t="s">
        <v>975</v>
      </c>
      <c r="B3683" s="12" t="s">
        <v>78</v>
      </c>
      <c r="C3683" s="12" t="s">
        <v>137</v>
      </c>
      <c r="D3683" s="12" t="s">
        <v>505</v>
      </c>
      <c r="E3683" s="12">
        <v>29.11</v>
      </c>
      <c r="F3683" s="14" t="str">
        <f t="shared" si="236"/>
        <v>2025-07-31ExpenseAdobe21010 Credit Card (CIBC Visa)29.11</v>
      </c>
      <c r="G3683" s="15">
        <f t="shared" si="237"/>
        <v>45869</v>
      </c>
      <c r="H3683" s="16" t="str">
        <f>IF((IFERROR((VLOOKUP(D3683,'Automation (QBO)'!A:B,2,FALSE)),"0"))=0,"Suspense",(IFERROR((VLOOKUP(D3683,'Automation (QBO)'!A:B,2,FALSE)),"Suspense")))</f>
        <v>Credit Card (CIBC Visa)</v>
      </c>
      <c r="I3683" s="17">
        <f t="shared" si="238"/>
        <v>29.11</v>
      </c>
      <c r="J3683" s="12" t="str">
        <f t="shared" si="239"/>
        <v>Credit Card (CIBC Visa)</v>
      </c>
    </row>
    <row r="3684" spans="1:10" ht="18" hidden="1" customHeight="1">
      <c r="A3684" s="13" t="s">
        <v>975</v>
      </c>
      <c r="B3684" s="12" t="s">
        <v>78</v>
      </c>
      <c r="C3684" s="12" t="s">
        <v>100</v>
      </c>
      <c r="D3684" s="12" t="s">
        <v>383</v>
      </c>
      <c r="E3684" s="12">
        <v>25.94</v>
      </c>
      <c r="F3684" s="14" t="str">
        <f t="shared" si="236"/>
        <v>2025-07-31ExpenseMicrosoft Canada Inc52165 Subscriptions (Annual)25.94</v>
      </c>
      <c r="G3684" s="15">
        <f t="shared" si="237"/>
        <v>45869</v>
      </c>
      <c r="H3684" s="16" t="str">
        <f>IF((IFERROR((VLOOKUP(D3684,'Automation (QBO)'!A:B,2,FALSE)),"0"))=0,"Suspense",(IFERROR((VLOOKUP(D3684,'Automation (QBO)'!A:B,2,FALSE)),"Suspense")))</f>
        <v>Subscriptions (Annual)</v>
      </c>
      <c r="I3684" s="17">
        <f t="shared" si="238"/>
        <v>25.94</v>
      </c>
      <c r="J3684" s="12" t="str">
        <f t="shared" si="239"/>
        <v>Subscriptions (Annual)</v>
      </c>
    </row>
    <row r="3685" spans="1:10" ht="18" hidden="1" customHeight="1">
      <c r="A3685" s="13" t="s">
        <v>975</v>
      </c>
      <c r="B3685" s="12" t="s">
        <v>78</v>
      </c>
      <c r="C3685" s="12" t="s">
        <v>100</v>
      </c>
      <c r="D3685" s="12" t="s">
        <v>199</v>
      </c>
      <c r="E3685" s="12">
        <v>-1.3</v>
      </c>
      <c r="F3685" s="14" t="str">
        <f t="shared" si="236"/>
        <v>2025-07-31ExpenseMicrosoft Canada Inc21020 GST/HST Payable-1.3</v>
      </c>
      <c r="G3685" s="15">
        <f t="shared" si="237"/>
        <v>45869</v>
      </c>
      <c r="H3685" s="16" t="str">
        <f>IF((IFERROR((VLOOKUP(D3685,'Automation (QBO)'!A:B,2,FALSE)),"0"))=0,"Suspense",(IFERROR((VLOOKUP(D3685,'Automation (QBO)'!A:B,2,FALSE)),"Suspense")))</f>
        <v>GST/HST Payable</v>
      </c>
      <c r="I3685" s="17">
        <f t="shared" si="238"/>
        <v>-1.3</v>
      </c>
      <c r="J3685" s="12" t="str">
        <f t="shared" si="239"/>
        <v>GST/HST Payable</v>
      </c>
    </row>
    <row r="3686" spans="1:10" ht="18" hidden="1" customHeight="1">
      <c r="A3686" s="13" t="s">
        <v>975</v>
      </c>
      <c r="B3686" s="12" t="s">
        <v>78</v>
      </c>
      <c r="C3686" s="12" t="s">
        <v>100</v>
      </c>
      <c r="D3686" s="12" t="s">
        <v>505</v>
      </c>
      <c r="E3686" s="12">
        <v>27.24</v>
      </c>
      <c r="F3686" s="14" t="str">
        <f t="shared" si="236"/>
        <v>2025-07-31ExpenseMicrosoft Canada Inc21010 Credit Card (CIBC Visa)27.24</v>
      </c>
      <c r="G3686" s="15">
        <f t="shared" si="237"/>
        <v>45869</v>
      </c>
      <c r="H3686" s="16" t="str">
        <f>IF((IFERROR((VLOOKUP(D3686,'Automation (QBO)'!A:B,2,FALSE)),"0"))=0,"Suspense",(IFERROR((VLOOKUP(D3686,'Automation (QBO)'!A:B,2,FALSE)),"Suspense")))</f>
        <v>Credit Card (CIBC Visa)</v>
      </c>
      <c r="I3686" s="17">
        <f t="shared" si="238"/>
        <v>27.24</v>
      </c>
      <c r="J3686" s="12" t="str">
        <f t="shared" si="239"/>
        <v>Credit Card (CIBC Visa)</v>
      </c>
    </row>
    <row r="3687" spans="1:10" ht="18" hidden="1" customHeight="1">
      <c r="A3687" s="13" t="s">
        <v>975</v>
      </c>
      <c r="B3687" s="12" t="s">
        <v>924</v>
      </c>
      <c r="C3687" s="12" t="s">
        <v>976</v>
      </c>
      <c r="D3687" s="12" t="s">
        <v>203</v>
      </c>
      <c r="E3687" s="12">
        <v>640.97</v>
      </c>
      <c r="F3687" s="14" t="str">
        <f t="shared" si="236"/>
        <v>2025-07-31BillOsteria Povera52190 Meals &amp; Entertainment640.97</v>
      </c>
      <c r="G3687" s="15">
        <f t="shared" si="237"/>
        <v>45869</v>
      </c>
      <c r="H3687" s="16" t="str">
        <f>IF((IFERROR((VLOOKUP(D3687,'Automation (QBO)'!A:B,2,FALSE)),"0"))=0,"Suspense",(IFERROR((VLOOKUP(D3687,'Automation (QBO)'!A:B,2,FALSE)),"Suspense")))</f>
        <v>Meals &amp; Entertainment</v>
      </c>
      <c r="I3687" s="17">
        <f t="shared" si="238"/>
        <v>640.97</v>
      </c>
      <c r="J3687" s="12" t="str">
        <f t="shared" si="239"/>
        <v>Meals &amp; Entertainment</v>
      </c>
    </row>
    <row r="3688" spans="1:10" ht="18" hidden="1" customHeight="1">
      <c r="A3688" s="13" t="s">
        <v>975</v>
      </c>
      <c r="B3688" s="12" t="s">
        <v>924</v>
      </c>
      <c r="C3688" s="12" t="s">
        <v>976</v>
      </c>
      <c r="D3688" s="12" t="s">
        <v>199</v>
      </c>
      <c r="E3688" s="12">
        <v>-25.68</v>
      </c>
      <c r="F3688" s="14" t="str">
        <f t="shared" si="236"/>
        <v>2025-07-31BillOsteria Povera21020 GST/HST Payable-25.68</v>
      </c>
      <c r="G3688" s="15">
        <f t="shared" si="237"/>
        <v>45869</v>
      </c>
      <c r="H3688" s="16" t="str">
        <f>IF((IFERROR((VLOOKUP(D3688,'Automation (QBO)'!A:B,2,FALSE)),"0"))=0,"Suspense",(IFERROR((VLOOKUP(D3688,'Automation (QBO)'!A:B,2,FALSE)),"Suspense")))</f>
        <v>GST/HST Payable</v>
      </c>
      <c r="I3688" s="17">
        <f t="shared" si="238"/>
        <v>-25.68</v>
      </c>
      <c r="J3688" s="12" t="str">
        <f t="shared" si="239"/>
        <v>GST/HST Payable</v>
      </c>
    </row>
    <row r="3689" spans="1:10" ht="18" hidden="1" customHeight="1">
      <c r="A3689" s="13" t="s">
        <v>975</v>
      </c>
      <c r="B3689" s="12" t="s">
        <v>924</v>
      </c>
      <c r="C3689" s="12" t="s">
        <v>976</v>
      </c>
      <c r="D3689" s="12" t="s">
        <v>272</v>
      </c>
      <c r="E3689" s="12">
        <v>666.65</v>
      </c>
      <c r="F3689" s="14" t="str">
        <f t="shared" si="236"/>
        <v>2025-07-31BillOsteria Povera21000 Accounts Payable666.65</v>
      </c>
      <c r="G3689" s="15">
        <f t="shared" si="237"/>
        <v>45869</v>
      </c>
      <c r="H3689" s="16" t="str">
        <f>IF((IFERROR((VLOOKUP(D3689,'Automation (QBO)'!A:B,2,FALSE)),"0"))=0,"Suspense",(IFERROR((VLOOKUP(D3689,'Automation (QBO)'!A:B,2,FALSE)),"Suspense")))</f>
        <v>Accounts Payable - Unknown</v>
      </c>
      <c r="I3689" s="17">
        <f t="shared" si="238"/>
        <v>666.65</v>
      </c>
      <c r="J3689" s="12" t="str">
        <f t="shared" si="239"/>
        <v>Accounts Payable - Unknown</v>
      </c>
    </row>
    <row r="3690" spans="1:10" ht="18" hidden="1" customHeight="1">
      <c r="A3690" s="13" t="s">
        <v>975</v>
      </c>
      <c r="B3690" s="12" t="s">
        <v>925</v>
      </c>
      <c r="C3690" s="12" t="s">
        <v>976</v>
      </c>
      <c r="D3690" s="12" t="s">
        <v>272</v>
      </c>
      <c r="E3690" s="12">
        <v>-666.65</v>
      </c>
      <c r="F3690" s="14" t="str">
        <f t="shared" si="236"/>
        <v>2025-07-31Bill Payment (Credit Card)Osteria Povera21000 Accounts Payable-666.65</v>
      </c>
      <c r="G3690" s="15">
        <f t="shared" si="237"/>
        <v>45869</v>
      </c>
      <c r="H3690" s="16" t="str">
        <f>IF((IFERROR((VLOOKUP(D3690,'Automation (QBO)'!A:B,2,FALSE)),"0"))=0,"Suspense",(IFERROR((VLOOKUP(D3690,'Automation (QBO)'!A:B,2,FALSE)),"Suspense")))</f>
        <v>Accounts Payable - Unknown</v>
      </c>
      <c r="I3690" s="17">
        <f t="shared" si="238"/>
        <v>-666.65</v>
      </c>
      <c r="J3690" s="12" t="str">
        <f t="shared" si="239"/>
        <v>Accounts Payable - Unknown</v>
      </c>
    </row>
    <row r="3691" spans="1:10" ht="18" hidden="1" customHeight="1">
      <c r="A3691" s="13" t="s">
        <v>975</v>
      </c>
      <c r="B3691" s="12" t="s">
        <v>925</v>
      </c>
      <c r="C3691" s="12" t="s">
        <v>976</v>
      </c>
      <c r="D3691" s="12" t="s">
        <v>505</v>
      </c>
      <c r="E3691" s="12">
        <v>666.65</v>
      </c>
      <c r="F3691" s="14" t="str">
        <f t="shared" si="236"/>
        <v>2025-07-31Bill Payment (Credit Card)Osteria Povera21010 Credit Card (CIBC Visa)666.65</v>
      </c>
      <c r="G3691" s="15">
        <f t="shared" si="237"/>
        <v>45869</v>
      </c>
      <c r="H3691" s="16" t="str">
        <f>IF((IFERROR((VLOOKUP(D3691,'Automation (QBO)'!A:B,2,FALSE)),"0"))=0,"Suspense",(IFERROR((VLOOKUP(D3691,'Automation (QBO)'!A:B,2,FALSE)),"Suspense")))</f>
        <v>Credit Card (CIBC Visa)</v>
      </c>
      <c r="I3691" s="17">
        <f t="shared" si="238"/>
        <v>666.65</v>
      </c>
      <c r="J3691" s="12" t="str">
        <f t="shared" si="239"/>
        <v>Credit Card (CIBC Visa)</v>
      </c>
    </row>
    <row r="3692" spans="1:10" ht="18" hidden="1" customHeight="1">
      <c r="A3692" s="13" t="s">
        <v>975</v>
      </c>
      <c r="B3692" s="12" t="s">
        <v>78</v>
      </c>
      <c r="C3692" s="12" t="s">
        <v>139</v>
      </c>
      <c r="D3692" s="12" t="s">
        <v>207</v>
      </c>
      <c r="E3692" s="12">
        <v>-6</v>
      </c>
      <c r="F3692" s="14" t="str">
        <f t="shared" si="236"/>
        <v>2025-07-31ExpenseService Charge11010 Savings (CIBC)-6</v>
      </c>
      <c r="G3692" s="15">
        <f t="shared" si="237"/>
        <v>45869</v>
      </c>
      <c r="H3692" s="16" t="str">
        <f>IF((IFERROR((VLOOKUP(D3692,'Automation (QBO)'!A:B,2,FALSE)),"0"))=0,"Suspense",(IFERROR((VLOOKUP(D3692,'Automation (QBO)'!A:B,2,FALSE)),"Suspense")))</f>
        <v>Savings (CIBC)</v>
      </c>
      <c r="I3692" s="17">
        <f t="shared" si="238"/>
        <v>-6</v>
      </c>
      <c r="J3692" s="12" t="str">
        <f t="shared" si="239"/>
        <v>Savings (CIBC)</v>
      </c>
    </row>
    <row r="3693" spans="1:10" ht="18" hidden="1" customHeight="1">
      <c r="A3693" s="13" t="s">
        <v>975</v>
      </c>
      <c r="B3693" s="12" t="s">
        <v>78</v>
      </c>
      <c r="D3693" s="12" t="s">
        <v>201</v>
      </c>
      <c r="E3693" s="12">
        <v>-11.04</v>
      </c>
      <c r="F3693" s="14" t="str">
        <f t="shared" si="236"/>
        <v>2025-07-31Expense11005 Chequing (CIBC)-11.04</v>
      </c>
      <c r="G3693" s="15">
        <f t="shared" si="237"/>
        <v>45869</v>
      </c>
      <c r="H3693" s="16" t="str">
        <f>IF((IFERROR((VLOOKUP(D3693,'Automation (QBO)'!A:B,2,FALSE)),"0"))=0,"Suspense",(IFERROR((VLOOKUP(D3693,'Automation (QBO)'!A:B,2,FALSE)),"Suspense")))</f>
        <v>Chequing (CIBC)</v>
      </c>
      <c r="I3693" s="17">
        <f t="shared" si="238"/>
        <v>-11.04</v>
      </c>
      <c r="J3693" s="12" t="str">
        <f t="shared" si="239"/>
        <v>Chequing (CIBC)</v>
      </c>
    </row>
    <row r="3694" spans="1:10" ht="18" hidden="1" customHeight="1">
      <c r="A3694" s="13" t="s">
        <v>975</v>
      </c>
      <c r="B3694" s="12" t="s">
        <v>105</v>
      </c>
      <c r="D3694" s="12" t="s">
        <v>666</v>
      </c>
      <c r="E3694" s="12">
        <v>-945.53</v>
      </c>
      <c r="F3694" s="14" t="str">
        <f t="shared" si="236"/>
        <v>2025-07-31Journal Entry41005 Labour - Project Managment-945.53</v>
      </c>
      <c r="G3694" s="15">
        <f t="shared" si="237"/>
        <v>45869</v>
      </c>
      <c r="H3694" s="16" t="str">
        <f>IF((IFERROR((VLOOKUP(D3694,'Automation (QBO)'!A:B,2,FALSE)),"0"))=0,"Suspense",(IFERROR((VLOOKUP(D3694,'Automation (QBO)'!A:B,2,FALSE)),"Suspense")))</f>
        <v>Labour - Project Managment</v>
      </c>
      <c r="I3694" s="17">
        <f t="shared" si="238"/>
        <v>-945.53</v>
      </c>
      <c r="J3694" s="12" t="str">
        <f t="shared" si="239"/>
        <v>Labour - Project Managment</v>
      </c>
    </row>
    <row r="3695" spans="1:10" ht="18" hidden="1" customHeight="1">
      <c r="A3695" s="13" t="s">
        <v>975</v>
      </c>
      <c r="B3695" s="12" t="s">
        <v>105</v>
      </c>
      <c r="D3695" s="12" t="s">
        <v>760</v>
      </c>
      <c r="E3695" s="12">
        <v>945.53</v>
      </c>
      <c r="F3695" s="14" t="str">
        <f t="shared" si="236"/>
        <v>2025-07-31Journal Entry42020 Margin - Subcontractor945.53</v>
      </c>
      <c r="G3695" s="15">
        <f t="shared" si="237"/>
        <v>45869</v>
      </c>
      <c r="H3695" s="16" t="str">
        <f>IF((IFERROR((VLOOKUP(D3695,'Automation (QBO)'!A:B,2,FALSE)),"0"))=0,"Suspense",(IFERROR((VLOOKUP(D3695,'Automation (QBO)'!A:B,2,FALSE)),"Suspense")))</f>
        <v>Margin - Subcontractor</v>
      </c>
      <c r="I3695" s="17">
        <f t="shared" si="238"/>
        <v>945.53</v>
      </c>
      <c r="J3695" s="12" t="str">
        <f t="shared" si="239"/>
        <v>Margin - Subcontractor</v>
      </c>
    </row>
    <row r="3696" spans="1:10" ht="18" hidden="1" customHeight="1">
      <c r="A3696" s="13" t="s">
        <v>975</v>
      </c>
      <c r="B3696" s="12" t="s">
        <v>105</v>
      </c>
      <c r="D3696" s="12" t="s">
        <v>654</v>
      </c>
      <c r="E3696" s="12">
        <v>4727.6499999999996</v>
      </c>
      <c r="F3696" s="14" t="str">
        <f t="shared" si="236"/>
        <v>2025-07-31Journal Entry51320 Project Expense - Subcontractors4727.65</v>
      </c>
      <c r="G3696" s="15">
        <f t="shared" si="237"/>
        <v>45869</v>
      </c>
      <c r="H3696" s="16" t="str">
        <f>IF((IFERROR((VLOOKUP(D3696,'Automation (QBO)'!A:B,2,FALSE)),"0"))=0,"Suspense",(IFERROR((VLOOKUP(D3696,'Automation (QBO)'!A:B,2,FALSE)),"Suspense")))</f>
        <v>Project Expense - Subcontractors</v>
      </c>
      <c r="I3696" s="17">
        <f t="shared" si="238"/>
        <v>4727.6499999999996</v>
      </c>
      <c r="J3696" s="12" t="str">
        <f t="shared" si="239"/>
        <v>Project Expense - Subcontractors</v>
      </c>
    </row>
    <row r="3697" spans="1:10" ht="18" hidden="1" customHeight="1">
      <c r="A3697" s="13" t="s">
        <v>975</v>
      </c>
      <c r="B3697" s="12" t="s">
        <v>105</v>
      </c>
      <c r="D3697" s="12" t="s">
        <v>906</v>
      </c>
      <c r="E3697" s="12">
        <v>4727.6499999999996</v>
      </c>
      <c r="F3697" s="14" t="str">
        <f t="shared" si="236"/>
        <v>2025-07-31Journal Entry41009 Project Expense - Subcontractors Income4727.65</v>
      </c>
      <c r="G3697" s="15">
        <f t="shared" si="237"/>
        <v>45869</v>
      </c>
      <c r="H3697" s="16" t="str">
        <f>IF((IFERROR((VLOOKUP(D3697,'Automation (QBO)'!A:B,2,FALSE)),"0"))=0,"Suspense",(IFERROR((VLOOKUP(D3697,'Automation (QBO)'!A:B,2,FALSE)),"Suspense")))</f>
        <v>Project Expense - Subcontractors Income</v>
      </c>
      <c r="I3697" s="17">
        <f t="shared" si="238"/>
        <v>4727.6499999999996</v>
      </c>
      <c r="J3697" s="12" t="str">
        <f t="shared" si="239"/>
        <v>Project Expense - Subcontractors Income</v>
      </c>
    </row>
    <row r="3698" spans="1:10" ht="18" hidden="1" customHeight="1">
      <c r="A3698" s="13" t="s">
        <v>975</v>
      </c>
      <c r="B3698" s="12" t="s">
        <v>105</v>
      </c>
      <c r="D3698" s="12" t="s">
        <v>654</v>
      </c>
      <c r="E3698" s="12">
        <v>6830.34</v>
      </c>
      <c r="F3698" s="14" t="str">
        <f t="shared" si="236"/>
        <v>2025-07-31Journal Entry51320 Project Expense - Subcontractors6830.34</v>
      </c>
      <c r="G3698" s="15">
        <f t="shared" si="237"/>
        <v>45869</v>
      </c>
      <c r="H3698" s="16" t="str">
        <f>IF((IFERROR((VLOOKUP(D3698,'Automation (QBO)'!A:B,2,FALSE)),"0"))=0,"Suspense",(IFERROR((VLOOKUP(D3698,'Automation (QBO)'!A:B,2,FALSE)),"Suspense")))</f>
        <v>Project Expense - Subcontractors</v>
      </c>
      <c r="I3698" s="17">
        <f t="shared" si="238"/>
        <v>6830.34</v>
      </c>
      <c r="J3698" s="12" t="str">
        <f t="shared" si="239"/>
        <v>Project Expense - Subcontractors</v>
      </c>
    </row>
    <row r="3699" spans="1:10" ht="18" hidden="1" customHeight="1">
      <c r="A3699" s="13" t="s">
        <v>975</v>
      </c>
      <c r="B3699" s="12" t="s">
        <v>105</v>
      </c>
      <c r="D3699" s="12" t="s">
        <v>906</v>
      </c>
      <c r="E3699" s="12">
        <v>6830.34</v>
      </c>
      <c r="F3699" s="14" t="str">
        <f t="shared" si="236"/>
        <v>2025-07-31Journal Entry41009 Project Expense - Subcontractors Income6830.34</v>
      </c>
      <c r="G3699" s="15">
        <f t="shared" si="237"/>
        <v>45869</v>
      </c>
      <c r="H3699" s="16" t="str">
        <f>IF((IFERROR((VLOOKUP(D3699,'Automation (QBO)'!A:B,2,FALSE)),"0"))=0,"Suspense",(IFERROR((VLOOKUP(D3699,'Automation (QBO)'!A:B,2,FALSE)),"Suspense")))</f>
        <v>Project Expense - Subcontractors Income</v>
      </c>
      <c r="I3699" s="17">
        <f t="shared" si="238"/>
        <v>6830.34</v>
      </c>
      <c r="J3699" s="12" t="str">
        <f t="shared" si="239"/>
        <v>Project Expense - Subcontractors Income</v>
      </c>
    </row>
    <row r="3700" spans="1:10" ht="18" hidden="1" customHeight="1">
      <c r="A3700" s="13" t="s">
        <v>975</v>
      </c>
      <c r="B3700" s="12" t="s">
        <v>105</v>
      </c>
      <c r="D3700" s="12" t="s">
        <v>654</v>
      </c>
      <c r="E3700" s="12">
        <v>7929.04</v>
      </c>
      <c r="F3700" s="14" t="str">
        <f t="shared" si="236"/>
        <v>2025-07-31Journal Entry51320 Project Expense - Subcontractors7929.04</v>
      </c>
      <c r="G3700" s="15">
        <f t="shared" si="237"/>
        <v>45869</v>
      </c>
      <c r="H3700" s="16" t="str">
        <f>IF((IFERROR((VLOOKUP(D3700,'Automation (QBO)'!A:B,2,FALSE)),"0"))=0,"Suspense",(IFERROR((VLOOKUP(D3700,'Automation (QBO)'!A:B,2,FALSE)),"Suspense")))</f>
        <v>Project Expense - Subcontractors</v>
      </c>
      <c r="I3700" s="17">
        <f t="shared" si="238"/>
        <v>7929.04</v>
      </c>
      <c r="J3700" s="12" t="str">
        <f t="shared" si="239"/>
        <v>Project Expense - Subcontractors</v>
      </c>
    </row>
    <row r="3701" spans="1:10" ht="18" hidden="1" customHeight="1">
      <c r="A3701" s="13" t="s">
        <v>975</v>
      </c>
      <c r="B3701" s="12" t="s">
        <v>105</v>
      </c>
      <c r="D3701" s="12" t="s">
        <v>906</v>
      </c>
      <c r="E3701" s="12">
        <v>7929.04</v>
      </c>
      <c r="F3701" s="14" t="str">
        <f t="shared" si="236"/>
        <v>2025-07-31Journal Entry41009 Project Expense - Subcontractors Income7929.04</v>
      </c>
      <c r="G3701" s="15">
        <f t="shared" si="237"/>
        <v>45869</v>
      </c>
      <c r="H3701" s="16" t="str">
        <f>IF((IFERROR((VLOOKUP(D3701,'Automation (QBO)'!A:B,2,FALSE)),"0"))=0,"Suspense",(IFERROR((VLOOKUP(D3701,'Automation (QBO)'!A:B,2,FALSE)),"Suspense")))</f>
        <v>Project Expense - Subcontractors Income</v>
      </c>
      <c r="I3701" s="17">
        <f t="shared" si="238"/>
        <v>7929.04</v>
      </c>
      <c r="J3701" s="12" t="str">
        <f t="shared" si="239"/>
        <v>Project Expense - Subcontractors Income</v>
      </c>
    </row>
    <row r="3702" spans="1:10" ht="18" hidden="1" customHeight="1">
      <c r="A3702" s="13" t="s">
        <v>977</v>
      </c>
      <c r="B3702" s="12" t="s">
        <v>105</v>
      </c>
      <c r="D3702" s="12" t="s">
        <v>978</v>
      </c>
      <c r="E3702" s="12">
        <v>26000</v>
      </c>
      <c r="F3702" s="14" t="str">
        <f t="shared" si="236"/>
        <v>2025-08-01Journal Entry22040 Bank Loan - BDC (004)26000</v>
      </c>
      <c r="G3702" s="15">
        <f t="shared" si="237"/>
        <v>45870</v>
      </c>
      <c r="H3702" s="16" t="str">
        <f>IF((IFERROR((VLOOKUP(D3702,'Automation (QBO)'!A:B,2,FALSE)),"0"))=0,"Suspense",(IFERROR((VLOOKUP(D3702,'Automation (QBO)'!A:B,2,FALSE)),"Suspense")))</f>
        <v>Bank Loan 4 (BDC)</v>
      </c>
      <c r="I3702" s="17">
        <f t="shared" si="238"/>
        <v>26000</v>
      </c>
      <c r="J3702" s="12" t="str">
        <f t="shared" si="239"/>
        <v>Bank Loan 4 (BDC)</v>
      </c>
    </row>
    <row r="3703" spans="1:10" ht="18" hidden="1" customHeight="1">
      <c r="A3703" s="13" t="s">
        <v>977</v>
      </c>
      <c r="B3703" s="12" t="s">
        <v>105</v>
      </c>
      <c r="D3703" s="12" t="s">
        <v>747</v>
      </c>
      <c r="E3703" s="12">
        <v>-26000</v>
      </c>
      <c r="F3703" s="14" t="str">
        <f t="shared" si="236"/>
        <v>2025-08-01Journal Entry33006 Opening Balance Equity-26000</v>
      </c>
      <c r="G3703" s="15">
        <f t="shared" si="237"/>
        <v>45870</v>
      </c>
      <c r="H3703" s="16" t="str">
        <f>IF((IFERROR((VLOOKUP(D3703,'Automation (QBO)'!A:B,2,FALSE)),"0"))=0,"Suspense",(IFERROR((VLOOKUP(D3703,'Automation (QBO)'!A:B,2,FALSE)),"Suspense")))</f>
        <v>Suspense</v>
      </c>
      <c r="I3703" s="17">
        <f t="shared" si="238"/>
        <v>-26000</v>
      </c>
      <c r="J3703" s="12" t="str">
        <f t="shared" si="239"/>
        <v>Suspense</v>
      </c>
    </row>
    <row r="3704" spans="1:10" ht="18" hidden="1" customHeight="1">
      <c r="A3704" s="13" t="s">
        <v>977</v>
      </c>
      <c r="B3704" s="12" t="s">
        <v>124</v>
      </c>
      <c r="D3704" s="12" t="s">
        <v>747</v>
      </c>
      <c r="E3704" s="12">
        <v>26000</v>
      </c>
      <c r="F3704" s="14" t="str">
        <f t="shared" si="236"/>
        <v>2025-08-01Deposit33006 Opening Balance Equity26000</v>
      </c>
      <c r="G3704" s="15">
        <f t="shared" si="237"/>
        <v>45870</v>
      </c>
      <c r="H3704" s="16" t="str">
        <f>IF((IFERROR((VLOOKUP(D3704,'Automation (QBO)'!A:B,2,FALSE)),"0"))=0,"Suspense",(IFERROR((VLOOKUP(D3704,'Automation (QBO)'!A:B,2,FALSE)),"Suspense")))</f>
        <v>Suspense</v>
      </c>
      <c r="I3704" s="17">
        <f t="shared" si="238"/>
        <v>26000</v>
      </c>
      <c r="J3704" s="12" t="str">
        <f t="shared" si="239"/>
        <v>Suspense</v>
      </c>
    </row>
    <row r="3705" spans="1:10" ht="18" hidden="1" customHeight="1">
      <c r="A3705" s="13" t="s">
        <v>977</v>
      </c>
      <c r="B3705" s="12" t="s">
        <v>124</v>
      </c>
      <c r="D3705" s="12" t="s">
        <v>199</v>
      </c>
      <c r="E3705" s="12">
        <v>0</v>
      </c>
      <c r="F3705" s="14" t="str">
        <f t="shared" si="236"/>
        <v>2025-08-01Deposit21020 GST/HST Payable0</v>
      </c>
      <c r="G3705" s="15">
        <f t="shared" si="237"/>
        <v>45870</v>
      </c>
      <c r="H3705" s="16" t="str">
        <f>IF((IFERROR((VLOOKUP(D3705,'Automation (QBO)'!A:B,2,FALSE)),"0"))=0,"Suspense",(IFERROR((VLOOKUP(D3705,'Automation (QBO)'!A:B,2,FALSE)),"Suspense")))</f>
        <v>GST/HST Payable</v>
      </c>
      <c r="I3705" s="17">
        <f t="shared" si="238"/>
        <v>0</v>
      </c>
      <c r="J3705" s="12" t="str">
        <f t="shared" si="239"/>
        <v>GST/HST Payable</v>
      </c>
    </row>
    <row r="3706" spans="1:10" ht="18" hidden="1" customHeight="1">
      <c r="A3706" s="13" t="s">
        <v>977</v>
      </c>
      <c r="B3706" s="12" t="s">
        <v>78</v>
      </c>
      <c r="C3706" s="12" t="s">
        <v>91</v>
      </c>
      <c r="D3706" s="12" t="s">
        <v>659</v>
      </c>
      <c r="E3706" s="12">
        <v>37.79</v>
      </c>
      <c r="F3706" s="14" t="str">
        <f t="shared" si="236"/>
        <v>2025-08-01ExpenseWix52152 Technology &amp; Website37.79</v>
      </c>
      <c r="G3706" s="15">
        <f t="shared" si="237"/>
        <v>45870</v>
      </c>
      <c r="H3706" s="16" t="str">
        <f>IF((IFERROR((VLOOKUP(D3706,'Automation (QBO)'!A:B,2,FALSE)),"0"))=0,"Suspense",(IFERROR((VLOOKUP(D3706,'Automation (QBO)'!A:B,2,FALSE)),"Suspense")))</f>
        <v>Technology &amp; Website</v>
      </c>
      <c r="I3706" s="17">
        <f t="shared" si="238"/>
        <v>37.79</v>
      </c>
      <c r="J3706" s="12" t="str">
        <f t="shared" si="239"/>
        <v>Technology &amp; Website</v>
      </c>
    </row>
    <row r="3707" spans="1:10" ht="18" hidden="1" customHeight="1">
      <c r="A3707" s="13" t="s">
        <v>977</v>
      </c>
      <c r="B3707" s="12" t="s">
        <v>78</v>
      </c>
      <c r="C3707" s="12" t="s">
        <v>91</v>
      </c>
      <c r="D3707" s="12" t="s">
        <v>505</v>
      </c>
      <c r="E3707" s="12">
        <v>37.79</v>
      </c>
      <c r="F3707" s="14" t="str">
        <f t="shared" si="236"/>
        <v>2025-08-01ExpenseWix21010 Credit Card (CIBC Visa)37.79</v>
      </c>
      <c r="G3707" s="15">
        <f t="shared" si="237"/>
        <v>45870</v>
      </c>
      <c r="H3707" s="16" t="str">
        <f>IF((IFERROR((VLOOKUP(D3707,'Automation (QBO)'!A:B,2,FALSE)),"0"))=0,"Suspense",(IFERROR((VLOOKUP(D3707,'Automation (QBO)'!A:B,2,FALSE)),"Suspense")))</f>
        <v>Credit Card (CIBC Visa)</v>
      </c>
      <c r="I3707" s="17">
        <f t="shared" si="238"/>
        <v>37.79</v>
      </c>
      <c r="J3707" s="12" t="str">
        <f t="shared" si="239"/>
        <v>Credit Card (CIBC Visa)</v>
      </c>
    </row>
    <row r="3708" spans="1:10" ht="18" hidden="1" customHeight="1">
      <c r="A3708" s="13" t="s">
        <v>977</v>
      </c>
      <c r="B3708" s="12" t="s">
        <v>78</v>
      </c>
      <c r="C3708" s="12" t="s">
        <v>142</v>
      </c>
      <c r="D3708" s="12" t="s">
        <v>403</v>
      </c>
      <c r="E3708" s="12">
        <v>1252.44</v>
      </c>
      <c r="F3708" s="14" t="str">
        <f t="shared" si="236"/>
        <v>2025-08-01ExpenseInsurance WayPoint Portfolio Inc.52175 Insurance1252.44</v>
      </c>
      <c r="G3708" s="15">
        <f t="shared" si="237"/>
        <v>45870</v>
      </c>
      <c r="H3708" s="16" t="str">
        <f>IF((IFERROR((VLOOKUP(D3708,'Automation (QBO)'!A:B,2,FALSE)),"0"))=0,"Suspense",(IFERROR((VLOOKUP(D3708,'Automation (QBO)'!A:B,2,FALSE)),"Suspense")))</f>
        <v>Insurance</v>
      </c>
      <c r="I3708" s="17">
        <f t="shared" si="238"/>
        <v>1252.44</v>
      </c>
      <c r="J3708" s="12" t="str">
        <f t="shared" si="239"/>
        <v>Insurance</v>
      </c>
    </row>
    <row r="3709" spans="1:10" ht="18" hidden="1" customHeight="1">
      <c r="A3709" s="13" t="s">
        <v>977</v>
      </c>
      <c r="B3709" s="12" t="s">
        <v>78</v>
      </c>
      <c r="C3709" s="12" t="s">
        <v>142</v>
      </c>
      <c r="D3709" s="12" t="s">
        <v>199</v>
      </c>
      <c r="E3709" s="12">
        <v>0</v>
      </c>
      <c r="F3709" s="14" t="str">
        <f t="shared" si="236"/>
        <v>2025-08-01ExpenseInsurance WayPoint Portfolio Inc.21020 GST/HST Payable0</v>
      </c>
      <c r="G3709" s="15">
        <f t="shared" si="237"/>
        <v>45870</v>
      </c>
      <c r="H3709" s="16" t="str">
        <f>IF((IFERROR((VLOOKUP(D3709,'Automation (QBO)'!A:B,2,FALSE)),"0"))=0,"Suspense",(IFERROR((VLOOKUP(D3709,'Automation (QBO)'!A:B,2,FALSE)),"Suspense")))</f>
        <v>GST/HST Payable</v>
      </c>
      <c r="I3709" s="17">
        <f t="shared" si="238"/>
        <v>0</v>
      </c>
      <c r="J3709" s="12" t="str">
        <f t="shared" si="239"/>
        <v>GST/HST Payable</v>
      </c>
    </row>
    <row r="3710" spans="1:10" ht="18" hidden="1" customHeight="1">
      <c r="A3710" s="13" t="s">
        <v>977</v>
      </c>
      <c r="B3710" s="12" t="s">
        <v>924</v>
      </c>
      <c r="C3710" s="12" t="s">
        <v>911</v>
      </c>
      <c r="D3710" s="12" t="s">
        <v>654</v>
      </c>
      <c r="E3710" s="12">
        <v>983.21</v>
      </c>
      <c r="F3710" s="14" t="str">
        <f t="shared" si="236"/>
        <v>2025-08-01BillBy Nature Import51320 Project Expense - Subcontractors983.21</v>
      </c>
      <c r="G3710" s="15">
        <f t="shared" si="237"/>
        <v>45870</v>
      </c>
      <c r="H3710" s="16" t="str">
        <f>IF((IFERROR((VLOOKUP(D3710,'Automation (QBO)'!A:B,2,FALSE)),"0"))=0,"Suspense",(IFERROR((VLOOKUP(D3710,'Automation (QBO)'!A:B,2,FALSE)),"Suspense")))</f>
        <v>Project Expense - Subcontractors</v>
      </c>
      <c r="I3710" s="17">
        <f t="shared" si="238"/>
        <v>983.21</v>
      </c>
      <c r="J3710" s="12" t="str">
        <f t="shared" si="239"/>
        <v>Project Expense - Subcontractors</v>
      </c>
    </row>
    <row r="3711" spans="1:10" ht="18" hidden="1" customHeight="1">
      <c r="A3711" s="13" t="s">
        <v>977</v>
      </c>
      <c r="B3711" s="12" t="s">
        <v>924</v>
      </c>
      <c r="C3711" s="12" t="s">
        <v>911</v>
      </c>
      <c r="D3711" s="12" t="s">
        <v>199</v>
      </c>
      <c r="E3711" s="12">
        <v>-46.51</v>
      </c>
      <c r="F3711" s="14" t="str">
        <f t="shared" si="236"/>
        <v>2025-08-01BillBy Nature Import21020 GST/HST Payable-46.51</v>
      </c>
      <c r="G3711" s="15">
        <f t="shared" si="237"/>
        <v>45870</v>
      </c>
      <c r="H3711" s="16" t="str">
        <f>IF((IFERROR((VLOOKUP(D3711,'Automation (QBO)'!A:B,2,FALSE)),"0"))=0,"Suspense",(IFERROR((VLOOKUP(D3711,'Automation (QBO)'!A:B,2,FALSE)),"Suspense")))</f>
        <v>GST/HST Payable</v>
      </c>
      <c r="I3711" s="17">
        <f t="shared" si="238"/>
        <v>-46.51</v>
      </c>
      <c r="J3711" s="12" t="str">
        <f t="shared" si="239"/>
        <v>GST/HST Payable</v>
      </c>
    </row>
    <row r="3712" spans="1:10" ht="18" hidden="1" customHeight="1">
      <c r="A3712" s="13" t="s">
        <v>977</v>
      </c>
      <c r="B3712" s="12" t="s">
        <v>924</v>
      </c>
      <c r="C3712" s="12" t="s">
        <v>911</v>
      </c>
      <c r="D3712" s="12" t="s">
        <v>272</v>
      </c>
      <c r="E3712" s="12">
        <v>1029.72</v>
      </c>
      <c r="F3712" s="14" t="str">
        <f t="shared" si="236"/>
        <v>2025-08-01BillBy Nature Import21000 Accounts Payable1029.72</v>
      </c>
      <c r="G3712" s="15">
        <f t="shared" si="237"/>
        <v>45870</v>
      </c>
      <c r="H3712" s="16" t="str">
        <f>IF((IFERROR((VLOOKUP(D3712,'Automation (QBO)'!A:B,2,FALSE)),"0"))=0,"Suspense",(IFERROR((VLOOKUP(D3712,'Automation (QBO)'!A:B,2,FALSE)),"Suspense")))</f>
        <v>Accounts Payable - Unknown</v>
      </c>
      <c r="I3712" s="17">
        <f t="shared" si="238"/>
        <v>1029.72</v>
      </c>
      <c r="J3712" s="12" t="str">
        <f t="shared" si="239"/>
        <v>Accounts Payable - Unknown</v>
      </c>
    </row>
    <row r="3713" spans="1:10" ht="18" hidden="1" customHeight="1">
      <c r="A3713" s="13" t="s">
        <v>977</v>
      </c>
      <c r="B3713" s="12" t="s">
        <v>929</v>
      </c>
      <c r="C3713" s="12" t="s">
        <v>911</v>
      </c>
      <c r="D3713" s="12" t="s">
        <v>272</v>
      </c>
      <c r="E3713" s="12">
        <v>-1029.72</v>
      </c>
      <c r="F3713" s="14" t="str">
        <f t="shared" si="236"/>
        <v>2025-08-01Bill Payment (Cheque)By Nature Import21000 Accounts Payable-1029.72</v>
      </c>
      <c r="G3713" s="15">
        <f t="shared" si="237"/>
        <v>45870</v>
      </c>
      <c r="H3713" s="16" t="str">
        <f>IF((IFERROR((VLOOKUP(D3713,'Automation (QBO)'!A:B,2,FALSE)),"0"))=0,"Suspense",(IFERROR((VLOOKUP(D3713,'Automation (QBO)'!A:B,2,FALSE)),"Suspense")))</f>
        <v>Accounts Payable - Unknown</v>
      </c>
      <c r="I3713" s="17">
        <f t="shared" si="238"/>
        <v>-1029.72</v>
      </c>
      <c r="J3713" s="12" t="str">
        <f t="shared" si="239"/>
        <v>Accounts Payable - Unknown</v>
      </c>
    </row>
    <row r="3714" spans="1:10" ht="18" hidden="1" customHeight="1">
      <c r="A3714" s="13" t="s">
        <v>977</v>
      </c>
      <c r="B3714" s="12" t="s">
        <v>924</v>
      </c>
      <c r="C3714" s="12" t="s">
        <v>116</v>
      </c>
      <c r="D3714" s="12" t="s">
        <v>654</v>
      </c>
      <c r="E3714" s="12">
        <v>825</v>
      </c>
      <c r="F3714" s="14" t="str">
        <f t="shared" si="236"/>
        <v>2025-08-01BillRoarty Painting51320 Project Expense - Subcontractors825</v>
      </c>
      <c r="G3714" s="15">
        <f t="shared" si="237"/>
        <v>45870</v>
      </c>
      <c r="H3714" s="16" t="str">
        <f>IF((IFERROR((VLOOKUP(D3714,'Automation (QBO)'!A:B,2,FALSE)),"0"))=0,"Suspense",(IFERROR((VLOOKUP(D3714,'Automation (QBO)'!A:B,2,FALSE)),"Suspense")))</f>
        <v>Project Expense - Subcontractors</v>
      </c>
      <c r="I3714" s="17">
        <f t="shared" si="238"/>
        <v>825</v>
      </c>
      <c r="J3714" s="12" t="str">
        <f t="shared" si="239"/>
        <v>Project Expense - Subcontractors</v>
      </c>
    </row>
    <row r="3715" spans="1:10" ht="18" hidden="1" customHeight="1">
      <c r="A3715" s="13" t="s">
        <v>977</v>
      </c>
      <c r="B3715" s="12" t="s">
        <v>924</v>
      </c>
      <c r="C3715" s="12" t="s">
        <v>116</v>
      </c>
      <c r="D3715" s="12" t="s">
        <v>199</v>
      </c>
      <c r="E3715" s="12">
        <v>-41.25</v>
      </c>
      <c r="F3715" s="14" t="str">
        <f t="shared" si="236"/>
        <v>2025-08-01BillRoarty Painting21020 GST/HST Payable-41.25</v>
      </c>
      <c r="G3715" s="15">
        <f t="shared" si="237"/>
        <v>45870</v>
      </c>
      <c r="H3715" s="16" t="str">
        <f>IF((IFERROR((VLOOKUP(D3715,'Automation (QBO)'!A:B,2,FALSE)),"0"))=0,"Suspense",(IFERROR((VLOOKUP(D3715,'Automation (QBO)'!A:B,2,FALSE)),"Suspense")))</f>
        <v>GST/HST Payable</v>
      </c>
      <c r="I3715" s="17">
        <f t="shared" si="238"/>
        <v>-41.25</v>
      </c>
      <c r="J3715" s="12" t="str">
        <f t="shared" si="239"/>
        <v>GST/HST Payable</v>
      </c>
    </row>
    <row r="3716" spans="1:10" ht="18" hidden="1" customHeight="1">
      <c r="A3716" s="13" t="s">
        <v>977</v>
      </c>
      <c r="B3716" s="12" t="s">
        <v>924</v>
      </c>
      <c r="C3716" s="12" t="s">
        <v>112</v>
      </c>
      <c r="D3716" s="12" t="s">
        <v>654</v>
      </c>
      <c r="E3716" s="12">
        <v>245.1</v>
      </c>
      <c r="F3716" s="14" t="str">
        <f t="shared" si="236"/>
        <v>2025-08-01BillBKS Mechanical51320 Project Expense - Subcontractors245.1</v>
      </c>
      <c r="G3716" s="15">
        <f t="shared" si="237"/>
        <v>45870</v>
      </c>
      <c r="H3716" s="16" t="str">
        <f>IF((IFERROR((VLOOKUP(D3716,'Automation (QBO)'!A:B,2,FALSE)),"0"))=0,"Suspense",(IFERROR((VLOOKUP(D3716,'Automation (QBO)'!A:B,2,FALSE)),"Suspense")))</f>
        <v>Project Expense - Subcontractors</v>
      </c>
      <c r="I3716" s="17">
        <f t="shared" si="238"/>
        <v>245.1</v>
      </c>
      <c r="J3716" s="12" t="str">
        <f t="shared" si="239"/>
        <v>Project Expense - Subcontractors</v>
      </c>
    </row>
    <row r="3717" spans="1:10" ht="18" hidden="1" customHeight="1">
      <c r="A3717" s="13" t="s">
        <v>977</v>
      </c>
      <c r="B3717" s="12" t="s">
        <v>924</v>
      </c>
      <c r="C3717" s="12" t="s">
        <v>112</v>
      </c>
      <c r="D3717" s="12" t="s">
        <v>199</v>
      </c>
      <c r="E3717" s="12">
        <v>-12.26</v>
      </c>
      <c r="F3717" s="14" t="str">
        <f t="shared" si="236"/>
        <v>2025-08-01BillBKS Mechanical21020 GST/HST Payable-12.26</v>
      </c>
      <c r="G3717" s="15">
        <f t="shared" si="237"/>
        <v>45870</v>
      </c>
      <c r="H3717" s="16" t="str">
        <f>IF((IFERROR((VLOOKUP(D3717,'Automation (QBO)'!A:B,2,FALSE)),"0"))=0,"Suspense",(IFERROR((VLOOKUP(D3717,'Automation (QBO)'!A:B,2,FALSE)),"Suspense")))</f>
        <v>GST/HST Payable</v>
      </c>
      <c r="I3717" s="17">
        <f t="shared" si="238"/>
        <v>-12.26</v>
      </c>
      <c r="J3717" s="12" t="str">
        <f t="shared" si="239"/>
        <v>GST/HST Payable</v>
      </c>
    </row>
    <row r="3718" spans="1:10" ht="18" hidden="1" customHeight="1">
      <c r="A3718" s="13" t="s">
        <v>977</v>
      </c>
      <c r="B3718" s="12" t="s">
        <v>924</v>
      </c>
      <c r="C3718" s="12" t="s">
        <v>112</v>
      </c>
      <c r="D3718" s="12" t="s">
        <v>272</v>
      </c>
      <c r="E3718" s="12">
        <v>257.36</v>
      </c>
      <c r="F3718" s="14" t="str">
        <f t="shared" si="236"/>
        <v>2025-08-01BillBKS Mechanical21000 Accounts Payable257.36</v>
      </c>
      <c r="G3718" s="15">
        <f t="shared" si="237"/>
        <v>45870</v>
      </c>
      <c r="H3718" s="16" t="str">
        <f>IF((IFERROR((VLOOKUP(D3718,'Automation (QBO)'!A:B,2,FALSE)),"0"))=0,"Suspense",(IFERROR((VLOOKUP(D3718,'Automation (QBO)'!A:B,2,FALSE)),"Suspense")))</f>
        <v>Accounts Payable - Unknown</v>
      </c>
      <c r="I3718" s="17">
        <f t="shared" si="238"/>
        <v>257.36</v>
      </c>
      <c r="J3718" s="12" t="str">
        <f t="shared" si="239"/>
        <v>Accounts Payable - Unknown</v>
      </c>
    </row>
    <row r="3719" spans="1:10" ht="18" hidden="1" customHeight="1">
      <c r="A3719" s="13" t="s">
        <v>977</v>
      </c>
      <c r="B3719" s="12" t="s">
        <v>929</v>
      </c>
      <c r="C3719" s="12" t="s">
        <v>116</v>
      </c>
      <c r="D3719" s="12" t="s">
        <v>272</v>
      </c>
      <c r="E3719" s="12">
        <v>-866.25</v>
      </c>
      <c r="F3719" s="14" t="str">
        <f t="shared" si="236"/>
        <v>2025-08-01Bill Payment (Cheque)Roarty Painting21000 Accounts Payable-866.25</v>
      </c>
      <c r="G3719" s="15">
        <f t="shared" si="237"/>
        <v>45870</v>
      </c>
      <c r="H3719" s="16" t="str">
        <f>IF((IFERROR((VLOOKUP(D3719,'Automation (QBO)'!A:B,2,FALSE)),"0"))=0,"Suspense",(IFERROR((VLOOKUP(D3719,'Automation (QBO)'!A:B,2,FALSE)),"Suspense")))</f>
        <v>Accounts Payable - Unknown</v>
      </c>
      <c r="I3719" s="17">
        <f t="shared" si="238"/>
        <v>-866.25</v>
      </c>
      <c r="J3719" s="12" t="str">
        <f t="shared" si="239"/>
        <v>Accounts Payable - Unknown</v>
      </c>
    </row>
    <row r="3720" spans="1:10" ht="18" hidden="1" customHeight="1">
      <c r="A3720" s="13" t="s">
        <v>977</v>
      </c>
      <c r="B3720" s="12" t="s">
        <v>929</v>
      </c>
      <c r="C3720" s="12" t="s">
        <v>112</v>
      </c>
      <c r="D3720" s="12" t="s">
        <v>272</v>
      </c>
      <c r="E3720" s="12">
        <v>-257.36</v>
      </c>
      <c r="F3720" s="14" t="str">
        <f t="shared" si="236"/>
        <v>2025-08-01Bill Payment (Cheque)BKS Mechanical21000 Accounts Payable-257.36</v>
      </c>
      <c r="G3720" s="15">
        <f t="shared" si="237"/>
        <v>45870</v>
      </c>
      <c r="H3720" s="16" t="str">
        <f>IF((IFERROR((VLOOKUP(D3720,'Automation (QBO)'!A:B,2,FALSE)),"0"))=0,"Suspense",(IFERROR((VLOOKUP(D3720,'Automation (QBO)'!A:B,2,FALSE)),"Suspense")))</f>
        <v>Accounts Payable - Unknown</v>
      </c>
      <c r="I3720" s="17">
        <f t="shared" si="238"/>
        <v>-257.36</v>
      </c>
      <c r="J3720" s="12" t="str">
        <f t="shared" si="239"/>
        <v>Accounts Payable - Unknown</v>
      </c>
    </row>
    <row r="3721" spans="1:10" ht="18" hidden="1" customHeight="1">
      <c r="A3721" s="13" t="s">
        <v>977</v>
      </c>
      <c r="B3721" s="12" t="s">
        <v>924</v>
      </c>
      <c r="C3721" s="12" t="s">
        <v>979</v>
      </c>
      <c r="D3721" s="12" t="s">
        <v>654</v>
      </c>
      <c r="E3721" s="12">
        <v>3564.14</v>
      </c>
      <c r="F3721" s="14" t="str">
        <f t="shared" si="236"/>
        <v>2025-08-01BillWedler Engineering51320 Project Expense - Subcontractors3564.14</v>
      </c>
      <c r="G3721" s="15">
        <f t="shared" si="237"/>
        <v>45870</v>
      </c>
      <c r="H3721" s="16" t="str">
        <f>IF((IFERROR((VLOOKUP(D3721,'Automation (QBO)'!A:B,2,FALSE)),"0"))=0,"Suspense",(IFERROR((VLOOKUP(D3721,'Automation (QBO)'!A:B,2,FALSE)),"Suspense")))</f>
        <v>Project Expense - Subcontractors</v>
      </c>
      <c r="I3721" s="17">
        <f t="shared" si="238"/>
        <v>3564.14</v>
      </c>
      <c r="J3721" s="12" t="str">
        <f t="shared" si="239"/>
        <v>Project Expense - Subcontractors</v>
      </c>
    </row>
    <row r="3722" spans="1:10" ht="18" hidden="1" customHeight="1">
      <c r="A3722" s="13" t="s">
        <v>977</v>
      </c>
      <c r="B3722" s="12" t="s">
        <v>924</v>
      </c>
      <c r="C3722" s="12" t="s">
        <v>979</v>
      </c>
      <c r="D3722" s="12" t="s">
        <v>199</v>
      </c>
      <c r="E3722" s="12">
        <v>-178.21</v>
      </c>
      <c r="F3722" s="14" t="str">
        <f t="shared" si="236"/>
        <v>2025-08-01BillWedler Engineering21020 GST/HST Payable-178.21</v>
      </c>
      <c r="G3722" s="15">
        <f t="shared" si="237"/>
        <v>45870</v>
      </c>
      <c r="H3722" s="16" t="str">
        <f>IF((IFERROR((VLOOKUP(D3722,'Automation (QBO)'!A:B,2,FALSE)),"0"))=0,"Suspense",(IFERROR((VLOOKUP(D3722,'Automation (QBO)'!A:B,2,FALSE)),"Suspense")))</f>
        <v>GST/HST Payable</v>
      </c>
      <c r="I3722" s="17">
        <f t="shared" si="238"/>
        <v>-178.21</v>
      </c>
      <c r="J3722" s="12" t="str">
        <f t="shared" si="239"/>
        <v>GST/HST Payable</v>
      </c>
    </row>
    <row r="3723" spans="1:10" ht="18" hidden="1" customHeight="1">
      <c r="A3723" s="13" t="s">
        <v>977</v>
      </c>
      <c r="B3723" s="12" t="s">
        <v>929</v>
      </c>
      <c r="C3723" s="12" t="s">
        <v>979</v>
      </c>
      <c r="D3723" s="12" t="s">
        <v>272</v>
      </c>
      <c r="E3723" s="12">
        <v>-3742.35</v>
      </c>
      <c r="F3723" s="14" t="str">
        <f t="shared" si="236"/>
        <v>2025-08-01Bill Payment (Cheque)Wedler Engineering21000 Accounts Payable-3742.35</v>
      </c>
      <c r="G3723" s="15">
        <f t="shared" si="237"/>
        <v>45870</v>
      </c>
      <c r="H3723" s="16" t="str">
        <f>IF((IFERROR((VLOOKUP(D3723,'Automation (QBO)'!A:B,2,FALSE)),"0"))=0,"Suspense",(IFERROR((VLOOKUP(D3723,'Automation (QBO)'!A:B,2,FALSE)),"Suspense")))</f>
        <v>Accounts Payable - Unknown</v>
      </c>
      <c r="I3723" s="17">
        <f t="shared" si="238"/>
        <v>-3742.35</v>
      </c>
      <c r="J3723" s="12" t="str">
        <f t="shared" si="239"/>
        <v>Accounts Payable - Unknown</v>
      </c>
    </row>
    <row r="3724" spans="1:10" ht="18" hidden="1" customHeight="1">
      <c r="A3724" s="13" t="s">
        <v>977</v>
      </c>
      <c r="B3724" s="12" t="s">
        <v>924</v>
      </c>
      <c r="C3724" s="12" t="s">
        <v>979</v>
      </c>
      <c r="D3724" s="12" t="s">
        <v>272</v>
      </c>
      <c r="E3724" s="12">
        <v>3742.35</v>
      </c>
      <c r="F3724" s="14" t="str">
        <f t="shared" si="236"/>
        <v>2025-08-01BillWedler Engineering21000 Accounts Payable3742.35</v>
      </c>
      <c r="G3724" s="15">
        <f t="shared" si="237"/>
        <v>45870</v>
      </c>
      <c r="H3724" s="16" t="str">
        <f>IF((IFERROR((VLOOKUP(D3724,'Automation (QBO)'!A:B,2,FALSE)),"0"))=0,"Suspense",(IFERROR((VLOOKUP(D3724,'Automation (QBO)'!A:B,2,FALSE)),"Suspense")))</f>
        <v>Accounts Payable - Unknown</v>
      </c>
      <c r="I3724" s="17">
        <f t="shared" si="238"/>
        <v>3742.35</v>
      </c>
      <c r="J3724" s="12" t="str">
        <f t="shared" si="239"/>
        <v>Accounts Payable - Unknown</v>
      </c>
    </row>
    <row r="3725" spans="1:10" ht="18" hidden="1" customHeight="1">
      <c r="A3725" s="13" t="s">
        <v>977</v>
      </c>
      <c r="B3725" s="12" t="s">
        <v>924</v>
      </c>
      <c r="C3725" s="12" t="s">
        <v>282</v>
      </c>
      <c r="D3725" s="12" t="s">
        <v>654</v>
      </c>
      <c r="E3725" s="12">
        <v>907.5</v>
      </c>
      <c r="F3725" s="14" t="str">
        <f t="shared" si="236"/>
        <v>2025-08-01BillRobertson Kolbeins Teevans Gallaher Associates LTD.51320 Project Expense - Subcontractors907.5</v>
      </c>
      <c r="G3725" s="15">
        <f t="shared" si="237"/>
        <v>45870</v>
      </c>
      <c r="H3725" s="16" t="str">
        <f>IF((IFERROR((VLOOKUP(D3725,'Automation (QBO)'!A:B,2,FALSE)),"0"))=0,"Suspense",(IFERROR((VLOOKUP(D3725,'Automation (QBO)'!A:B,2,FALSE)),"Suspense")))</f>
        <v>Project Expense - Subcontractors</v>
      </c>
      <c r="I3725" s="17">
        <f t="shared" si="238"/>
        <v>907.5</v>
      </c>
      <c r="J3725" s="12" t="str">
        <f t="shared" si="239"/>
        <v>Project Expense - Subcontractors</v>
      </c>
    </row>
    <row r="3726" spans="1:10" ht="18" hidden="1" customHeight="1">
      <c r="A3726" s="13" t="s">
        <v>977</v>
      </c>
      <c r="B3726" s="12" t="s">
        <v>924</v>
      </c>
      <c r="C3726" s="12" t="s">
        <v>282</v>
      </c>
      <c r="D3726" s="12" t="s">
        <v>199</v>
      </c>
      <c r="E3726" s="12">
        <v>-45.38</v>
      </c>
      <c r="F3726" s="14" t="str">
        <f t="shared" si="236"/>
        <v>2025-08-01BillRobertson Kolbeins Teevans Gallaher Associates LTD.21020 GST/HST Payable-45.38</v>
      </c>
      <c r="G3726" s="15">
        <f t="shared" si="237"/>
        <v>45870</v>
      </c>
      <c r="H3726" s="16" t="str">
        <f>IF((IFERROR((VLOOKUP(D3726,'Automation (QBO)'!A:B,2,FALSE)),"0"))=0,"Suspense",(IFERROR((VLOOKUP(D3726,'Automation (QBO)'!A:B,2,FALSE)),"Suspense")))</f>
        <v>GST/HST Payable</v>
      </c>
      <c r="I3726" s="17">
        <f t="shared" si="238"/>
        <v>-45.38</v>
      </c>
      <c r="J3726" s="12" t="str">
        <f t="shared" si="239"/>
        <v>GST/HST Payable</v>
      </c>
    </row>
    <row r="3727" spans="1:10" ht="18" hidden="1" customHeight="1">
      <c r="A3727" s="13" t="s">
        <v>977</v>
      </c>
      <c r="B3727" s="12" t="s">
        <v>929</v>
      </c>
      <c r="C3727" s="12" t="s">
        <v>282</v>
      </c>
      <c r="D3727" s="12" t="s">
        <v>272</v>
      </c>
      <c r="E3727" s="12">
        <v>-952.88</v>
      </c>
      <c r="F3727" s="14" t="str">
        <f t="shared" si="236"/>
        <v>2025-08-01Bill Payment (Cheque)Robertson Kolbeins Teevans Gallaher Associates LTD.21000 Accounts Payable-952.88</v>
      </c>
      <c r="G3727" s="15">
        <f t="shared" si="237"/>
        <v>45870</v>
      </c>
      <c r="H3727" s="16" t="str">
        <f>IF((IFERROR((VLOOKUP(D3727,'Automation (QBO)'!A:B,2,FALSE)),"0"))=0,"Suspense",(IFERROR((VLOOKUP(D3727,'Automation (QBO)'!A:B,2,FALSE)),"Suspense")))</f>
        <v>Accounts Payable - Unknown</v>
      </c>
      <c r="I3727" s="17">
        <f t="shared" si="238"/>
        <v>-952.88</v>
      </c>
      <c r="J3727" s="12" t="str">
        <f t="shared" si="239"/>
        <v>Accounts Payable - Unknown</v>
      </c>
    </row>
    <row r="3728" spans="1:10" ht="18" hidden="1" customHeight="1">
      <c r="A3728" s="13" t="s">
        <v>977</v>
      </c>
      <c r="B3728" s="12" t="s">
        <v>105</v>
      </c>
      <c r="D3728" s="12" t="s">
        <v>980</v>
      </c>
      <c r="E3728" s="12">
        <v>26000</v>
      </c>
      <c r="F3728" s="14" t="str">
        <f t="shared" si="236"/>
        <v>2025-08-01Journal Entry22030 Bank Loan - BDC (004) (deleted)26000</v>
      </c>
      <c r="G3728" s="15">
        <f t="shared" si="237"/>
        <v>45870</v>
      </c>
      <c r="H3728" s="16" t="str">
        <f>IF((IFERROR((VLOOKUP(D3728,'Automation (QBO)'!A:B,2,FALSE)),"0"))=0,"Suspense",(IFERROR((VLOOKUP(D3728,'Automation (QBO)'!A:B,2,FALSE)),"Suspense")))</f>
        <v>Bank Loan 4 (BDC)</v>
      </c>
      <c r="I3728" s="17">
        <f t="shared" si="238"/>
        <v>26000</v>
      </c>
      <c r="J3728" s="12" t="str">
        <f t="shared" si="239"/>
        <v>Bank Loan 4 (BDC)</v>
      </c>
    </row>
    <row r="3729" spans="1:10" ht="18" hidden="1" customHeight="1">
      <c r="A3729" s="13" t="s">
        <v>977</v>
      </c>
      <c r="B3729" s="12" t="s">
        <v>105</v>
      </c>
      <c r="D3729" s="12" t="s">
        <v>747</v>
      </c>
      <c r="E3729" s="12">
        <v>-26000</v>
      </c>
      <c r="F3729" s="14" t="str">
        <f t="shared" si="236"/>
        <v>2025-08-01Journal Entry33006 Opening Balance Equity-26000</v>
      </c>
      <c r="G3729" s="15">
        <f t="shared" si="237"/>
        <v>45870</v>
      </c>
      <c r="H3729" s="16" t="str">
        <f>IF((IFERROR((VLOOKUP(D3729,'Automation (QBO)'!A:B,2,FALSE)),"0"))=0,"Suspense",(IFERROR((VLOOKUP(D3729,'Automation (QBO)'!A:B,2,FALSE)),"Suspense")))</f>
        <v>Suspense</v>
      </c>
      <c r="I3729" s="17">
        <f t="shared" si="238"/>
        <v>-26000</v>
      </c>
      <c r="J3729" s="12" t="str">
        <f t="shared" si="239"/>
        <v>Suspense</v>
      </c>
    </row>
    <row r="3730" spans="1:10" ht="18" hidden="1" customHeight="1">
      <c r="A3730" s="13" t="s">
        <v>977</v>
      </c>
      <c r="B3730" s="12" t="s">
        <v>78</v>
      </c>
      <c r="C3730" s="12" t="s">
        <v>100</v>
      </c>
      <c r="D3730" s="12" t="s">
        <v>383</v>
      </c>
      <c r="E3730" s="12">
        <v>8.65</v>
      </c>
      <c r="F3730" s="14" t="str">
        <f t="shared" si="236"/>
        <v>2025-08-01ExpenseMicrosoft Canada Inc52165 Subscriptions (Annual)8.65</v>
      </c>
      <c r="G3730" s="15">
        <f t="shared" si="237"/>
        <v>45870</v>
      </c>
      <c r="H3730" s="16" t="str">
        <f>IF((IFERROR((VLOOKUP(D3730,'Automation (QBO)'!A:B,2,FALSE)),"0"))=0,"Suspense",(IFERROR((VLOOKUP(D3730,'Automation (QBO)'!A:B,2,FALSE)),"Suspense")))</f>
        <v>Subscriptions (Annual)</v>
      </c>
      <c r="I3730" s="17">
        <f t="shared" si="238"/>
        <v>8.65</v>
      </c>
      <c r="J3730" s="12" t="str">
        <f t="shared" si="239"/>
        <v>Subscriptions (Annual)</v>
      </c>
    </row>
    <row r="3731" spans="1:10" ht="18" hidden="1" customHeight="1">
      <c r="A3731" s="13" t="s">
        <v>977</v>
      </c>
      <c r="B3731" s="12" t="s">
        <v>78</v>
      </c>
      <c r="C3731" s="12" t="s">
        <v>100</v>
      </c>
      <c r="D3731" s="12" t="s">
        <v>199</v>
      </c>
      <c r="E3731" s="12">
        <v>-0.43</v>
      </c>
      <c r="F3731" s="14" t="str">
        <f t="shared" si="236"/>
        <v>2025-08-01ExpenseMicrosoft Canada Inc21020 GST/HST Payable-0.43</v>
      </c>
      <c r="G3731" s="15">
        <f t="shared" si="237"/>
        <v>45870</v>
      </c>
      <c r="H3731" s="16" t="str">
        <f>IF((IFERROR((VLOOKUP(D3731,'Automation (QBO)'!A:B,2,FALSE)),"0"))=0,"Suspense",(IFERROR((VLOOKUP(D3731,'Automation (QBO)'!A:B,2,FALSE)),"Suspense")))</f>
        <v>GST/HST Payable</v>
      </c>
      <c r="I3731" s="17">
        <f t="shared" si="238"/>
        <v>-0.43</v>
      </c>
      <c r="J3731" s="12" t="str">
        <f t="shared" si="239"/>
        <v>GST/HST Payable</v>
      </c>
    </row>
    <row r="3732" spans="1:10" ht="18" hidden="1" customHeight="1">
      <c r="A3732" s="13" t="s">
        <v>977</v>
      </c>
      <c r="B3732" s="12" t="s">
        <v>78</v>
      </c>
      <c r="C3732" s="12" t="s">
        <v>100</v>
      </c>
      <c r="D3732" s="12" t="s">
        <v>505</v>
      </c>
      <c r="E3732" s="12">
        <v>9.08</v>
      </c>
      <c r="F3732" s="14" t="str">
        <f t="shared" si="236"/>
        <v>2025-08-01ExpenseMicrosoft Canada Inc21010 Credit Card (CIBC Visa)9.08</v>
      </c>
      <c r="G3732" s="15">
        <f t="shared" si="237"/>
        <v>45870</v>
      </c>
      <c r="H3732" s="16" t="str">
        <f>IF((IFERROR((VLOOKUP(D3732,'Automation (QBO)'!A:B,2,FALSE)),"0"))=0,"Suspense",(IFERROR((VLOOKUP(D3732,'Automation (QBO)'!A:B,2,FALSE)),"Suspense")))</f>
        <v>Credit Card (CIBC Visa)</v>
      </c>
      <c r="I3732" s="17">
        <f t="shared" si="238"/>
        <v>9.08</v>
      </c>
      <c r="J3732" s="12" t="str">
        <f t="shared" si="239"/>
        <v>Credit Card (CIBC Visa)</v>
      </c>
    </row>
    <row r="3733" spans="1:10" ht="18" hidden="1" customHeight="1">
      <c r="A3733" s="13" t="s">
        <v>977</v>
      </c>
      <c r="B3733" s="12" t="s">
        <v>924</v>
      </c>
      <c r="C3733" s="12" t="s">
        <v>116</v>
      </c>
      <c r="D3733" s="12" t="s">
        <v>272</v>
      </c>
      <c r="E3733" s="12">
        <v>866.25</v>
      </c>
      <c r="F3733" s="14" t="str">
        <f t="shared" si="236"/>
        <v>2025-08-01BillRoarty Painting21000 Accounts Payable866.25</v>
      </c>
      <c r="G3733" s="15">
        <f t="shared" si="237"/>
        <v>45870</v>
      </c>
      <c r="H3733" s="16" t="str">
        <f>IF((IFERROR((VLOOKUP(D3733,'Automation (QBO)'!A:B,2,FALSE)),"0"))=0,"Suspense",(IFERROR((VLOOKUP(D3733,'Automation (QBO)'!A:B,2,FALSE)),"Suspense")))</f>
        <v>Accounts Payable - Unknown</v>
      </c>
      <c r="I3733" s="17">
        <f t="shared" si="238"/>
        <v>866.25</v>
      </c>
      <c r="J3733" s="12" t="str">
        <f t="shared" si="239"/>
        <v>Accounts Payable - Unknown</v>
      </c>
    </row>
    <row r="3734" spans="1:10" ht="18" hidden="1" customHeight="1">
      <c r="A3734" s="13" t="s">
        <v>977</v>
      </c>
      <c r="B3734" s="12" t="s">
        <v>924</v>
      </c>
      <c r="C3734" s="12" t="s">
        <v>282</v>
      </c>
      <c r="D3734" s="12" t="s">
        <v>272</v>
      </c>
      <c r="E3734" s="12">
        <v>952.88</v>
      </c>
      <c r="F3734" s="14" t="str">
        <f t="shared" si="236"/>
        <v>2025-08-01BillRobertson Kolbeins Teevans Gallaher Associates LTD.21000 Accounts Payable952.88</v>
      </c>
      <c r="G3734" s="15">
        <f t="shared" si="237"/>
        <v>45870</v>
      </c>
      <c r="H3734" s="16" t="str">
        <f>IF((IFERROR((VLOOKUP(D3734,'Automation (QBO)'!A:B,2,FALSE)),"0"))=0,"Suspense",(IFERROR((VLOOKUP(D3734,'Automation (QBO)'!A:B,2,FALSE)),"Suspense")))</f>
        <v>Accounts Payable - Unknown</v>
      </c>
      <c r="I3734" s="17">
        <f t="shared" si="238"/>
        <v>952.88</v>
      </c>
      <c r="J3734" s="12" t="str">
        <f t="shared" si="239"/>
        <v>Accounts Payable - Unknown</v>
      </c>
    </row>
    <row r="3735" spans="1:10" ht="18" hidden="1" customHeight="1">
      <c r="A3735" s="13" t="s">
        <v>977</v>
      </c>
      <c r="B3735" s="12" t="s">
        <v>929</v>
      </c>
      <c r="C3735" s="12" t="s">
        <v>979</v>
      </c>
      <c r="D3735" s="12" t="s">
        <v>201</v>
      </c>
      <c r="E3735" s="12">
        <v>-3742.35</v>
      </c>
      <c r="F3735" s="14" t="str">
        <f t="shared" si="236"/>
        <v>2025-08-01Bill Payment (Cheque)Wedler Engineering11005 Chequing (CIBC)-3742.35</v>
      </c>
      <c r="G3735" s="15">
        <f t="shared" si="237"/>
        <v>45870</v>
      </c>
      <c r="H3735" s="16" t="str">
        <f>IF((IFERROR((VLOOKUP(D3735,'Automation (QBO)'!A:B,2,FALSE)),"0"))=0,"Suspense",(IFERROR((VLOOKUP(D3735,'Automation (QBO)'!A:B,2,FALSE)),"Suspense")))</f>
        <v>Chequing (CIBC)</v>
      </c>
      <c r="I3735" s="17">
        <f t="shared" si="238"/>
        <v>-3742.35</v>
      </c>
      <c r="J3735" s="12" t="str">
        <f t="shared" si="239"/>
        <v>Chequing (CIBC)</v>
      </c>
    </row>
    <row r="3736" spans="1:10" ht="18" hidden="1" customHeight="1">
      <c r="A3736" s="13" t="s">
        <v>977</v>
      </c>
      <c r="B3736" s="12" t="s">
        <v>929</v>
      </c>
      <c r="C3736" s="12" t="s">
        <v>911</v>
      </c>
      <c r="D3736" s="12" t="s">
        <v>201</v>
      </c>
      <c r="E3736" s="12">
        <v>-1029.72</v>
      </c>
      <c r="F3736" s="14" t="str">
        <f t="shared" si="236"/>
        <v>2025-08-01Bill Payment (Cheque)By Nature Import11005 Chequing (CIBC)-1029.72</v>
      </c>
      <c r="G3736" s="15">
        <f t="shared" si="237"/>
        <v>45870</v>
      </c>
      <c r="H3736" s="16" t="str">
        <f>IF((IFERROR((VLOOKUP(D3736,'Automation (QBO)'!A:B,2,FALSE)),"0"))=0,"Suspense",(IFERROR((VLOOKUP(D3736,'Automation (QBO)'!A:B,2,FALSE)),"Suspense")))</f>
        <v>Chequing (CIBC)</v>
      </c>
      <c r="I3736" s="17">
        <f t="shared" si="238"/>
        <v>-1029.72</v>
      </c>
      <c r="J3736" s="12" t="str">
        <f t="shared" si="239"/>
        <v>Chequing (CIBC)</v>
      </c>
    </row>
    <row r="3737" spans="1:10" ht="18" hidden="1" customHeight="1">
      <c r="A3737" s="13" t="s">
        <v>977</v>
      </c>
      <c r="B3737" s="12" t="s">
        <v>929</v>
      </c>
      <c r="C3737" s="12" t="s">
        <v>282</v>
      </c>
      <c r="D3737" s="12" t="s">
        <v>201</v>
      </c>
      <c r="E3737" s="12">
        <v>-952.88</v>
      </c>
      <c r="F3737" s="14" t="str">
        <f t="shared" si="236"/>
        <v>2025-08-01Bill Payment (Cheque)Robertson Kolbeins Teevans Gallaher Associates LTD.11005 Chequing (CIBC)-952.88</v>
      </c>
      <c r="G3737" s="15">
        <f t="shared" si="237"/>
        <v>45870</v>
      </c>
      <c r="H3737" s="16" t="str">
        <f>IF((IFERROR((VLOOKUP(D3737,'Automation (QBO)'!A:B,2,FALSE)),"0"))=0,"Suspense",(IFERROR((VLOOKUP(D3737,'Automation (QBO)'!A:B,2,FALSE)),"Suspense")))</f>
        <v>Chequing (CIBC)</v>
      </c>
      <c r="I3737" s="17">
        <f t="shared" si="238"/>
        <v>-952.88</v>
      </c>
      <c r="J3737" s="12" t="str">
        <f t="shared" si="239"/>
        <v>Chequing (CIBC)</v>
      </c>
    </row>
    <row r="3738" spans="1:10" ht="18" hidden="1" customHeight="1">
      <c r="A3738" s="13" t="s">
        <v>977</v>
      </c>
      <c r="B3738" s="12" t="s">
        <v>929</v>
      </c>
      <c r="C3738" s="12" t="s">
        <v>116</v>
      </c>
      <c r="D3738" s="12" t="s">
        <v>201</v>
      </c>
      <c r="E3738" s="12">
        <v>-866.25</v>
      </c>
      <c r="F3738" s="14" t="str">
        <f t="shared" si="236"/>
        <v>2025-08-01Bill Payment (Cheque)Roarty Painting11005 Chequing (CIBC)-866.25</v>
      </c>
      <c r="G3738" s="15">
        <f t="shared" si="237"/>
        <v>45870</v>
      </c>
      <c r="H3738" s="16" t="str">
        <f>IF((IFERROR((VLOOKUP(D3738,'Automation (QBO)'!A:B,2,FALSE)),"0"))=0,"Suspense",(IFERROR((VLOOKUP(D3738,'Automation (QBO)'!A:B,2,FALSE)),"Suspense")))</f>
        <v>Chequing (CIBC)</v>
      </c>
      <c r="I3738" s="17">
        <f t="shared" si="238"/>
        <v>-866.25</v>
      </c>
      <c r="J3738" s="12" t="str">
        <f t="shared" si="239"/>
        <v>Chequing (CIBC)</v>
      </c>
    </row>
    <row r="3739" spans="1:10" ht="18" hidden="1" customHeight="1">
      <c r="A3739" s="13" t="s">
        <v>977</v>
      </c>
      <c r="B3739" s="12" t="s">
        <v>929</v>
      </c>
      <c r="C3739" s="12" t="s">
        <v>112</v>
      </c>
      <c r="D3739" s="12" t="s">
        <v>201</v>
      </c>
      <c r="E3739" s="12">
        <v>-257.36</v>
      </c>
      <c r="F3739" s="14" t="str">
        <f t="shared" si="236"/>
        <v>2025-08-01Bill Payment (Cheque)BKS Mechanical11005 Chequing (CIBC)-257.36</v>
      </c>
      <c r="G3739" s="15">
        <f t="shared" si="237"/>
        <v>45870</v>
      </c>
      <c r="H3739" s="16" t="str">
        <f>IF((IFERROR((VLOOKUP(D3739,'Automation (QBO)'!A:B,2,FALSE)),"0"))=0,"Suspense",(IFERROR((VLOOKUP(D3739,'Automation (QBO)'!A:B,2,FALSE)),"Suspense")))</f>
        <v>Chequing (CIBC)</v>
      </c>
      <c r="I3739" s="17">
        <f t="shared" si="238"/>
        <v>-257.36</v>
      </c>
      <c r="J3739" s="12" t="str">
        <f t="shared" si="239"/>
        <v>Chequing (CIBC)</v>
      </c>
    </row>
    <row r="3740" spans="1:10" ht="18" hidden="1" customHeight="1">
      <c r="A3740" s="13" t="s">
        <v>977</v>
      </c>
      <c r="B3740" s="12" t="s">
        <v>124</v>
      </c>
      <c r="D3740" s="12" t="s">
        <v>201</v>
      </c>
      <c r="E3740" s="12">
        <v>26000</v>
      </c>
      <c r="F3740" s="14" t="str">
        <f t="shared" si="236"/>
        <v>2025-08-01Deposit11005 Chequing (CIBC)26000</v>
      </c>
      <c r="G3740" s="15">
        <f t="shared" si="237"/>
        <v>45870</v>
      </c>
      <c r="H3740" s="16" t="str">
        <f>IF((IFERROR((VLOOKUP(D3740,'Automation (QBO)'!A:B,2,FALSE)),"0"))=0,"Suspense",(IFERROR((VLOOKUP(D3740,'Automation (QBO)'!A:B,2,FALSE)),"Suspense")))</f>
        <v>Chequing (CIBC)</v>
      </c>
      <c r="I3740" s="17">
        <f t="shared" si="238"/>
        <v>26000</v>
      </c>
      <c r="J3740" s="12" t="str">
        <f t="shared" si="239"/>
        <v>Chequing (CIBC)</v>
      </c>
    </row>
    <row r="3741" spans="1:10" ht="18" hidden="1" customHeight="1">
      <c r="A3741" s="13" t="s">
        <v>977</v>
      </c>
      <c r="B3741" s="12" t="s">
        <v>78</v>
      </c>
      <c r="C3741" s="12" t="s">
        <v>142</v>
      </c>
      <c r="D3741" s="12" t="s">
        <v>201</v>
      </c>
      <c r="E3741" s="12">
        <v>-1252.44</v>
      </c>
      <c r="F3741" s="14" t="str">
        <f t="shared" si="236"/>
        <v>2025-08-01ExpenseInsurance WayPoint Portfolio Inc.11005 Chequing (CIBC)-1252.44</v>
      </c>
      <c r="G3741" s="15">
        <f t="shared" si="237"/>
        <v>45870</v>
      </c>
      <c r="H3741" s="16" t="str">
        <f>IF((IFERROR((VLOOKUP(D3741,'Automation (QBO)'!A:B,2,FALSE)),"0"))=0,"Suspense",(IFERROR((VLOOKUP(D3741,'Automation (QBO)'!A:B,2,FALSE)),"Suspense")))</f>
        <v>Chequing (CIBC)</v>
      </c>
      <c r="I3741" s="17">
        <f t="shared" si="238"/>
        <v>-1252.44</v>
      </c>
      <c r="J3741" s="12" t="str">
        <f t="shared" si="239"/>
        <v>Chequing (CIBC)</v>
      </c>
    </row>
    <row r="3742" spans="1:10" ht="18" hidden="1" customHeight="1">
      <c r="A3742" s="13" t="s">
        <v>981</v>
      </c>
      <c r="B3742" s="12" t="s">
        <v>924</v>
      </c>
      <c r="C3742" s="12" t="s">
        <v>81</v>
      </c>
      <c r="D3742" s="12" t="s">
        <v>982</v>
      </c>
      <c r="E3742" s="12">
        <v>440.73</v>
      </c>
      <c r="F3742" s="14" t="str">
        <f t="shared" si="236"/>
        <v>2025-08-03BillHome Depot51351 Equipment &amp; Rental440.73</v>
      </c>
      <c r="G3742" s="15">
        <f t="shared" si="237"/>
        <v>45872</v>
      </c>
      <c r="H3742" s="16" t="str">
        <f>IF((IFERROR((VLOOKUP(D3742,'Automation (QBO)'!A:B,2,FALSE)),"0"))=0,"Suspense",(IFERROR((VLOOKUP(D3742,'Automation (QBO)'!A:B,2,FALSE)),"Suspense")))</f>
        <v>Suspense</v>
      </c>
      <c r="I3742" s="17">
        <f t="shared" si="238"/>
        <v>440.73</v>
      </c>
      <c r="J3742" s="12" t="str">
        <f t="shared" si="239"/>
        <v>Suspense</v>
      </c>
    </row>
    <row r="3743" spans="1:10" ht="18" hidden="1" customHeight="1">
      <c r="A3743" s="13" t="s">
        <v>981</v>
      </c>
      <c r="B3743" s="12" t="s">
        <v>924</v>
      </c>
      <c r="C3743" s="12" t="s">
        <v>81</v>
      </c>
      <c r="D3743" s="12" t="s">
        <v>199</v>
      </c>
      <c r="E3743" s="12">
        <v>-20.6</v>
      </c>
      <c r="F3743" s="14" t="str">
        <f t="shared" ref="F3743:F3806" si="240">A3743&amp;B3743&amp;C3743&amp;D3743&amp;E3743</f>
        <v>2025-08-03BillHome Depot21020 GST/HST Payable-20.6</v>
      </c>
      <c r="G3743" s="15">
        <f t="shared" ref="G3743:G3806" si="241">IFERROR((DATEVALUE(A3743)),A3743)</f>
        <v>45872</v>
      </c>
      <c r="H3743" s="16" t="str">
        <f>IF((IFERROR((VLOOKUP(D3743,'Automation (QBO)'!A:B,2,FALSE)),"0"))=0,"Suspense",(IFERROR((VLOOKUP(D3743,'Automation (QBO)'!A:B,2,FALSE)),"Suspense")))</f>
        <v>GST/HST Payable</v>
      </c>
      <c r="I3743" s="17">
        <f t="shared" ref="I3743:I3806" si="242">E3743</f>
        <v>-20.6</v>
      </c>
      <c r="J3743" s="12" t="str">
        <f t="shared" ref="J3743:J3806" si="243">H3743</f>
        <v>GST/HST Payable</v>
      </c>
    </row>
    <row r="3744" spans="1:10" ht="18" hidden="1" customHeight="1">
      <c r="A3744" s="13" t="s">
        <v>981</v>
      </c>
      <c r="B3744" s="12" t="s">
        <v>924</v>
      </c>
      <c r="C3744" s="12" t="s">
        <v>81</v>
      </c>
      <c r="D3744" s="12" t="s">
        <v>272</v>
      </c>
      <c r="E3744" s="12">
        <v>461.33</v>
      </c>
      <c r="F3744" s="14" t="str">
        <f t="shared" si="240"/>
        <v>2025-08-03BillHome Depot21000 Accounts Payable461.33</v>
      </c>
      <c r="G3744" s="15">
        <f t="shared" si="241"/>
        <v>45872</v>
      </c>
      <c r="H3744" s="16" t="str">
        <f>IF((IFERROR((VLOOKUP(D3744,'Automation (QBO)'!A:B,2,FALSE)),"0"))=0,"Suspense",(IFERROR((VLOOKUP(D3744,'Automation (QBO)'!A:B,2,FALSE)),"Suspense")))</f>
        <v>Accounts Payable - Unknown</v>
      </c>
      <c r="I3744" s="17">
        <f t="shared" si="242"/>
        <v>461.33</v>
      </c>
      <c r="J3744" s="12" t="str">
        <f t="shared" si="243"/>
        <v>Accounts Payable - Unknown</v>
      </c>
    </row>
    <row r="3745" spans="1:10" ht="18" hidden="1" customHeight="1">
      <c r="A3745" s="13" t="s">
        <v>981</v>
      </c>
      <c r="B3745" s="12" t="s">
        <v>925</v>
      </c>
      <c r="C3745" s="12" t="s">
        <v>81</v>
      </c>
      <c r="D3745" s="12" t="s">
        <v>272</v>
      </c>
      <c r="E3745" s="12">
        <v>-461.33</v>
      </c>
      <c r="F3745" s="14" t="str">
        <f t="shared" si="240"/>
        <v>2025-08-03Bill Payment (Credit Card)Home Depot21000 Accounts Payable-461.33</v>
      </c>
      <c r="G3745" s="15">
        <f t="shared" si="241"/>
        <v>45872</v>
      </c>
      <c r="H3745" s="16" t="str">
        <f>IF((IFERROR((VLOOKUP(D3745,'Automation (QBO)'!A:B,2,FALSE)),"0"))=0,"Suspense",(IFERROR((VLOOKUP(D3745,'Automation (QBO)'!A:B,2,FALSE)),"Suspense")))</f>
        <v>Accounts Payable - Unknown</v>
      </c>
      <c r="I3745" s="17">
        <f t="shared" si="242"/>
        <v>-461.33</v>
      </c>
      <c r="J3745" s="12" t="str">
        <f t="shared" si="243"/>
        <v>Accounts Payable - Unknown</v>
      </c>
    </row>
    <row r="3746" spans="1:10" ht="18" hidden="1" customHeight="1">
      <c r="A3746" s="13" t="s">
        <v>981</v>
      </c>
      <c r="B3746" s="12" t="s">
        <v>925</v>
      </c>
      <c r="C3746" s="12" t="s">
        <v>81</v>
      </c>
      <c r="D3746" s="12" t="s">
        <v>505</v>
      </c>
      <c r="E3746" s="12">
        <v>461.33</v>
      </c>
      <c r="F3746" s="14" t="str">
        <f t="shared" si="240"/>
        <v>2025-08-03Bill Payment (Credit Card)Home Depot21010 Credit Card (CIBC Visa)461.33</v>
      </c>
      <c r="G3746" s="15">
        <f t="shared" si="241"/>
        <v>45872</v>
      </c>
      <c r="H3746" s="16" t="str">
        <f>IF((IFERROR((VLOOKUP(D3746,'Automation (QBO)'!A:B,2,FALSE)),"0"))=0,"Suspense",(IFERROR((VLOOKUP(D3746,'Automation (QBO)'!A:B,2,FALSE)),"Suspense")))</f>
        <v>Credit Card (CIBC Visa)</v>
      </c>
      <c r="I3746" s="17">
        <f t="shared" si="242"/>
        <v>461.33</v>
      </c>
      <c r="J3746" s="12" t="str">
        <f t="shared" si="243"/>
        <v>Credit Card (CIBC Visa)</v>
      </c>
    </row>
    <row r="3747" spans="1:10" ht="18" hidden="1" customHeight="1">
      <c r="A3747" s="13" t="s">
        <v>983</v>
      </c>
      <c r="B3747" s="12" t="s">
        <v>78</v>
      </c>
      <c r="C3747" s="12" t="s">
        <v>109</v>
      </c>
      <c r="D3747" s="12" t="s">
        <v>656</v>
      </c>
      <c r="E3747" s="12">
        <v>2000</v>
      </c>
      <c r="F3747" s="14" t="str">
        <f t="shared" si="240"/>
        <v>2025-08-04ExpenseSaltire Rentals13007 Due to/from Saltire Rentals2000</v>
      </c>
      <c r="G3747" s="15">
        <f t="shared" si="241"/>
        <v>45873</v>
      </c>
      <c r="H3747" s="16" t="str">
        <f>IF((IFERROR((VLOOKUP(D3747,'Automation (QBO)'!A:B,2,FALSE)),"0"))=0,"Suspense",(IFERROR((VLOOKUP(D3747,'Automation (QBO)'!A:B,2,FALSE)),"Suspense")))</f>
        <v>Due to/from Saltire Rentals</v>
      </c>
      <c r="I3747" s="17">
        <f t="shared" si="242"/>
        <v>2000</v>
      </c>
      <c r="J3747" s="12" t="str">
        <f t="shared" si="243"/>
        <v>Due to/from Saltire Rentals</v>
      </c>
    </row>
    <row r="3748" spans="1:10" ht="18" hidden="1" customHeight="1">
      <c r="A3748" s="13" t="s">
        <v>983</v>
      </c>
      <c r="B3748" s="12" t="s">
        <v>78</v>
      </c>
      <c r="C3748" s="12" t="s">
        <v>109</v>
      </c>
      <c r="D3748" s="12" t="s">
        <v>199</v>
      </c>
      <c r="E3748" s="12">
        <v>0</v>
      </c>
      <c r="F3748" s="14" t="str">
        <f t="shared" si="240"/>
        <v>2025-08-04ExpenseSaltire Rentals21020 GST/HST Payable0</v>
      </c>
      <c r="G3748" s="15">
        <f t="shared" si="241"/>
        <v>45873</v>
      </c>
      <c r="H3748" s="16" t="str">
        <f>IF((IFERROR((VLOOKUP(D3748,'Automation (QBO)'!A:B,2,FALSE)),"0"))=0,"Suspense",(IFERROR((VLOOKUP(D3748,'Automation (QBO)'!A:B,2,FALSE)),"Suspense")))</f>
        <v>GST/HST Payable</v>
      </c>
      <c r="I3748" s="17">
        <f t="shared" si="242"/>
        <v>0</v>
      </c>
      <c r="J3748" s="12" t="str">
        <f t="shared" si="243"/>
        <v>GST/HST Payable</v>
      </c>
    </row>
    <row r="3749" spans="1:10" ht="18" hidden="1" customHeight="1">
      <c r="A3749" s="13" t="s">
        <v>983</v>
      </c>
      <c r="B3749" s="12" t="s">
        <v>78</v>
      </c>
      <c r="C3749" s="12" t="s">
        <v>109</v>
      </c>
      <c r="D3749" s="12" t="s">
        <v>201</v>
      </c>
      <c r="E3749" s="12">
        <v>-2000</v>
      </c>
      <c r="F3749" s="14" t="str">
        <f t="shared" si="240"/>
        <v>2025-08-04ExpenseSaltire Rentals11005 Chequing (CIBC)-2000</v>
      </c>
      <c r="G3749" s="15">
        <f t="shared" si="241"/>
        <v>45873</v>
      </c>
      <c r="H3749" s="16" t="str">
        <f>IF((IFERROR((VLOOKUP(D3749,'Automation (QBO)'!A:B,2,FALSE)),"0"))=0,"Suspense",(IFERROR((VLOOKUP(D3749,'Automation (QBO)'!A:B,2,FALSE)),"Suspense")))</f>
        <v>Chequing (CIBC)</v>
      </c>
      <c r="I3749" s="17">
        <f t="shared" si="242"/>
        <v>-2000</v>
      </c>
      <c r="J3749" s="12" t="str">
        <f t="shared" si="243"/>
        <v>Chequing (CIBC)</v>
      </c>
    </row>
    <row r="3750" spans="1:10" ht="18" hidden="1" customHeight="1">
      <c r="A3750" s="13" t="s">
        <v>984</v>
      </c>
      <c r="B3750" s="12" t="s">
        <v>84</v>
      </c>
      <c r="C3750" s="12" t="s">
        <v>963</v>
      </c>
      <c r="D3750" s="12" t="s">
        <v>665</v>
      </c>
      <c r="E3750" s="12">
        <v>3255</v>
      </c>
      <c r="F3750" s="14" t="str">
        <f t="shared" si="240"/>
        <v>2025-08-05InvoiceExtramile hospitality12000 [Accounts Receivable]3255</v>
      </c>
      <c r="G3750" s="15">
        <f t="shared" si="241"/>
        <v>45874</v>
      </c>
      <c r="H3750" s="16" t="str">
        <f>IF((IFERROR((VLOOKUP(D3750,'Automation (QBO)'!A:B,2,FALSE)),"0"))=0,"Suspense",(IFERROR((VLOOKUP(D3750,'Automation (QBO)'!A:B,2,FALSE)),"Suspense")))</f>
        <v>Accounts Recievable - Suspense</v>
      </c>
      <c r="I3750" s="17">
        <f t="shared" si="242"/>
        <v>3255</v>
      </c>
      <c r="J3750" s="12" t="str">
        <f t="shared" si="243"/>
        <v>Accounts Recievable - Suspense</v>
      </c>
    </row>
    <row r="3751" spans="1:10" ht="18" hidden="1" customHeight="1">
      <c r="A3751" s="13" t="s">
        <v>984</v>
      </c>
      <c r="B3751" s="12" t="s">
        <v>84</v>
      </c>
      <c r="C3751" s="12" t="s">
        <v>963</v>
      </c>
      <c r="D3751" s="12" t="s">
        <v>950</v>
      </c>
      <c r="E3751" s="12">
        <v>3000</v>
      </c>
      <c r="F3751" s="14" t="str">
        <f t="shared" si="240"/>
        <v>2025-08-05InvoiceExtramile hospitality41007 Labour - Consulting3000</v>
      </c>
      <c r="G3751" s="15">
        <f t="shared" si="241"/>
        <v>45874</v>
      </c>
      <c r="H3751" s="16" t="str">
        <f>IF((IFERROR((VLOOKUP(D3751,'Automation (QBO)'!A:B,2,FALSE)),"0"))=0,"Suspense",(IFERROR((VLOOKUP(D3751,'Automation (QBO)'!A:B,2,FALSE)),"Suspense")))</f>
        <v>Labour - Consulting</v>
      </c>
      <c r="I3751" s="17">
        <f t="shared" si="242"/>
        <v>3000</v>
      </c>
      <c r="J3751" s="12" t="str">
        <f t="shared" si="243"/>
        <v>Labour - Consulting</v>
      </c>
    </row>
    <row r="3752" spans="1:10" ht="18" hidden="1" customHeight="1">
      <c r="A3752" s="13" t="s">
        <v>984</v>
      </c>
      <c r="B3752" s="12" t="s">
        <v>84</v>
      </c>
      <c r="C3752" s="12" t="s">
        <v>963</v>
      </c>
      <c r="D3752" s="12" t="s">
        <v>907</v>
      </c>
      <c r="E3752" s="12">
        <v>100</v>
      </c>
      <c r="F3752" s="14" t="str">
        <f t="shared" si="240"/>
        <v>2025-08-05InvoiceExtramile hospitality41008 Project Expense - Materials Income100</v>
      </c>
      <c r="G3752" s="15">
        <f t="shared" si="241"/>
        <v>45874</v>
      </c>
      <c r="H3752" s="16" t="str">
        <f>IF((IFERROR((VLOOKUP(D3752,'Automation (QBO)'!A:B,2,FALSE)),"0"))=0,"Suspense",(IFERROR((VLOOKUP(D3752,'Automation (QBO)'!A:B,2,FALSE)),"Suspense")))</f>
        <v>Project Expense - Materials Income</v>
      </c>
      <c r="I3752" s="17">
        <f t="shared" si="242"/>
        <v>100</v>
      </c>
      <c r="J3752" s="12" t="str">
        <f t="shared" si="243"/>
        <v>Project Expense - Materials Income</v>
      </c>
    </row>
    <row r="3753" spans="1:10" ht="18" hidden="1" customHeight="1">
      <c r="A3753" s="13" t="s">
        <v>984</v>
      </c>
      <c r="B3753" s="12" t="s">
        <v>84</v>
      </c>
      <c r="C3753" s="12" t="s">
        <v>963</v>
      </c>
      <c r="D3753" s="12" t="s">
        <v>199</v>
      </c>
      <c r="E3753" s="12">
        <v>155</v>
      </c>
      <c r="F3753" s="14" t="str">
        <f t="shared" si="240"/>
        <v>2025-08-05InvoiceExtramile hospitality21020 GST/HST Payable155</v>
      </c>
      <c r="G3753" s="15">
        <f t="shared" si="241"/>
        <v>45874</v>
      </c>
      <c r="H3753" s="16" t="str">
        <f>IF((IFERROR((VLOOKUP(D3753,'Automation (QBO)'!A:B,2,FALSE)),"0"))=0,"Suspense",(IFERROR((VLOOKUP(D3753,'Automation (QBO)'!A:B,2,FALSE)),"Suspense")))</f>
        <v>GST/HST Payable</v>
      </c>
      <c r="I3753" s="17">
        <f t="shared" si="242"/>
        <v>155</v>
      </c>
      <c r="J3753" s="12" t="str">
        <f t="shared" si="243"/>
        <v>GST/HST Payable</v>
      </c>
    </row>
    <row r="3754" spans="1:10" ht="18" hidden="1" customHeight="1">
      <c r="A3754" s="13" t="s">
        <v>984</v>
      </c>
      <c r="B3754" s="12" t="s">
        <v>84</v>
      </c>
      <c r="C3754" s="12" t="s">
        <v>962</v>
      </c>
      <c r="D3754" s="12" t="s">
        <v>665</v>
      </c>
      <c r="E3754" s="12">
        <v>308.83</v>
      </c>
      <c r="F3754" s="14" t="str">
        <f t="shared" si="240"/>
        <v>2025-08-05InvoiceRomers Port Moody:Romer's Port Moody Misc Work12000 [Accounts Receivable]308.83</v>
      </c>
      <c r="G3754" s="15">
        <f t="shared" si="241"/>
        <v>45874</v>
      </c>
      <c r="H3754" s="16" t="str">
        <f>IF((IFERROR((VLOOKUP(D3754,'Automation (QBO)'!A:B,2,FALSE)),"0"))=0,"Suspense",(IFERROR((VLOOKUP(D3754,'Automation (QBO)'!A:B,2,FALSE)),"Suspense")))</f>
        <v>Accounts Recievable - Suspense</v>
      </c>
      <c r="I3754" s="17">
        <f t="shared" si="242"/>
        <v>308.83</v>
      </c>
      <c r="J3754" s="12" t="str">
        <f t="shared" si="243"/>
        <v>Accounts Recievable - Suspense</v>
      </c>
    </row>
    <row r="3755" spans="1:10" ht="18" hidden="1" customHeight="1">
      <c r="A3755" s="13" t="s">
        <v>984</v>
      </c>
      <c r="B3755" s="12" t="s">
        <v>84</v>
      </c>
      <c r="C3755" s="12" t="s">
        <v>962</v>
      </c>
      <c r="D3755" s="12" t="s">
        <v>906</v>
      </c>
      <c r="E3755" s="12">
        <v>245.1</v>
      </c>
      <c r="F3755" s="14" t="str">
        <f t="shared" si="240"/>
        <v>2025-08-05InvoiceRomers Port Moody:Romer's Port Moody Misc Work41009 Project Expense - Subcontractors Income245.1</v>
      </c>
      <c r="G3755" s="15">
        <f t="shared" si="241"/>
        <v>45874</v>
      </c>
      <c r="H3755" s="16" t="str">
        <f>IF((IFERROR((VLOOKUP(D3755,'Automation (QBO)'!A:B,2,FALSE)),"0"))=0,"Suspense",(IFERROR((VLOOKUP(D3755,'Automation (QBO)'!A:B,2,FALSE)),"Suspense")))</f>
        <v>Project Expense - Subcontractors Income</v>
      </c>
      <c r="I3755" s="17">
        <f t="shared" si="242"/>
        <v>245.1</v>
      </c>
      <c r="J3755" s="12" t="str">
        <f t="shared" si="243"/>
        <v>Project Expense - Subcontractors Income</v>
      </c>
    </row>
    <row r="3756" spans="1:10" ht="18" hidden="1" customHeight="1">
      <c r="A3756" s="13" t="s">
        <v>984</v>
      </c>
      <c r="B3756" s="12" t="s">
        <v>84</v>
      </c>
      <c r="C3756" s="12" t="s">
        <v>962</v>
      </c>
      <c r="D3756" s="12" t="s">
        <v>760</v>
      </c>
      <c r="E3756" s="12">
        <v>49.02</v>
      </c>
      <c r="F3756" s="14" t="str">
        <f t="shared" si="240"/>
        <v>2025-08-05InvoiceRomers Port Moody:Romer's Port Moody Misc Work42020 Margin - Subcontractor49.02</v>
      </c>
      <c r="G3756" s="15">
        <f t="shared" si="241"/>
        <v>45874</v>
      </c>
      <c r="H3756" s="16" t="str">
        <f>IF((IFERROR((VLOOKUP(D3756,'Automation (QBO)'!A:B,2,FALSE)),"0"))=0,"Suspense",(IFERROR((VLOOKUP(D3756,'Automation (QBO)'!A:B,2,FALSE)),"Suspense")))</f>
        <v>Margin - Subcontractor</v>
      </c>
      <c r="I3756" s="17">
        <f t="shared" si="242"/>
        <v>49.02</v>
      </c>
      <c r="J3756" s="12" t="str">
        <f t="shared" si="243"/>
        <v>Margin - Subcontractor</v>
      </c>
    </row>
    <row r="3757" spans="1:10" ht="18" hidden="1" customHeight="1">
      <c r="A3757" s="13" t="s">
        <v>984</v>
      </c>
      <c r="B3757" s="12" t="s">
        <v>84</v>
      </c>
      <c r="C3757" s="12" t="s">
        <v>962</v>
      </c>
      <c r="D3757" s="12" t="s">
        <v>199</v>
      </c>
      <c r="E3757" s="12">
        <v>14.71</v>
      </c>
      <c r="F3757" s="14" t="str">
        <f t="shared" si="240"/>
        <v>2025-08-05InvoiceRomers Port Moody:Romer's Port Moody Misc Work21020 GST/HST Payable14.71</v>
      </c>
      <c r="G3757" s="15">
        <f t="shared" si="241"/>
        <v>45874</v>
      </c>
      <c r="H3757" s="16" t="str">
        <f>IF((IFERROR((VLOOKUP(D3757,'Automation (QBO)'!A:B,2,FALSE)),"0"))=0,"Suspense",(IFERROR((VLOOKUP(D3757,'Automation (QBO)'!A:B,2,FALSE)),"Suspense")))</f>
        <v>GST/HST Payable</v>
      </c>
      <c r="I3757" s="17">
        <f t="shared" si="242"/>
        <v>14.71</v>
      </c>
      <c r="J3757" s="12" t="str">
        <f t="shared" si="243"/>
        <v>GST/HST Payable</v>
      </c>
    </row>
    <row r="3758" spans="1:10" ht="18" hidden="1" customHeight="1">
      <c r="A3758" s="13" t="s">
        <v>984</v>
      </c>
      <c r="B3758" s="12" t="s">
        <v>84</v>
      </c>
      <c r="C3758" s="12" t="s">
        <v>753</v>
      </c>
      <c r="D3758" s="12" t="s">
        <v>665</v>
      </c>
      <c r="E3758" s="12">
        <v>0</v>
      </c>
      <c r="F3758" s="14" t="str">
        <f t="shared" si="240"/>
        <v>2025-08-05InvoiceBrowns Newport Village:BSH NewPort Patio Project12000 [Accounts Receivable]0</v>
      </c>
      <c r="G3758" s="15">
        <f t="shared" si="241"/>
        <v>45874</v>
      </c>
      <c r="H3758" s="16" t="str">
        <f>IF((IFERROR((VLOOKUP(D3758,'Automation (QBO)'!A:B,2,FALSE)),"0"))=0,"Suspense",(IFERROR((VLOOKUP(D3758,'Automation (QBO)'!A:B,2,FALSE)),"Suspense")))</f>
        <v>Accounts Recievable - Suspense</v>
      </c>
      <c r="I3758" s="17">
        <f t="shared" si="242"/>
        <v>0</v>
      </c>
      <c r="J3758" s="12" t="str">
        <f t="shared" si="243"/>
        <v>Accounts Recievable - Suspense</v>
      </c>
    </row>
    <row r="3759" spans="1:10" ht="18" hidden="1" customHeight="1">
      <c r="A3759" s="13" t="s">
        <v>984</v>
      </c>
      <c r="B3759" s="12" t="s">
        <v>84</v>
      </c>
      <c r="C3759" s="12" t="s">
        <v>753</v>
      </c>
      <c r="D3759" s="12" t="s">
        <v>906</v>
      </c>
      <c r="E3759" s="12">
        <v>5505</v>
      </c>
      <c r="F3759" s="14" t="str">
        <f t="shared" si="240"/>
        <v>2025-08-05InvoiceBrowns Newport Village:BSH NewPort Patio Project41009 Project Expense - Subcontractors Income5505</v>
      </c>
      <c r="G3759" s="15">
        <f t="shared" si="241"/>
        <v>45874</v>
      </c>
      <c r="H3759" s="16" t="str">
        <f>IF((IFERROR((VLOOKUP(D3759,'Automation (QBO)'!A:B,2,FALSE)),"0"))=0,"Suspense",(IFERROR((VLOOKUP(D3759,'Automation (QBO)'!A:B,2,FALSE)),"Suspense")))</f>
        <v>Project Expense - Subcontractors Income</v>
      </c>
      <c r="I3759" s="17">
        <f t="shared" si="242"/>
        <v>5505</v>
      </c>
      <c r="J3759" s="12" t="str">
        <f t="shared" si="243"/>
        <v>Project Expense - Subcontractors Income</v>
      </c>
    </row>
    <row r="3760" spans="1:10" ht="18" hidden="1" customHeight="1">
      <c r="A3760" s="13" t="s">
        <v>984</v>
      </c>
      <c r="B3760" s="12" t="s">
        <v>84</v>
      </c>
      <c r="C3760" s="12" t="s">
        <v>753</v>
      </c>
      <c r="D3760" s="12" t="s">
        <v>760</v>
      </c>
      <c r="E3760" s="12">
        <v>1101</v>
      </c>
      <c r="F3760" s="14" t="str">
        <f t="shared" si="240"/>
        <v>2025-08-05InvoiceBrowns Newport Village:BSH NewPort Patio Project42020 Margin - Subcontractor1101</v>
      </c>
      <c r="G3760" s="15">
        <f t="shared" si="241"/>
        <v>45874</v>
      </c>
      <c r="H3760" s="16" t="str">
        <f>IF((IFERROR((VLOOKUP(D3760,'Automation (QBO)'!A:B,2,FALSE)),"0"))=0,"Suspense",(IFERROR((VLOOKUP(D3760,'Automation (QBO)'!A:B,2,FALSE)),"Suspense")))</f>
        <v>Margin - Subcontractor</v>
      </c>
      <c r="I3760" s="17">
        <f t="shared" si="242"/>
        <v>1101</v>
      </c>
      <c r="J3760" s="12" t="str">
        <f t="shared" si="243"/>
        <v>Margin - Subcontractor</v>
      </c>
    </row>
    <row r="3761" spans="1:10" ht="18" hidden="1" customHeight="1">
      <c r="A3761" s="13" t="s">
        <v>984</v>
      </c>
      <c r="B3761" s="12" t="s">
        <v>84</v>
      </c>
      <c r="C3761" s="12" t="s">
        <v>753</v>
      </c>
      <c r="D3761" s="12" t="s">
        <v>218</v>
      </c>
      <c r="E3761" s="12">
        <v>-8364.15</v>
      </c>
      <c r="F3761" s="14" t="str">
        <f t="shared" si="240"/>
        <v>2025-08-05InvoiceBrowns Newport Village:BSH NewPort Patio Project21045 Deposit Received-8364.15</v>
      </c>
      <c r="G3761" s="15">
        <f t="shared" si="241"/>
        <v>45874</v>
      </c>
      <c r="H3761" s="16" t="str">
        <f>IF((IFERROR((VLOOKUP(D3761,'Automation (QBO)'!A:B,2,FALSE)),"0"))=0,"Suspense",(IFERROR((VLOOKUP(D3761,'Automation (QBO)'!A:B,2,FALSE)),"Suspense")))</f>
        <v>Liability - Depostis Received</v>
      </c>
      <c r="I3761" s="17">
        <f t="shared" si="242"/>
        <v>-8364.15</v>
      </c>
      <c r="J3761" s="12" t="str">
        <f t="shared" si="243"/>
        <v>Liability - Depostis Received</v>
      </c>
    </row>
    <row r="3762" spans="1:10" ht="18" hidden="1" customHeight="1">
      <c r="A3762" s="13" t="s">
        <v>984</v>
      </c>
      <c r="B3762" s="12" t="s">
        <v>84</v>
      </c>
      <c r="C3762" s="12" t="s">
        <v>753</v>
      </c>
      <c r="D3762" s="12" t="s">
        <v>907</v>
      </c>
      <c r="E3762" s="12">
        <v>983.21</v>
      </c>
      <c r="F3762" s="14" t="str">
        <f t="shared" si="240"/>
        <v>2025-08-05InvoiceBrowns Newport Village:BSH NewPort Patio Project41008 Project Expense - Materials Income983.21</v>
      </c>
      <c r="G3762" s="15">
        <f t="shared" si="241"/>
        <v>45874</v>
      </c>
      <c r="H3762" s="16" t="str">
        <f>IF((IFERROR((VLOOKUP(D3762,'Automation (QBO)'!A:B,2,FALSE)),"0"))=0,"Suspense",(IFERROR((VLOOKUP(D3762,'Automation (QBO)'!A:B,2,FALSE)),"Suspense")))</f>
        <v>Project Expense - Materials Income</v>
      </c>
      <c r="I3762" s="17">
        <f t="shared" si="242"/>
        <v>983.21</v>
      </c>
      <c r="J3762" s="12" t="str">
        <f t="shared" si="243"/>
        <v>Project Expense - Materials Income</v>
      </c>
    </row>
    <row r="3763" spans="1:10" ht="18" hidden="1" customHeight="1">
      <c r="A3763" s="13" t="s">
        <v>984</v>
      </c>
      <c r="B3763" s="12" t="s">
        <v>84</v>
      </c>
      <c r="C3763" s="12" t="s">
        <v>753</v>
      </c>
      <c r="D3763" s="12" t="s">
        <v>759</v>
      </c>
      <c r="E3763" s="12">
        <v>196.65</v>
      </c>
      <c r="F3763" s="14" t="str">
        <f t="shared" si="240"/>
        <v>2025-08-05InvoiceBrowns Newport Village:BSH NewPort Patio Project42015 Margin - Materials196.65</v>
      </c>
      <c r="G3763" s="15">
        <f t="shared" si="241"/>
        <v>45874</v>
      </c>
      <c r="H3763" s="16" t="str">
        <f>IF((IFERROR((VLOOKUP(D3763,'Automation (QBO)'!A:B,2,FALSE)),"0"))=0,"Suspense",(IFERROR((VLOOKUP(D3763,'Automation (QBO)'!A:B,2,FALSE)),"Suspense")))</f>
        <v>Margin - Materials</v>
      </c>
      <c r="I3763" s="17">
        <f t="shared" si="242"/>
        <v>196.65</v>
      </c>
      <c r="J3763" s="12" t="str">
        <f t="shared" si="243"/>
        <v>Margin - Materials</v>
      </c>
    </row>
    <row r="3764" spans="1:10" ht="18" hidden="1" customHeight="1">
      <c r="A3764" s="13" t="s">
        <v>984</v>
      </c>
      <c r="B3764" s="12" t="s">
        <v>84</v>
      </c>
      <c r="C3764" s="12" t="s">
        <v>753</v>
      </c>
      <c r="D3764" s="12" t="s">
        <v>758</v>
      </c>
      <c r="E3764" s="12">
        <v>150</v>
      </c>
      <c r="F3764" s="14" t="str">
        <f t="shared" si="240"/>
        <v>2025-08-05InvoiceBrowns Newport Village:BSH NewPort Patio Project41006 Labour - General150</v>
      </c>
      <c r="G3764" s="15">
        <f t="shared" si="241"/>
        <v>45874</v>
      </c>
      <c r="H3764" s="16" t="str">
        <f>IF((IFERROR((VLOOKUP(D3764,'Automation (QBO)'!A:B,2,FALSE)),"0"))=0,"Suspense",(IFERROR((VLOOKUP(D3764,'Automation (QBO)'!A:B,2,FALSE)),"Suspense")))</f>
        <v>Labour - General</v>
      </c>
      <c r="I3764" s="17">
        <f t="shared" si="242"/>
        <v>150</v>
      </c>
      <c r="J3764" s="12" t="str">
        <f t="shared" si="243"/>
        <v>Labour - General</v>
      </c>
    </row>
    <row r="3765" spans="1:10" ht="18" hidden="1" customHeight="1">
      <c r="A3765" s="13" t="s">
        <v>984</v>
      </c>
      <c r="B3765" s="12" t="s">
        <v>84</v>
      </c>
      <c r="C3765" s="12" t="s">
        <v>753</v>
      </c>
      <c r="D3765" s="12" t="s">
        <v>761</v>
      </c>
      <c r="E3765" s="12">
        <v>30</v>
      </c>
      <c r="F3765" s="14" t="str">
        <f t="shared" si="240"/>
        <v>2025-08-05InvoiceBrowns Newport Village:BSH NewPort Patio Project42025 Margin - Labour30</v>
      </c>
      <c r="G3765" s="15">
        <f t="shared" si="241"/>
        <v>45874</v>
      </c>
      <c r="H3765" s="16" t="str">
        <f>IF((IFERROR((VLOOKUP(D3765,'Automation (QBO)'!A:B,2,FALSE)),"0"))=0,"Suspense",(IFERROR((VLOOKUP(D3765,'Automation (QBO)'!A:B,2,FALSE)),"Suspense")))</f>
        <v>Margin - Labour</v>
      </c>
      <c r="I3765" s="17">
        <f t="shared" si="242"/>
        <v>30</v>
      </c>
      <c r="J3765" s="12" t="str">
        <f t="shared" si="243"/>
        <v>Margin - Labour</v>
      </c>
    </row>
    <row r="3766" spans="1:10" ht="18" hidden="1" customHeight="1">
      <c r="A3766" s="13" t="s">
        <v>984</v>
      </c>
      <c r="B3766" s="12" t="s">
        <v>84</v>
      </c>
      <c r="C3766" s="12" t="s">
        <v>753</v>
      </c>
      <c r="D3766" s="12" t="s">
        <v>199</v>
      </c>
      <c r="E3766" s="12">
        <v>398.29</v>
      </c>
      <c r="F3766" s="14" t="str">
        <f t="shared" si="240"/>
        <v>2025-08-05InvoiceBrowns Newport Village:BSH NewPort Patio Project21020 GST/HST Payable398.29</v>
      </c>
      <c r="G3766" s="15">
        <f t="shared" si="241"/>
        <v>45874</v>
      </c>
      <c r="H3766" s="16" t="str">
        <f>IF((IFERROR((VLOOKUP(D3766,'Automation (QBO)'!A:B,2,FALSE)),"0"))=0,"Suspense",(IFERROR((VLOOKUP(D3766,'Automation (QBO)'!A:B,2,FALSE)),"Suspense")))</f>
        <v>GST/HST Payable</v>
      </c>
      <c r="I3766" s="17">
        <f t="shared" si="242"/>
        <v>398.29</v>
      </c>
      <c r="J3766" s="12" t="str">
        <f t="shared" si="243"/>
        <v>GST/HST Payable</v>
      </c>
    </row>
    <row r="3767" spans="1:10" ht="18" hidden="1" customHeight="1">
      <c r="A3767" s="13" t="s">
        <v>984</v>
      </c>
      <c r="B3767" s="12" t="s">
        <v>84</v>
      </c>
      <c r="C3767" s="12" t="s">
        <v>753</v>
      </c>
      <c r="D3767" s="12" t="s">
        <v>199</v>
      </c>
      <c r="E3767" s="12">
        <v>0</v>
      </c>
      <c r="F3767" s="14" t="str">
        <f t="shared" si="240"/>
        <v>2025-08-05InvoiceBrowns Newport Village:BSH NewPort Patio Project21020 GST/HST Payable0</v>
      </c>
      <c r="G3767" s="15">
        <f t="shared" si="241"/>
        <v>45874</v>
      </c>
      <c r="H3767" s="16" t="str">
        <f>IF((IFERROR((VLOOKUP(D3767,'Automation (QBO)'!A:B,2,FALSE)),"0"))=0,"Suspense",(IFERROR((VLOOKUP(D3767,'Automation (QBO)'!A:B,2,FALSE)),"Suspense")))</f>
        <v>GST/HST Payable</v>
      </c>
      <c r="I3767" s="17">
        <f t="shared" si="242"/>
        <v>0</v>
      </c>
      <c r="J3767" s="12" t="str">
        <f t="shared" si="243"/>
        <v>GST/HST Payable</v>
      </c>
    </row>
    <row r="3768" spans="1:10" ht="18" hidden="1" customHeight="1">
      <c r="A3768" s="13" t="s">
        <v>984</v>
      </c>
      <c r="B3768" s="12" t="s">
        <v>99</v>
      </c>
      <c r="D3768" s="12" t="s">
        <v>505</v>
      </c>
      <c r="E3768" s="12">
        <v>-1000</v>
      </c>
      <c r="F3768" s="14" t="str">
        <f t="shared" si="240"/>
        <v>2025-08-05Credit Card Payment21010 Credit Card (CIBC Visa)-1000</v>
      </c>
      <c r="G3768" s="15">
        <f t="shared" si="241"/>
        <v>45874</v>
      </c>
      <c r="H3768" s="16" t="str">
        <f>IF((IFERROR((VLOOKUP(D3768,'Automation (QBO)'!A:B,2,FALSE)),"0"))=0,"Suspense",(IFERROR((VLOOKUP(D3768,'Automation (QBO)'!A:B,2,FALSE)),"Suspense")))</f>
        <v>Credit Card (CIBC Visa)</v>
      </c>
      <c r="I3768" s="17">
        <f t="shared" si="242"/>
        <v>-1000</v>
      </c>
      <c r="J3768" s="12" t="str">
        <f t="shared" si="243"/>
        <v>Credit Card (CIBC Visa)</v>
      </c>
    </row>
    <row r="3769" spans="1:10" ht="18" hidden="1" customHeight="1">
      <c r="A3769" s="13" t="s">
        <v>984</v>
      </c>
      <c r="B3769" s="12" t="s">
        <v>78</v>
      </c>
      <c r="C3769" s="12" t="s">
        <v>101</v>
      </c>
      <c r="D3769" s="12" t="s">
        <v>383</v>
      </c>
      <c r="E3769" s="12">
        <v>10.66</v>
      </c>
      <c r="F3769" s="14" t="str">
        <f t="shared" si="240"/>
        <v>2025-08-05ExpenseAmazon52165 Subscriptions (Annual)10.66</v>
      </c>
      <c r="G3769" s="15">
        <f t="shared" si="241"/>
        <v>45874</v>
      </c>
      <c r="H3769" s="16" t="str">
        <f>IF((IFERROR((VLOOKUP(D3769,'Automation (QBO)'!A:B,2,FALSE)),"0"))=0,"Suspense",(IFERROR((VLOOKUP(D3769,'Automation (QBO)'!A:B,2,FALSE)),"Suspense")))</f>
        <v>Subscriptions (Annual)</v>
      </c>
      <c r="I3769" s="17">
        <f t="shared" si="242"/>
        <v>10.66</v>
      </c>
      <c r="J3769" s="12" t="str">
        <f t="shared" si="243"/>
        <v>Subscriptions (Annual)</v>
      </c>
    </row>
    <row r="3770" spans="1:10" ht="18" hidden="1" customHeight="1">
      <c r="A3770" s="13" t="s">
        <v>984</v>
      </c>
      <c r="B3770" s="12" t="s">
        <v>78</v>
      </c>
      <c r="C3770" s="12" t="s">
        <v>101</v>
      </c>
      <c r="D3770" s="12" t="s">
        <v>199</v>
      </c>
      <c r="E3770" s="12">
        <v>-0.53</v>
      </c>
      <c r="F3770" s="14" t="str">
        <f t="shared" si="240"/>
        <v>2025-08-05ExpenseAmazon21020 GST/HST Payable-0.53</v>
      </c>
      <c r="G3770" s="15">
        <f t="shared" si="241"/>
        <v>45874</v>
      </c>
      <c r="H3770" s="16" t="str">
        <f>IF((IFERROR((VLOOKUP(D3770,'Automation (QBO)'!A:B,2,FALSE)),"0"))=0,"Suspense",(IFERROR((VLOOKUP(D3770,'Automation (QBO)'!A:B,2,FALSE)),"Suspense")))</f>
        <v>GST/HST Payable</v>
      </c>
      <c r="I3770" s="17">
        <f t="shared" si="242"/>
        <v>-0.53</v>
      </c>
      <c r="J3770" s="12" t="str">
        <f t="shared" si="243"/>
        <v>GST/HST Payable</v>
      </c>
    </row>
    <row r="3771" spans="1:10" ht="18" hidden="1" customHeight="1">
      <c r="A3771" s="13" t="s">
        <v>984</v>
      </c>
      <c r="B3771" s="12" t="s">
        <v>78</v>
      </c>
      <c r="C3771" s="12" t="s">
        <v>101</v>
      </c>
      <c r="D3771" s="12" t="s">
        <v>505</v>
      </c>
      <c r="E3771" s="12">
        <v>11.19</v>
      </c>
      <c r="F3771" s="14" t="str">
        <f t="shared" si="240"/>
        <v>2025-08-05ExpenseAmazon21010 Credit Card (CIBC Visa)11.19</v>
      </c>
      <c r="G3771" s="15">
        <f t="shared" si="241"/>
        <v>45874</v>
      </c>
      <c r="H3771" s="16" t="str">
        <f>IF((IFERROR((VLOOKUP(D3771,'Automation (QBO)'!A:B,2,FALSE)),"0"))=0,"Suspense",(IFERROR((VLOOKUP(D3771,'Automation (QBO)'!A:B,2,FALSE)),"Suspense")))</f>
        <v>Credit Card (CIBC Visa)</v>
      </c>
      <c r="I3771" s="17">
        <f t="shared" si="242"/>
        <v>11.19</v>
      </c>
      <c r="J3771" s="12" t="str">
        <f t="shared" si="243"/>
        <v>Credit Card (CIBC Visa)</v>
      </c>
    </row>
    <row r="3772" spans="1:10" ht="18" hidden="1" customHeight="1">
      <c r="A3772" s="13" t="s">
        <v>984</v>
      </c>
      <c r="B3772" s="12" t="s">
        <v>924</v>
      </c>
      <c r="C3772" s="12" t="s">
        <v>115</v>
      </c>
      <c r="D3772" s="12" t="s">
        <v>654</v>
      </c>
      <c r="E3772" s="12">
        <v>5660</v>
      </c>
      <c r="F3772" s="14" t="str">
        <f t="shared" si="240"/>
        <v>2025-08-05BillBrenmack Electric Ltd51320 Project Expense - Subcontractors5660</v>
      </c>
      <c r="G3772" s="15">
        <f t="shared" si="241"/>
        <v>45874</v>
      </c>
      <c r="H3772" s="16" t="str">
        <f>IF((IFERROR((VLOOKUP(D3772,'Automation (QBO)'!A:B,2,FALSE)),"0"))=0,"Suspense",(IFERROR((VLOOKUP(D3772,'Automation (QBO)'!A:B,2,FALSE)),"Suspense")))</f>
        <v>Project Expense - Subcontractors</v>
      </c>
      <c r="I3772" s="17">
        <f t="shared" si="242"/>
        <v>5660</v>
      </c>
      <c r="J3772" s="12" t="str">
        <f t="shared" si="243"/>
        <v>Project Expense - Subcontractors</v>
      </c>
    </row>
    <row r="3773" spans="1:10" ht="18" hidden="1" customHeight="1">
      <c r="A3773" s="13" t="s">
        <v>984</v>
      </c>
      <c r="B3773" s="12" t="s">
        <v>924</v>
      </c>
      <c r="C3773" s="12" t="s">
        <v>115</v>
      </c>
      <c r="D3773" s="12" t="s">
        <v>199</v>
      </c>
      <c r="E3773" s="12">
        <v>-283</v>
      </c>
      <c r="F3773" s="14" t="str">
        <f t="shared" si="240"/>
        <v>2025-08-05BillBrenmack Electric Ltd21020 GST/HST Payable-283</v>
      </c>
      <c r="G3773" s="15">
        <f t="shared" si="241"/>
        <v>45874</v>
      </c>
      <c r="H3773" s="16" t="str">
        <f>IF((IFERROR((VLOOKUP(D3773,'Automation (QBO)'!A:B,2,FALSE)),"0"))=0,"Suspense",(IFERROR((VLOOKUP(D3773,'Automation (QBO)'!A:B,2,FALSE)),"Suspense")))</f>
        <v>GST/HST Payable</v>
      </c>
      <c r="I3773" s="17">
        <f t="shared" si="242"/>
        <v>-283</v>
      </c>
      <c r="J3773" s="12" t="str">
        <f t="shared" si="243"/>
        <v>GST/HST Payable</v>
      </c>
    </row>
    <row r="3774" spans="1:10" ht="18" hidden="1" customHeight="1">
      <c r="A3774" s="13" t="s">
        <v>984</v>
      </c>
      <c r="B3774" s="12" t="s">
        <v>924</v>
      </c>
      <c r="C3774" s="12" t="s">
        <v>115</v>
      </c>
      <c r="D3774" s="12" t="s">
        <v>272</v>
      </c>
      <c r="E3774" s="12">
        <v>5943</v>
      </c>
      <c r="F3774" s="14" t="str">
        <f t="shared" si="240"/>
        <v>2025-08-05BillBrenmack Electric Ltd21000 Accounts Payable5943</v>
      </c>
      <c r="G3774" s="15">
        <f t="shared" si="241"/>
        <v>45874</v>
      </c>
      <c r="H3774" s="16" t="str">
        <f>IF((IFERROR((VLOOKUP(D3774,'Automation (QBO)'!A:B,2,FALSE)),"0"))=0,"Suspense",(IFERROR((VLOOKUP(D3774,'Automation (QBO)'!A:B,2,FALSE)),"Suspense")))</f>
        <v>Accounts Payable - Unknown</v>
      </c>
      <c r="I3774" s="17">
        <f t="shared" si="242"/>
        <v>5943</v>
      </c>
      <c r="J3774" s="12" t="str">
        <f t="shared" si="243"/>
        <v>Accounts Payable - Unknown</v>
      </c>
    </row>
    <row r="3775" spans="1:10" ht="18" hidden="1" customHeight="1">
      <c r="A3775" s="13" t="s">
        <v>984</v>
      </c>
      <c r="B3775" s="12" t="s">
        <v>929</v>
      </c>
      <c r="C3775" s="12" t="s">
        <v>115</v>
      </c>
      <c r="D3775" s="12" t="s">
        <v>272</v>
      </c>
      <c r="E3775" s="12">
        <v>-5943</v>
      </c>
      <c r="F3775" s="14" t="str">
        <f t="shared" si="240"/>
        <v>2025-08-05Bill Payment (Cheque)Brenmack Electric Ltd21000 Accounts Payable-5943</v>
      </c>
      <c r="G3775" s="15">
        <f t="shared" si="241"/>
        <v>45874</v>
      </c>
      <c r="H3775" s="16" t="str">
        <f>IF((IFERROR((VLOOKUP(D3775,'Automation (QBO)'!A:B,2,FALSE)),"0"))=0,"Suspense",(IFERROR((VLOOKUP(D3775,'Automation (QBO)'!A:B,2,FALSE)),"Suspense")))</f>
        <v>Accounts Payable - Unknown</v>
      </c>
      <c r="I3775" s="17">
        <f t="shared" si="242"/>
        <v>-5943</v>
      </c>
      <c r="J3775" s="12" t="str">
        <f t="shared" si="243"/>
        <v>Accounts Payable - Unknown</v>
      </c>
    </row>
    <row r="3776" spans="1:10" ht="18" hidden="1" customHeight="1">
      <c r="A3776" s="13" t="s">
        <v>984</v>
      </c>
      <c r="B3776" s="12" t="s">
        <v>929</v>
      </c>
      <c r="C3776" s="12" t="s">
        <v>115</v>
      </c>
      <c r="D3776" s="12" t="s">
        <v>201</v>
      </c>
      <c r="E3776" s="12">
        <v>-5943</v>
      </c>
      <c r="F3776" s="14" t="str">
        <f t="shared" si="240"/>
        <v>2025-08-05Bill Payment (Cheque)Brenmack Electric Ltd11005 Chequing (CIBC)-5943</v>
      </c>
      <c r="G3776" s="15">
        <f t="shared" si="241"/>
        <v>45874</v>
      </c>
      <c r="H3776" s="16" t="str">
        <f>IF((IFERROR((VLOOKUP(D3776,'Automation (QBO)'!A:B,2,FALSE)),"0"))=0,"Suspense",(IFERROR((VLOOKUP(D3776,'Automation (QBO)'!A:B,2,FALSE)),"Suspense")))</f>
        <v>Chequing (CIBC)</v>
      </c>
      <c r="I3776" s="17">
        <f t="shared" si="242"/>
        <v>-5943</v>
      </c>
      <c r="J3776" s="12" t="str">
        <f t="shared" si="243"/>
        <v>Chequing (CIBC)</v>
      </c>
    </row>
    <row r="3777" spans="1:10" ht="18" hidden="1" customHeight="1">
      <c r="A3777" s="13" t="s">
        <v>984</v>
      </c>
      <c r="B3777" s="12" t="s">
        <v>99</v>
      </c>
      <c r="D3777" s="12" t="s">
        <v>201</v>
      </c>
      <c r="E3777" s="12">
        <v>-1000</v>
      </c>
      <c r="F3777" s="14" t="str">
        <f t="shared" si="240"/>
        <v>2025-08-05Credit Card Payment11005 Chequing (CIBC)-1000</v>
      </c>
      <c r="G3777" s="15">
        <f t="shared" si="241"/>
        <v>45874</v>
      </c>
      <c r="H3777" s="16" t="str">
        <f>IF((IFERROR((VLOOKUP(D3777,'Automation (QBO)'!A:B,2,FALSE)),"0"))=0,"Suspense",(IFERROR((VLOOKUP(D3777,'Automation (QBO)'!A:B,2,FALSE)),"Suspense")))</f>
        <v>Chequing (CIBC)</v>
      </c>
      <c r="I3777" s="17">
        <f t="shared" si="242"/>
        <v>-1000</v>
      </c>
      <c r="J3777" s="12" t="str">
        <f t="shared" si="243"/>
        <v>Chequing (CIBC)</v>
      </c>
    </row>
    <row r="3778" spans="1:10" ht="18" hidden="1" customHeight="1">
      <c r="A3778" s="13" t="s">
        <v>985</v>
      </c>
      <c r="B3778" s="12" t="s">
        <v>925</v>
      </c>
      <c r="C3778" s="12" t="s">
        <v>727</v>
      </c>
      <c r="D3778" s="12" t="s">
        <v>272</v>
      </c>
      <c r="E3778" s="12">
        <v>-111.61</v>
      </c>
      <c r="F3778" s="14" t="str">
        <f t="shared" si="240"/>
        <v>2025-08-07Bill Payment (Credit Card)CIBC Rewards21000 Accounts Payable-111.61</v>
      </c>
      <c r="G3778" s="15">
        <f t="shared" si="241"/>
        <v>45876</v>
      </c>
      <c r="H3778" s="16" t="str">
        <f>IF((IFERROR((VLOOKUP(D3778,'Automation (QBO)'!A:B,2,FALSE)),"0"))=0,"Suspense",(IFERROR((VLOOKUP(D3778,'Automation (QBO)'!A:B,2,FALSE)),"Suspense")))</f>
        <v>Accounts Payable - Unknown</v>
      </c>
      <c r="I3778" s="17">
        <f t="shared" si="242"/>
        <v>-111.61</v>
      </c>
      <c r="J3778" s="12" t="str">
        <f t="shared" si="243"/>
        <v>Accounts Payable - Unknown</v>
      </c>
    </row>
    <row r="3779" spans="1:10" ht="18" hidden="1" customHeight="1">
      <c r="A3779" s="13" t="s">
        <v>985</v>
      </c>
      <c r="B3779" s="12" t="s">
        <v>925</v>
      </c>
      <c r="C3779" s="12" t="s">
        <v>727</v>
      </c>
      <c r="D3779" s="12" t="s">
        <v>505</v>
      </c>
      <c r="E3779" s="12">
        <v>111.61</v>
      </c>
      <c r="F3779" s="14" t="str">
        <f t="shared" si="240"/>
        <v>2025-08-07Bill Payment (Credit Card)CIBC Rewards21010 Credit Card (CIBC Visa)111.61</v>
      </c>
      <c r="G3779" s="15">
        <f t="shared" si="241"/>
        <v>45876</v>
      </c>
      <c r="H3779" s="16" t="str">
        <f>IF((IFERROR((VLOOKUP(D3779,'Automation (QBO)'!A:B,2,FALSE)),"0"))=0,"Suspense",(IFERROR((VLOOKUP(D3779,'Automation (QBO)'!A:B,2,FALSE)),"Suspense")))</f>
        <v>Credit Card (CIBC Visa)</v>
      </c>
      <c r="I3779" s="17">
        <f t="shared" si="242"/>
        <v>111.61</v>
      </c>
      <c r="J3779" s="12" t="str">
        <f t="shared" si="243"/>
        <v>Credit Card (CIBC Visa)</v>
      </c>
    </row>
    <row r="3780" spans="1:10" ht="18" hidden="1" customHeight="1">
      <c r="A3780" s="13" t="s">
        <v>985</v>
      </c>
      <c r="B3780" s="12" t="s">
        <v>924</v>
      </c>
      <c r="C3780" s="12" t="s">
        <v>727</v>
      </c>
      <c r="D3780" s="12" t="s">
        <v>210</v>
      </c>
      <c r="E3780" s="12">
        <v>111.61</v>
      </c>
      <c r="F3780" s="14" t="str">
        <f t="shared" si="240"/>
        <v>2025-08-07BillCIBC Rewards52205 Travel &amp; Parking111.61</v>
      </c>
      <c r="G3780" s="15">
        <f t="shared" si="241"/>
        <v>45876</v>
      </c>
      <c r="H3780" s="16" t="str">
        <f>IF((IFERROR((VLOOKUP(D3780,'Automation (QBO)'!A:B,2,FALSE)),"0"))=0,"Suspense",(IFERROR((VLOOKUP(D3780,'Automation (QBO)'!A:B,2,FALSE)),"Suspense")))</f>
        <v>Travel &amp; Parking</v>
      </c>
      <c r="I3780" s="17">
        <f t="shared" si="242"/>
        <v>111.61</v>
      </c>
      <c r="J3780" s="12" t="str">
        <f t="shared" si="243"/>
        <v>Travel &amp; Parking</v>
      </c>
    </row>
    <row r="3781" spans="1:10" ht="18" hidden="1" customHeight="1">
      <c r="A3781" s="13" t="s">
        <v>985</v>
      </c>
      <c r="B3781" s="12" t="s">
        <v>924</v>
      </c>
      <c r="C3781" s="12" t="s">
        <v>727</v>
      </c>
      <c r="D3781" s="12" t="s">
        <v>199</v>
      </c>
      <c r="E3781" s="12">
        <v>0</v>
      </c>
      <c r="F3781" s="14" t="str">
        <f t="shared" si="240"/>
        <v>2025-08-07BillCIBC Rewards21020 GST/HST Payable0</v>
      </c>
      <c r="G3781" s="15">
        <f t="shared" si="241"/>
        <v>45876</v>
      </c>
      <c r="H3781" s="16" t="str">
        <f>IF((IFERROR((VLOOKUP(D3781,'Automation (QBO)'!A:B,2,FALSE)),"0"))=0,"Suspense",(IFERROR((VLOOKUP(D3781,'Automation (QBO)'!A:B,2,FALSE)),"Suspense")))</f>
        <v>GST/HST Payable</v>
      </c>
      <c r="I3781" s="17">
        <f t="shared" si="242"/>
        <v>0</v>
      </c>
      <c r="J3781" s="12" t="str">
        <f t="shared" si="243"/>
        <v>GST/HST Payable</v>
      </c>
    </row>
    <row r="3782" spans="1:10" ht="18" hidden="1" customHeight="1">
      <c r="A3782" s="13" t="s">
        <v>985</v>
      </c>
      <c r="B3782" s="12" t="s">
        <v>924</v>
      </c>
      <c r="C3782" s="12" t="s">
        <v>727</v>
      </c>
      <c r="D3782" s="12" t="s">
        <v>272</v>
      </c>
      <c r="E3782" s="12">
        <v>111.61</v>
      </c>
      <c r="F3782" s="14" t="str">
        <f t="shared" si="240"/>
        <v>2025-08-07BillCIBC Rewards21000 Accounts Payable111.61</v>
      </c>
      <c r="G3782" s="15">
        <f t="shared" si="241"/>
        <v>45876</v>
      </c>
      <c r="H3782" s="16" t="str">
        <f>IF((IFERROR((VLOOKUP(D3782,'Automation (QBO)'!A:B,2,FALSE)),"0"))=0,"Suspense",(IFERROR((VLOOKUP(D3782,'Automation (QBO)'!A:B,2,FALSE)),"Suspense")))</f>
        <v>Accounts Payable - Unknown</v>
      </c>
      <c r="I3782" s="17">
        <f t="shared" si="242"/>
        <v>111.61</v>
      </c>
      <c r="J3782" s="12" t="str">
        <f t="shared" si="243"/>
        <v>Accounts Payable - Unknown</v>
      </c>
    </row>
    <row r="3783" spans="1:10" ht="18" hidden="1" customHeight="1">
      <c r="A3783" s="13" t="s">
        <v>986</v>
      </c>
      <c r="B3783" s="12" t="s">
        <v>925</v>
      </c>
      <c r="C3783" s="12" t="s">
        <v>81</v>
      </c>
      <c r="D3783" s="12" t="s">
        <v>272</v>
      </c>
      <c r="E3783" s="12">
        <v>-198.72</v>
      </c>
      <c r="F3783" s="14" t="str">
        <f t="shared" si="240"/>
        <v>2025-08-08Bill Payment (Credit Card)Home Depot21000 Accounts Payable-198.72</v>
      </c>
      <c r="G3783" s="15">
        <f t="shared" si="241"/>
        <v>45877</v>
      </c>
      <c r="H3783" s="16" t="str">
        <f>IF((IFERROR((VLOOKUP(D3783,'Automation (QBO)'!A:B,2,FALSE)),"0"))=0,"Suspense",(IFERROR((VLOOKUP(D3783,'Automation (QBO)'!A:B,2,FALSE)),"Suspense")))</f>
        <v>Accounts Payable - Unknown</v>
      </c>
      <c r="I3783" s="17">
        <f t="shared" si="242"/>
        <v>-198.72</v>
      </c>
      <c r="J3783" s="12" t="str">
        <f t="shared" si="243"/>
        <v>Accounts Payable - Unknown</v>
      </c>
    </row>
    <row r="3784" spans="1:10" ht="18" hidden="1" customHeight="1">
      <c r="A3784" s="13" t="s">
        <v>986</v>
      </c>
      <c r="B3784" s="12" t="s">
        <v>925</v>
      </c>
      <c r="C3784" s="12" t="s">
        <v>81</v>
      </c>
      <c r="D3784" s="12" t="s">
        <v>505</v>
      </c>
      <c r="E3784" s="12">
        <v>198.72</v>
      </c>
      <c r="F3784" s="14" t="str">
        <f t="shared" si="240"/>
        <v>2025-08-08Bill Payment (Credit Card)Home Depot21010 Credit Card (CIBC Visa)198.72</v>
      </c>
      <c r="G3784" s="15">
        <f t="shared" si="241"/>
        <v>45877</v>
      </c>
      <c r="H3784" s="16" t="str">
        <f>IF((IFERROR((VLOOKUP(D3784,'Automation (QBO)'!A:B,2,FALSE)),"0"))=0,"Suspense",(IFERROR((VLOOKUP(D3784,'Automation (QBO)'!A:B,2,FALSE)),"Suspense")))</f>
        <v>Credit Card (CIBC Visa)</v>
      </c>
      <c r="I3784" s="17">
        <f t="shared" si="242"/>
        <v>198.72</v>
      </c>
      <c r="J3784" s="12" t="str">
        <f t="shared" si="243"/>
        <v>Credit Card (CIBC Visa)</v>
      </c>
    </row>
    <row r="3785" spans="1:10" ht="18" hidden="1" customHeight="1">
      <c r="A3785" s="13" t="s">
        <v>986</v>
      </c>
      <c r="B3785" s="12" t="s">
        <v>924</v>
      </c>
      <c r="C3785" s="12" t="s">
        <v>81</v>
      </c>
      <c r="D3785" s="12" t="s">
        <v>660</v>
      </c>
      <c r="E3785" s="12">
        <v>189.84</v>
      </c>
      <c r="F3785" s="14" t="str">
        <f t="shared" si="240"/>
        <v>2025-08-08BillHome Depot51335 Project Expense - Materials189.84</v>
      </c>
      <c r="G3785" s="15">
        <f t="shared" si="241"/>
        <v>45877</v>
      </c>
      <c r="H3785" s="16" t="str">
        <f>IF((IFERROR((VLOOKUP(D3785,'Automation (QBO)'!A:B,2,FALSE)),"0"))=0,"Suspense",(IFERROR((VLOOKUP(D3785,'Automation (QBO)'!A:B,2,FALSE)),"Suspense")))</f>
        <v>Project Expense - Materials</v>
      </c>
      <c r="I3785" s="17">
        <f t="shared" si="242"/>
        <v>189.84</v>
      </c>
      <c r="J3785" s="12" t="str">
        <f t="shared" si="243"/>
        <v>Project Expense - Materials</v>
      </c>
    </row>
    <row r="3786" spans="1:10" ht="18" hidden="1" customHeight="1">
      <c r="A3786" s="13" t="s">
        <v>986</v>
      </c>
      <c r="B3786" s="12" t="s">
        <v>924</v>
      </c>
      <c r="C3786" s="12" t="s">
        <v>81</v>
      </c>
      <c r="D3786" s="12" t="s">
        <v>199</v>
      </c>
      <c r="E3786" s="12">
        <v>-8.8800000000000008</v>
      </c>
      <c r="F3786" s="14" t="str">
        <f t="shared" si="240"/>
        <v>2025-08-08BillHome Depot21020 GST/HST Payable-8.88</v>
      </c>
      <c r="G3786" s="15">
        <f t="shared" si="241"/>
        <v>45877</v>
      </c>
      <c r="H3786" s="16" t="str">
        <f>IF((IFERROR((VLOOKUP(D3786,'Automation (QBO)'!A:B,2,FALSE)),"0"))=0,"Suspense",(IFERROR((VLOOKUP(D3786,'Automation (QBO)'!A:B,2,FALSE)),"Suspense")))</f>
        <v>GST/HST Payable</v>
      </c>
      <c r="I3786" s="17">
        <f t="shared" si="242"/>
        <v>-8.8800000000000008</v>
      </c>
      <c r="J3786" s="12" t="str">
        <f t="shared" si="243"/>
        <v>GST/HST Payable</v>
      </c>
    </row>
    <row r="3787" spans="1:10" ht="18" hidden="1" customHeight="1">
      <c r="A3787" s="13" t="s">
        <v>986</v>
      </c>
      <c r="B3787" s="12" t="s">
        <v>924</v>
      </c>
      <c r="C3787" s="12" t="s">
        <v>81</v>
      </c>
      <c r="D3787" s="12" t="s">
        <v>272</v>
      </c>
      <c r="E3787" s="12">
        <v>198.72</v>
      </c>
      <c r="F3787" s="14" t="str">
        <f t="shared" si="240"/>
        <v>2025-08-08BillHome Depot21000 Accounts Payable198.72</v>
      </c>
      <c r="G3787" s="15">
        <f t="shared" si="241"/>
        <v>45877</v>
      </c>
      <c r="H3787" s="16" t="str">
        <f>IF((IFERROR((VLOOKUP(D3787,'Automation (QBO)'!A:B,2,FALSE)),"0"))=0,"Suspense",(IFERROR((VLOOKUP(D3787,'Automation (QBO)'!A:B,2,FALSE)),"Suspense")))</f>
        <v>Accounts Payable - Unknown</v>
      </c>
      <c r="I3787" s="17">
        <f t="shared" si="242"/>
        <v>198.72</v>
      </c>
      <c r="J3787" s="12" t="str">
        <f t="shared" si="243"/>
        <v>Accounts Payable - Unknown</v>
      </c>
    </row>
    <row r="3788" spans="1:10" ht="18" hidden="1" customHeight="1">
      <c r="A3788" s="13" t="s">
        <v>987</v>
      </c>
      <c r="B3788" s="12" t="s">
        <v>78</v>
      </c>
      <c r="C3788" s="12" t="s">
        <v>988</v>
      </c>
      <c r="D3788" s="12" t="s">
        <v>383</v>
      </c>
      <c r="E3788" s="12">
        <v>17.64</v>
      </c>
      <c r="F3788" s="14" t="str">
        <f t="shared" si="240"/>
        <v>2025-08-09ExpenseTrello52165 Subscriptions (Annual)17.64</v>
      </c>
      <c r="G3788" s="15">
        <f t="shared" si="241"/>
        <v>45878</v>
      </c>
      <c r="H3788" s="16" t="str">
        <f>IF((IFERROR((VLOOKUP(D3788,'Automation (QBO)'!A:B,2,FALSE)),"0"))=0,"Suspense",(IFERROR((VLOOKUP(D3788,'Automation (QBO)'!A:B,2,FALSE)),"Suspense")))</f>
        <v>Subscriptions (Annual)</v>
      </c>
      <c r="I3788" s="17">
        <f t="shared" si="242"/>
        <v>17.64</v>
      </c>
      <c r="J3788" s="12" t="str">
        <f t="shared" si="243"/>
        <v>Subscriptions (Annual)</v>
      </c>
    </row>
    <row r="3789" spans="1:10" ht="18" hidden="1" customHeight="1">
      <c r="A3789" s="13" t="s">
        <v>987</v>
      </c>
      <c r="B3789" s="12" t="s">
        <v>78</v>
      </c>
      <c r="C3789" s="12" t="s">
        <v>988</v>
      </c>
      <c r="D3789" s="12" t="s">
        <v>199</v>
      </c>
      <c r="E3789" s="12">
        <v>0</v>
      </c>
      <c r="F3789" s="14" t="str">
        <f t="shared" si="240"/>
        <v>2025-08-09ExpenseTrello21020 GST/HST Payable0</v>
      </c>
      <c r="G3789" s="15">
        <f t="shared" si="241"/>
        <v>45878</v>
      </c>
      <c r="H3789" s="16" t="str">
        <f>IF((IFERROR((VLOOKUP(D3789,'Automation (QBO)'!A:B,2,FALSE)),"0"))=0,"Suspense",(IFERROR((VLOOKUP(D3789,'Automation (QBO)'!A:B,2,FALSE)),"Suspense")))</f>
        <v>GST/HST Payable</v>
      </c>
      <c r="I3789" s="17">
        <f t="shared" si="242"/>
        <v>0</v>
      </c>
      <c r="J3789" s="12" t="str">
        <f t="shared" si="243"/>
        <v>GST/HST Payable</v>
      </c>
    </row>
    <row r="3790" spans="1:10" ht="18" hidden="1" customHeight="1">
      <c r="A3790" s="13" t="s">
        <v>987</v>
      </c>
      <c r="B3790" s="12" t="s">
        <v>78</v>
      </c>
      <c r="C3790" s="12" t="s">
        <v>988</v>
      </c>
      <c r="D3790" s="12" t="s">
        <v>505</v>
      </c>
      <c r="E3790" s="12">
        <v>17.64</v>
      </c>
      <c r="F3790" s="14" t="str">
        <f t="shared" si="240"/>
        <v>2025-08-09ExpenseTrello21010 Credit Card (CIBC Visa)17.64</v>
      </c>
      <c r="G3790" s="15">
        <f t="shared" si="241"/>
        <v>45878</v>
      </c>
      <c r="H3790" s="16" t="str">
        <f>IF((IFERROR((VLOOKUP(D3790,'Automation (QBO)'!A:B,2,FALSE)),"0"))=0,"Suspense",(IFERROR((VLOOKUP(D3790,'Automation (QBO)'!A:B,2,FALSE)),"Suspense")))</f>
        <v>Credit Card (CIBC Visa)</v>
      </c>
      <c r="I3790" s="17">
        <f t="shared" si="242"/>
        <v>17.64</v>
      </c>
      <c r="J3790" s="12" t="str">
        <f t="shared" si="243"/>
        <v>Credit Card (CIBC Visa)</v>
      </c>
    </row>
    <row r="3791" spans="1:10" ht="18" hidden="1" customHeight="1">
      <c r="A3791" s="13" t="s">
        <v>987</v>
      </c>
      <c r="B3791" s="12" t="s">
        <v>924</v>
      </c>
      <c r="C3791" s="12" t="s">
        <v>89</v>
      </c>
      <c r="D3791" s="12" t="s">
        <v>204</v>
      </c>
      <c r="E3791" s="12">
        <v>120.92</v>
      </c>
      <c r="F3791" s="14" t="str">
        <f t="shared" si="240"/>
        <v>2025-08-09BillShell Canada52225 Fuel120.92</v>
      </c>
      <c r="G3791" s="15">
        <f t="shared" si="241"/>
        <v>45878</v>
      </c>
      <c r="H3791" s="16" t="str">
        <f>IF((IFERROR((VLOOKUP(D3791,'Automation (QBO)'!A:B,2,FALSE)),"0"))=0,"Suspense",(IFERROR((VLOOKUP(D3791,'Automation (QBO)'!A:B,2,FALSE)),"Suspense")))</f>
        <v>Fuel</v>
      </c>
      <c r="I3791" s="17">
        <f t="shared" si="242"/>
        <v>120.92</v>
      </c>
      <c r="J3791" s="12" t="str">
        <f t="shared" si="243"/>
        <v>Fuel</v>
      </c>
    </row>
    <row r="3792" spans="1:10" ht="18" hidden="1" customHeight="1">
      <c r="A3792" s="13" t="s">
        <v>987</v>
      </c>
      <c r="B3792" s="12" t="s">
        <v>924</v>
      </c>
      <c r="C3792" s="12" t="s">
        <v>89</v>
      </c>
      <c r="D3792" s="12" t="s">
        <v>199</v>
      </c>
      <c r="E3792" s="12">
        <v>-6.05</v>
      </c>
      <c r="F3792" s="14" t="str">
        <f t="shared" si="240"/>
        <v>2025-08-09BillShell Canada21020 GST/HST Payable-6.05</v>
      </c>
      <c r="G3792" s="15">
        <f t="shared" si="241"/>
        <v>45878</v>
      </c>
      <c r="H3792" s="16" t="str">
        <f>IF((IFERROR((VLOOKUP(D3792,'Automation (QBO)'!A:B,2,FALSE)),"0"))=0,"Suspense",(IFERROR((VLOOKUP(D3792,'Automation (QBO)'!A:B,2,FALSE)),"Suspense")))</f>
        <v>GST/HST Payable</v>
      </c>
      <c r="I3792" s="17">
        <f t="shared" si="242"/>
        <v>-6.05</v>
      </c>
      <c r="J3792" s="12" t="str">
        <f t="shared" si="243"/>
        <v>GST/HST Payable</v>
      </c>
    </row>
    <row r="3793" spans="1:10" ht="18" hidden="1" customHeight="1">
      <c r="A3793" s="13" t="s">
        <v>987</v>
      </c>
      <c r="B3793" s="12" t="s">
        <v>924</v>
      </c>
      <c r="C3793" s="12" t="s">
        <v>89</v>
      </c>
      <c r="D3793" s="12" t="s">
        <v>272</v>
      </c>
      <c r="E3793" s="12">
        <v>126.97</v>
      </c>
      <c r="F3793" s="14" t="str">
        <f t="shared" si="240"/>
        <v>2025-08-09BillShell Canada21000 Accounts Payable126.97</v>
      </c>
      <c r="G3793" s="15">
        <f t="shared" si="241"/>
        <v>45878</v>
      </c>
      <c r="H3793" s="16" t="str">
        <f>IF((IFERROR((VLOOKUP(D3793,'Automation (QBO)'!A:B,2,FALSE)),"0"))=0,"Suspense",(IFERROR((VLOOKUP(D3793,'Automation (QBO)'!A:B,2,FALSE)),"Suspense")))</f>
        <v>Accounts Payable - Unknown</v>
      </c>
      <c r="I3793" s="17">
        <f t="shared" si="242"/>
        <v>126.97</v>
      </c>
      <c r="J3793" s="12" t="str">
        <f t="shared" si="243"/>
        <v>Accounts Payable - Unknown</v>
      </c>
    </row>
    <row r="3794" spans="1:10" ht="18" hidden="1" customHeight="1">
      <c r="A3794" s="13" t="s">
        <v>987</v>
      </c>
      <c r="B3794" s="12" t="s">
        <v>925</v>
      </c>
      <c r="C3794" s="12" t="s">
        <v>89</v>
      </c>
      <c r="D3794" s="12" t="s">
        <v>272</v>
      </c>
      <c r="E3794" s="12">
        <v>-126.97</v>
      </c>
      <c r="F3794" s="14" t="str">
        <f t="shared" si="240"/>
        <v>2025-08-09Bill Payment (Credit Card)Shell Canada21000 Accounts Payable-126.97</v>
      </c>
      <c r="G3794" s="15">
        <f t="shared" si="241"/>
        <v>45878</v>
      </c>
      <c r="H3794" s="16" t="str">
        <f>IF((IFERROR((VLOOKUP(D3794,'Automation (QBO)'!A:B,2,FALSE)),"0"))=0,"Suspense",(IFERROR((VLOOKUP(D3794,'Automation (QBO)'!A:B,2,FALSE)),"Suspense")))</f>
        <v>Accounts Payable - Unknown</v>
      </c>
      <c r="I3794" s="17">
        <f t="shared" si="242"/>
        <v>-126.97</v>
      </c>
      <c r="J3794" s="12" t="str">
        <f t="shared" si="243"/>
        <v>Accounts Payable - Unknown</v>
      </c>
    </row>
    <row r="3795" spans="1:10" ht="18" hidden="1" customHeight="1">
      <c r="A3795" s="13" t="s">
        <v>987</v>
      </c>
      <c r="B3795" s="12" t="s">
        <v>925</v>
      </c>
      <c r="C3795" s="12" t="s">
        <v>89</v>
      </c>
      <c r="D3795" s="12" t="s">
        <v>505</v>
      </c>
      <c r="E3795" s="12">
        <v>126.97</v>
      </c>
      <c r="F3795" s="14" t="str">
        <f t="shared" si="240"/>
        <v>2025-08-09Bill Payment (Credit Card)Shell Canada21010 Credit Card (CIBC Visa)126.97</v>
      </c>
      <c r="G3795" s="15">
        <f t="shared" si="241"/>
        <v>45878</v>
      </c>
      <c r="H3795" s="16" t="str">
        <f>IF((IFERROR((VLOOKUP(D3795,'Automation (QBO)'!A:B,2,FALSE)),"0"))=0,"Suspense",(IFERROR((VLOOKUP(D3795,'Automation (QBO)'!A:B,2,FALSE)),"Suspense")))</f>
        <v>Credit Card (CIBC Visa)</v>
      </c>
      <c r="I3795" s="17">
        <f t="shared" si="242"/>
        <v>126.97</v>
      </c>
      <c r="J3795" s="12" t="str">
        <f t="shared" si="243"/>
        <v>Credit Card (CIBC Visa)</v>
      </c>
    </row>
    <row r="3796" spans="1:10" ht="18" hidden="1" customHeight="1">
      <c r="A3796" s="13" t="s">
        <v>989</v>
      </c>
      <c r="B3796" s="12" t="s">
        <v>924</v>
      </c>
      <c r="C3796" s="12" t="s">
        <v>86</v>
      </c>
      <c r="D3796" s="12" t="s">
        <v>204</v>
      </c>
      <c r="E3796" s="12">
        <v>198.1</v>
      </c>
      <c r="F3796" s="14" t="str">
        <f t="shared" si="240"/>
        <v>2025-08-11BillEsso52225 Fuel198.1</v>
      </c>
      <c r="G3796" s="15">
        <f t="shared" si="241"/>
        <v>45880</v>
      </c>
      <c r="H3796" s="16" t="str">
        <f>IF((IFERROR((VLOOKUP(D3796,'Automation (QBO)'!A:B,2,FALSE)),"0"))=0,"Suspense",(IFERROR((VLOOKUP(D3796,'Automation (QBO)'!A:B,2,FALSE)),"Suspense")))</f>
        <v>Fuel</v>
      </c>
      <c r="I3796" s="17">
        <f t="shared" si="242"/>
        <v>198.1</v>
      </c>
      <c r="J3796" s="12" t="str">
        <f t="shared" si="243"/>
        <v>Fuel</v>
      </c>
    </row>
    <row r="3797" spans="1:10" ht="18" hidden="1" customHeight="1">
      <c r="A3797" s="13" t="s">
        <v>989</v>
      </c>
      <c r="B3797" s="12" t="s">
        <v>924</v>
      </c>
      <c r="C3797" s="12" t="s">
        <v>86</v>
      </c>
      <c r="D3797" s="12" t="s">
        <v>199</v>
      </c>
      <c r="E3797" s="12">
        <v>-9.91</v>
      </c>
      <c r="F3797" s="14" t="str">
        <f t="shared" si="240"/>
        <v>2025-08-11BillEsso21020 GST/HST Payable-9.91</v>
      </c>
      <c r="G3797" s="15">
        <f t="shared" si="241"/>
        <v>45880</v>
      </c>
      <c r="H3797" s="16" t="str">
        <f>IF((IFERROR((VLOOKUP(D3797,'Automation (QBO)'!A:B,2,FALSE)),"0"))=0,"Suspense",(IFERROR((VLOOKUP(D3797,'Automation (QBO)'!A:B,2,FALSE)),"Suspense")))</f>
        <v>GST/HST Payable</v>
      </c>
      <c r="I3797" s="17">
        <f t="shared" si="242"/>
        <v>-9.91</v>
      </c>
      <c r="J3797" s="12" t="str">
        <f t="shared" si="243"/>
        <v>GST/HST Payable</v>
      </c>
    </row>
    <row r="3798" spans="1:10" ht="18" hidden="1" customHeight="1">
      <c r="A3798" s="13" t="s">
        <v>989</v>
      </c>
      <c r="B3798" s="12" t="s">
        <v>924</v>
      </c>
      <c r="C3798" s="12" t="s">
        <v>86</v>
      </c>
      <c r="D3798" s="12" t="s">
        <v>272</v>
      </c>
      <c r="E3798" s="12">
        <v>208.01</v>
      </c>
      <c r="F3798" s="14" t="str">
        <f t="shared" si="240"/>
        <v>2025-08-11BillEsso21000 Accounts Payable208.01</v>
      </c>
      <c r="G3798" s="15">
        <f t="shared" si="241"/>
        <v>45880</v>
      </c>
      <c r="H3798" s="16" t="str">
        <f>IF((IFERROR((VLOOKUP(D3798,'Automation (QBO)'!A:B,2,FALSE)),"0"))=0,"Suspense",(IFERROR((VLOOKUP(D3798,'Automation (QBO)'!A:B,2,FALSE)),"Suspense")))</f>
        <v>Accounts Payable - Unknown</v>
      </c>
      <c r="I3798" s="17">
        <f t="shared" si="242"/>
        <v>208.01</v>
      </c>
      <c r="J3798" s="12" t="str">
        <f t="shared" si="243"/>
        <v>Accounts Payable - Unknown</v>
      </c>
    </row>
    <row r="3799" spans="1:10" ht="18" hidden="1" customHeight="1">
      <c r="A3799" s="13" t="s">
        <v>989</v>
      </c>
      <c r="B3799" s="12" t="s">
        <v>925</v>
      </c>
      <c r="C3799" s="12" t="s">
        <v>86</v>
      </c>
      <c r="D3799" s="12" t="s">
        <v>272</v>
      </c>
      <c r="E3799" s="12">
        <v>-208.01</v>
      </c>
      <c r="F3799" s="14" t="str">
        <f t="shared" si="240"/>
        <v>2025-08-11Bill Payment (Credit Card)Esso21000 Accounts Payable-208.01</v>
      </c>
      <c r="G3799" s="15">
        <f t="shared" si="241"/>
        <v>45880</v>
      </c>
      <c r="H3799" s="16" t="str">
        <f>IF((IFERROR((VLOOKUP(D3799,'Automation (QBO)'!A:B,2,FALSE)),"0"))=0,"Suspense",(IFERROR((VLOOKUP(D3799,'Automation (QBO)'!A:B,2,FALSE)),"Suspense")))</f>
        <v>Accounts Payable - Unknown</v>
      </c>
      <c r="I3799" s="17">
        <f t="shared" si="242"/>
        <v>-208.01</v>
      </c>
      <c r="J3799" s="12" t="str">
        <f t="shared" si="243"/>
        <v>Accounts Payable - Unknown</v>
      </c>
    </row>
    <row r="3800" spans="1:10" ht="18" hidden="1" customHeight="1">
      <c r="A3800" s="13" t="s">
        <v>989</v>
      </c>
      <c r="B3800" s="12" t="s">
        <v>925</v>
      </c>
      <c r="C3800" s="12" t="s">
        <v>86</v>
      </c>
      <c r="D3800" s="12" t="s">
        <v>505</v>
      </c>
      <c r="E3800" s="12">
        <v>208.01</v>
      </c>
      <c r="F3800" s="14" t="str">
        <f t="shared" si="240"/>
        <v>2025-08-11Bill Payment (Credit Card)Esso21010 Credit Card (CIBC Visa)208.01</v>
      </c>
      <c r="G3800" s="15">
        <f t="shared" si="241"/>
        <v>45880</v>
      </c>
      <c r="H3800" s="16" t="str">
        <f>IF((IFERROR((VLOOKUP(D3800,'Automation (QBO)'!A:B,2,FALSE)),"0"))=0,"Suspense",(IFERROR((VLOOKUP(D3800,'Automation (QBO)'!A:B,2,FALSE)),"Suspense")))</f>
        <v>Credit Card (CIBC Visa)</v>
      </c>
      <c r="I3800" s="17">
        <f t="shared" si="242"/>
        <v>208.01</v>
      </c>
      <c r="J3800" s="12" t="str">
        <f t="shared" si="243"/>
        <v>Credit Card (CIBC Visa)</v>
      </c>
    </row>
    <row r="3801" spans="1:10" ht="18" hidden="1" customHeight="1">
      <c r="A3801" s="13" t="s">
        <v>989</v>
      </c>
      <c r="B3801" s="12" t="s">
        <v>154</v>
      </c>
      <c r="D3801" s="12" t="s">
        <v>505</v>
      </c>
      <c r="E3801" s="12">
        <v>-500</v>
      </c>
      <c r="F3801" s="14" t="str">
        <f t="shared" si="240"/>
        <v>2025-08-11Transfer21010 Credit Card (CIBC Visa)-500</v>
      </c>
      <c r="G3801" s="15">
        <f t="shared" si="241"/>
        <v>45880</v>
      </c>
      <c r="H3801" s="16" t="str">
        <f>IF((IFERROR((VLOOKUP(D3801,'Automation (QBO)'!A:B,2,FALSE)),"0"))=0,"Suspense",(IFERROR((VLOOKUP(D3801,'Automation (QBO)'!A:B,2,FALSE)),"Suspense")))</f>
        <v>Credit Card (CIBC Visa)</v>
      </c>
      <c r="I3801" s="17">
        <f t="shared" si="242"/>
        <v>-500</v>
      </c>
      <c r="J3801" s="12" t="str">
        <f t="shared" si="243"/>
        <v>Credit Card (CIBC Visa)</v>
      </c>
    </row>
    <row r="3802" spans="1:10" ht="18" hidden="1" customHeight="1">
      <c r="A3802" s="13" t="s">
        <v>989</v>
      </c>
      <c r="B3802" s="12" t="s">
        <v>154</v>
      </c>
      <c r="D3802" s="12" t="s">
        <v>505</v>
      </c>
      <c r="E3802" s="12">
        <v>-500</v>
      </c>
      <c r="F3802" s="14" t="str">
        <f t="shared" si="240"/>
        <v>2025-08-11Transfer21010 Credit Card (CIBC Visa)-500</v>
      </c>
      <c r="G3802" s="15">
        <f t="shared" si="241"/>
        <v>45880</v>
      </c>
      <c r="H3802" s="16" t="str">
        <f>IF((IFERROR((VLOOKUP(D3802,'Automation (QBO)'!A:B,2,FALSE)),"0"))=0,"Suspense",(IFERROR((VLOOKUP(D3802,'Automation (QBO)'!A:B,2,FALSE)),"Suspense")))</f>
        <v>Credit Card (CIBC Visa)</v>
      </c>
      <c r="I3802" s="17">
        <f t="shared" si="242"/>
        <v>-500</v>
      </c>
      <c r="J3802" s="12" t="str">
        <f t="shared" si="243"/>
        <v>Credit Card (CIBC Visa)</v>
      </c>
    </row>
    <row r="3803" spans="1:10" ht="18" hidden="1" customHeight="1">
      <c r="A3803" s="13" t="s">
        <v>989</v>
      </c>
      <c r="B3803" s="12" t="s">
        <v>924</v>
      </c>
      <c r="C3803" s="12" t="s">
        <v>150</v>
      </c>
      <c r="D3803" s="12" t="s">
        <v>272</v>
      </c>
      <c r="E3803" s="12">
        <v>1074.26</v>
      </c>
      <c r="F3803" s="14" t="str">
        <f t="shared" si="240"/>
        <v>2025-08-11BillWhite Cap Supply Canada Inc.21000 Accounts Payable1074.26</v>
      </c>
      <c r="G3803" s="15">
        <f t="shared" si="241"/>
        <v>45880</v>
      </c>
      <c r="H3803" s="16" t="str">
        <f>IF((IFERROR((VLOOKUP(D3803,'Automation (QBO)'!A:B,2,FALSE)),"0"))=0,"Suspense",(IFERROR((VLOOKUP(D3803,'Automation (QBO)'!A:B,2,FALSE)),"Suspense")))</f>
        <v>Accounts Payable - Unknown</v>
      </c>
      <c r="I3803" s="17">
        <f t="shared" si="242"/>
        <v>1074.26</v>
      </c>
      <c r="J3803" s="12" t="str">
        <f t="shared" si="243"/>
        <v>Accounts Payable - Unknown</v>
      </c>
    </row>
    <row r="3804" spans="1:10" ht="18" hidden="1" customHeight="1">
      <c r="A3804" s="13" t="s">
        <v>989</v>
      </c>
      <c r="B3804" s="12" t="s">
        <v>924</v>
      </c>
      <c r="C3804" s="12" t="s">
        <v>150</v>
      </c>
      <c r="D3804" s="12" t="s">
        <v>660</v>
      </c>
      <c r="E3804" s="12">
        <v>1026.3</v>
      </c>
      <c r="F3804" s="14" t="str">
        <f t="shared" si="240"/>
        <v>2025-08-11BillWhite Cap Supply Canada Inc.51335 Project Expense - Materials1026.3</v>
      </c>
      <c r="G3804" s="15">
        <f t="shared" si="241"/>
        <v>45880</v>
      </c>
      <c r="H3804" s="16" t="str">
        <f>IF((IFERROR((VLOOKUP(D3804,'Automation (QBO)'!A:B,2,FALSE)),"0"))=0,"Suspense",(IFERROR((VLOOKUP(D3804,'Automation (QBO)'!A:B,2,FALSE)),"Suspense")))</f>
        <v>Project Expense - Materials</v>
      </c>
      <c r="I3804" s="17">
        <f t="shared" si="242"/>
        <v>1026.3</v>
      </c>
      <c r="J3804" s="12" t="str">
        <f t="shared" si="243"/>
        <v>Project Expense - Materials</v>
      </c>
    </row>
    <row r="3805" spans="1:10" ht="18" hidden="1" customHeight="1">
      <c r="A3805" s="13" t="s">
        <v>989</v>
      </c>
      <c r="B3805" s="12" t="s">
        <v>924</v>
      </c>
      <c r="C3805" s="12" t="s">
        <v>150</v>
      </c>
      <c r="D3805" s="12" t="s">
        <v>199</v>
      </c>
      <c r="E3805" s="12">
        <v>-47.96</v>
      </c>
      <c r="F3805" s="14" t="str">
        <f t="shared" si="240"/>
        <v>2025-08-11BillWhite Cap Supply Canada Inc.21020 GST/HST Payable-47.96</v>
      </c>
      <c r="G3805" s="15">
        <f t="shared" si="241"/>
        <v>45880</v>
      </c>
      <c r="H3805" s="16" t="str">
        <f>IF((IFERROR((VLOOKUP(D3805,'Automation (QBO)'!A:B,2,FALSE)),"0"))=0,"Suspense",(IFERROR((VLOOKUP(D3805,'Automation (QBO)'!A:B,2,FALSE)),"Suspense")))</f>
        <v>GST/HST Payable</v>
      </c>
      <c r="I3805" s="17">
        <f t="shared" si="242"/>
        <v>-47.96</v>
      </c>
      <c r="J3805" s="12" t="str">
        <f t="shared" si="243"/>
        <v>GST/HST Payable</v>
      </c>
    </row>
    <row r="3806" spans="1:10" ht="18" hidden="1" customHeight="1">
      <c r="A3806" s="13" t="s">
        <v>989</v>
      </c>
      <c r="B3806" s="12" t="s">
        <v>925</v>
      </c>
      <c r="C3806" s="12" t="s">
        <v>150</v>
      </c>
      <c r="D3806" s="12" t="s">
        <v>272</v>
      </c>
      <c r="E3806" s="12">
        <v>-1074.26</v>
      </c>
      <c r="F3806" s="14" t="str">
        <f t="shared" si="240"/>
        <v>2025-08-11Bill Payment (Credit Card)White Cap Supply Canada Inc.21000 Accounts Payable-1074.26</v>
      </c>
      <c r="G3806" s="15">
        <f t="shared" si="241"/>
        <v>45880</v>
      </c>
      <c r="H3806" s="16" t="str">
        <f>IF((IFERROR((VLOOKUP(D3806,'Automation (QBO)'!A:B,2,FALSE)),"0"))=0,"Suspense",(IFERROR((VLOOKUP(D3806,'Automation (QBO)'!A:B,2,FALSE)),"Suspense")))</f>
        <v>Accounts Payable - Unknown</v>
      </c>
      <c r="I3806" s="17">
        <f t="shared" si="242"/>
        <v>-1074.26</v>
      </c>
      <c r="J3806" s="12" t="str">
        <f t="shared" si="243"/>
        <v>Accounts Payable - Unknown</v>
      </c>
    </row>
    <row r="3807" spans="1:10" ht="18" hidden="1" customHeight="1">
      <c r="A3807" s="13" t="s">
        <v>989</v>
      </c>
      <c r="B3807" s="12" t="s">
        <v>925</v>
      </c>
      <c r="C3807" s="12" t="s">
        <v>150</v>
      </c>
      <c r="D3807" s="12" t="s">
        <v>505</v>
      </c>
      <c r="E3807" s="12">
        <v>1074.26</v>
      </c>
      <c r="F3807" s="14" t="str">
        <f t="shared" ref="F3807:F3870" si="244">A3807&amp;B3807&amp;C3807&amp;D3807&amp;E3807</f>
        <v>2025-08-11Bill Payment (Credit Card)White Cap Supply Canada Inc.21010 Credit Card (CIBC Visa)1074.26</v>
      </c>
      <c r="G3807" s="15">
        <f t="shared" ref="G3807:G3870" si="245">IFERROR((DATEVALUE(A3807)),A3807)</f>
        <v>45880</v>
      </c>
      <c r="H3807" s="16" t="str">
        <f>IF((IFERROR((VLOOKUP(D3807,'Automation (QBO)'!A:B,2,FALSE)),"0"))=0,"Suspense",(IFERROR((VLOOKUP(D3807,'Automation (QBO)'!A:B,2,FALSE)),"Suspense")))</f>
        <v>Credit Card (CIBC Visa)</v>
      </c>
      <c r="I3807" s="17">
        <f t="shared" ref="I3807:I3870" si="246">E3807</f>
        <v>1074.26</v>
      </c>
      <c r="J3807" s="12" t="str">
        <f t="shared" ref="J3807:J3870" si="247">H3807</f>
        <v>Credit Card (CIBC Visa)</v>
      </c>
    </row>
    <row r="3808" spans="1:10" ht="18" hidden="1" customHeight="1">
      <c r="A3808" s="13" t="s">
        <v>989</v>
      </c>
      <c r="B3808" s="12" t="s">
        <v>924</v>
      </c>
      <c r="C3808" s="12" t="s">
        <v>101</v>
      </c>
      <c r="D3808" s="12" t="s">
        <v>660</v>
      </c>
      <c r="E3808" s="12">
        <v>25.73</v>
      </c>
      <c r="F3808" s="14" t="str">
        <f t="shared" si="244"/>
        <v>2025-08-11BillAmazon51335 Project Expense - Materials25.73</v>
      </c>
      <c r="G3808" s="15">
        <f t="shared" si="245"/>
        <v>45880</v>
      </c>
      <c r="H3808" s="16" t="str">
        <f>IF((IFERROR((VLOOKUP(D3808,'Automation (QBO)'!A:B,2,FALSE)),"0"))=0,"Suspense",(IFERROR((VLOOKUP(D3808,'Automation (QBO)'!A:B,2,FALSE)),"Suspense")))</f>
        <v>Project Expense - Materials</v>
      </c>
      <c r="I3808" s="17">
        <f t="shared" si="246"/>
        <v>25.73</v>
      </c>
      <c r="J3808" s="12" t="str">
        <f t="shared" si="247"/>
        <v>Project Expense - Materials</v>
      </c>
    </row>
    <row r="3809" spans="1:10" ht="18" hidden="1" customHeight="1">
      <c r="A3809" s="13" t="s">
        <v>989</v>
      </c>
      <c r="B3809" s="12" t="s">
        <v>924</v>
      </c>
      <c r="C3809" s="12" t="s">
        <v>101</v>
      </c>
      <c r="D3809" s="12" t="s">
        <v>199</v>
      </c>
      <c r="E3809" s="12">
        <v>0</v>
      </c>
      <c r="F3809" s="14" t="str">
        <f t="shared" si="244"/>
        <v>2025-08-11BillAmazon21020 GST/HST Payable0</v>
      </c>
      <c r="G3809" s="15">
        <f t="shared" si="245"/>
        <v>45880</v>
      </c>
      <c r="H3809" s="16" t="str">
        <f>IF((IFERROR((VLOOKUP(D3809,'Automation (QBO)'!A:B,2,FALSE)),"0"))=0,"Suspense",(IFERROR((VLOOKUP(D3809,'Automation (QBO)'!A:B,2,FALSE)),"Suspense")))</f>
        <v>GST/HST Payable</v>
      </c>
      <c r="I3809" s="17">
        <f t="shared" si="246"/>
        <v>0</v>
      </c>
      <c r="J3809" s="12" t="str">
        <f t="shared" si="247"/>
        <v>GST/HST Payable</v>
      </c>
    </row>
    <row r="3810" spans="1:10" ht="18" hidden="1" customHeight="1">
      <c r="A3810" s="13" t="s">
        <v>989</v>
      </c>
      <c r="B3810" s="12" t="s">
        <v>924</v>
      </c>
      <c r="C3810" s="12" t="s">
        <v>101</v>
      </c>
      <c r="D3810" s="12" t="s">
        <v>272</v>
      </c>
      <c r="E3810" s="12">
        <v>25.73</v>
      </c>
      <c r="F3810" s="14" t="str">
        <f t="shared" si="244"/>
        <v>2025-08-11BillAmazon21000 Accounts Payable25.73</v>
      </c>
      <c r="G3810" s="15">
        <f t="shared" si="245"/>
        <v>45880</v>
      </c>
      <c r="H3810" s="16" t="str">
        <f>IF((IFERROR((VLOOKUP(D3810,'Automation (QBO)'!A:B,2,FALSE)),"0"))=0,"Suspense",(IFERROR((VLOOKUP(D3810,'Automation (QBO)'!A:B,2,FALSE)),"Suspense")))</f>
        <v>Accounts Payable - Unknown</v>
      </c>
      <c r="I3810" s="17">
        <f t="shared" si="246"/>
        <v>25.73</v>
      </c>
      <c r="J3810" s="12" t="str">
        <f t="shared" si="247"/>
        <v>Accounts Payable - Unknown</v>
      </c>
    </row>
    <row r="3811" spans="1:10" ht="18" hidden="1" customHeight="1">
      <c r="A3811" s="13" t="s">
        <v>989</v>
      </c>
      <c r="B3811" s="12" t="s">
        <v>925</v>
      </c>
      <c r="C3811" s="12" t="s">
        <v>101</v>
      </c>
      <c r="D3811" s="12" t="s">
        <v>272</v>
      </c>
      <c r="E3811" s="12">
        <v>-25.73</v>
      </c>
      <c r="F3811" s="14" t="str">
        <f t="shared" si="244"/>
        <v>2025-08-11Bill Payment (Credit Card)Amazon21000 Accounts Payable-25.73</v>
      </c>
      <c r="G3811" s="15">
        <f t="shared" si="245"/>
        <v>45880</v>
      </c>
      <c r="H3811" s="16" t="str">
        <f>IF((IFERROR((VLOOKUP(D3811,'Automation (QBO)'!A:B,2,FALSE)),"0"))=0,"Suspense",(IFERROR((VLOOKUP(D3811,'Automation (QBO)'!A:B,2,FALSE)),"Suspense")))</f>
        <v>Accounts Payable - Unknown</v>
      </c>
      <c r="I3811" s="17">
        <f t="shared" si="246"/>
        <v>-25.73</v>
      </c>
      <c r="J3811" s="12" t="str">
        <f t="shared" si="247"/>
        <v>Accounts Payable - Unknown</v>
      </c>
    </row>
    <row r="3812" spans="1:10" ht="18" hidden="1" customHeight="1">
      <c r="A3812" s="13" t="s">
        <v>989</v>
      </c>
      <c r="B3812" s="12" t="s">
        <v>925</v>
      </c>
      <c r="C3812" s="12" t="s">
        <v>101</v>
      </c>
      <c r="D3812" s="12" t="s">
        <v>505</v>
      </c>
      <c r="E3812" s="12">
        <v>25.73</v>
      </c>
      <c r="F3812" s="14" t="str">
        <f t="shared" si="244"/>
        <v>2025-08-11Bill Payment (Credit Card)Amazon21010 Credit Card (CIBC Visa)25.73</v>
      </c>
      <c r="G3812" s="15">
        <f t="shared" si="245"/>
        <v>45880</v>
      </c>
      <c r="H3812" s="16" t="str">
        <f>IF((IFERROR((VLOOKUP(D3812,'Automation (QBO)'!A:B,2,FALSE)),"0"))=0,"Suspense",(IFERROR((VLOOKUP(D3812,'Automation (QBO)'!A:B,2,FALSE)),"Suspense")))</f>
        <v>Credit Card (CIBC Visa)</v>
      </c>
      <c r="I3812" s="17">
        <f t="shared" si="246"/>
        <v>25.73</v>
      </c>
      <c r="J3812" s="12" t="str">
        <f t="shared" si="247"/>
        <v>Credit Card (CIBC Visa)</v>
      </c>
    </row>
    <row r="3813" spans="1:10" ht="18" hidden="1" customHeight="1">
      <c r="A3813" s="13" t="s">
        <v>989</v>
      </c>
      <c r="B3813" s="12" t="s">
        <v>154</v>
      </c>
      <c r="D3813" s="12" t="s">
        <v>201</v>
      </c>
      <c r="E3813" s="12">
        <v>-500</v>
      </c>
      <c r="F3813" s="14" t="str">
        <f t="shared" si="244"/>
        <v>2025-08-11Transfer11005 Chequing (CIBC)-500</v>
      </c>
      <c r="G3813" s="15">
        <f t="shared" si="245"/>
        <v>45880</v>
      </c>
      <c r="H3813" s="16" t="str">
        <f>IF((IFERROR((VLOOKUP(D3813,'Automation (QBO)'!A:B,2,FALSE)),"0"))=0,"Suspense",(IFERROR((VLOOKUP(D3813,'Automation (QBO)'!A:B,2,FALSE)),"Suspense")))</f>
        <v>Chequing (CIBC)</v>
      </c>
      <c r="I3813" s="17">
        <f t="shared" si="246"/>
        <v>-500</v>
      </c>
      <c r="J3813" s="12" t="str">
        <f t="shared" si="247"/>
        <v>Chequing (CIBC)</v>
      </c>
    </row>
    <row r="3814" spans="1:10" ht="18" hidden="1" customHeight="1">
      <c r="A3814" s="13" t="s">
        <v>989</v>
      </c>
      <c r="B3814" s="12" t="s">
        <v>154</v>
      </c>
      <c r="D3814" s="12" t="s">
        <v>201</v>
      </c>
      <c r="E3814" s="12">
        <v>-500</v>
      </c>
      <c r="F3814" s="14" t="str">
        <f t="shared" si="244"/>
        <v>2025-08-11Transfer11005 Chequing (CIBC)-500</v>
      </c>
      <c r="G3814" s="15">
        <f t="shared" si="245"/>
        <v>45880</v>
      </c>
      <c r="H3814" s="16" t="str">
        <f>IF((IFERROR((VLOOKUP(D3814,'Automation (QBO)'!A:B,2,FALSE)),"0"))=0,"Suspense",(IFERROR((VLOOKUP(D3814,'Automation (QBO)'!A:B,2,FALSE)),"Suspense")))</f>
        <v>Chequing (CIBC)</v>
      </c>
      <c r="I3814" s="17">
        <f t="shared" si="246"/>
        <v>-500</v>
      </c>
      <c r="J3814" s="12" t="str">
        <f t="shared" si="247"/>
        <v>Chequing (CIBC)</v>
      </c>
    </row>
    <row r="3815" spans="1:10" ht="18" hidden="1" customHeight="1">
      <c r="A3815" s="13" t="s">
        <v>990</v>
      </c>
      <c r="B3815" s="12" t="s">
        <v>105</v>
      </c>
      <c r="D3815" s="12" t="s">
        <v>980</v>
      </c>
      <c r="E3815" s="12">
        <v>-26000</v>
      </c>
      <c r="F3815" s="14" t="str">
        <f t="shared" si="244"/>
        <v>2025-08-12Journal Entry22030 Bank Loan - BDC (004) (deleted)-26000</v>
      </c>
      <c r="G3815" s="15">
        <f t="shared" si="245"/>
        <v>45881</v>
      </c>
      <c r="H3815" s="16" t="str">
        <f>IF((IFERROR((VLOOKUP(D3815,'Automation (QBO)'!A:B,2,FALSE)),"0"))=0,"Suspense",(IFERROR((VLOOKUP(D3815,'Automation (QBO)'!A:B,2,FALSE)),"Suspense")))</f>
        <v>Bank Loan 4 (BDC)</v>
      </c>
      <c r="I3815" s="17">
        <f t="shared" si="246"/>
        <v>-26000</v>
      </c>
      <c r="J3815" s="12" t="str">
        <f t="shared" si="247"/>
        <v>Bank Loan 4 (BDC)</v>
      </c>
    </row>
    <row r="3816" spans="1:10" ht="18" hidden="1" customHeight="1">
      <c r="A3816" s="13" t="s">
        <v>990</v>
      </c>
      <c r="B3816" s="12" t="s">
        <v>105</v>
      </c>
      <c r="D3816" s="12" t="s">
        <v>747</v>
      </c>
      <c r="E3816" s="12">
        <v>26000</v>
      </c>
      <c r="F3816" s="14" t="str">
        <f t="shared" si="244"/>
        <v>2025-08-12Journal Entry33006 Opening Balance Equity26000</v>
      </c>
      <c r="G3816" s="15">
        <f t="shared" si="245"/>
        <v>45881</v>
      </c>
      <c r="H3816" s="16" t="str">
        <f>IF((IFERROR((VLOOKUP(D3816,'Automation (QBO)'!A:B,2,FALSE)),"0"))=0,"Suspense",(IFERROR((VLOOKUP(D3816,'Automation (QBO)'!A:B,2,FALSE)),"Suspense")))</f>
        <v>Suspense</v>
      </c>
      <c r="I3816" s="17">
        <f t="shared" si="246"/>
        <v>26000</v>
      </c>
      <c r="J3816" s="12" t="str">
        <f t="shared" si="247"/>
        <v>Suspense</v>
      </c>
    </row>
    <row r="3817" spans="1:10" ht="18" hidden="1" customHeight="1">
      <c r="A3817" s="13" t="s">
        <v>990</v>
      </c>
      <c r="B3817" s="12" t="s">
        <v>84</v>
      </c>
      <c r="C3817" s="12" t="s">
        <v>963</v>
      </c>
      <c r="D3817" s="12" t="s">
        <v>665</v>
      </c>
      <c r="E3817" s="12">
        <v>3255</v>
      </c>
      <c r="F3817" s="14" t="str">
        <f t="shared" si="244"/>
        <v>2025-08-12InvoiceExtramile hospitality12000 [Accounts Receivable]3255</v>
      </c>
      <c r="G3817" s="15">
        <f t="shared" si="245"/>
        <v>45881</v>
      </c>
      <c r="H3817" s="16" t="str">
        <f>IF((IFERROR((VLOOKUP(D3817,'Automation (QBO)'!A:B,2,FALSE)),"0"))=0,"Suspense",(IFERROR((VLOOKUP(D3817,'Automation (QBO)'!A:B,2,FALSE)),"Suspense")))</f>
        <v>Accounts Recievable - Suspense</v>
      </c>
      <c r="I3817" s="17">
        <f t="shared" si="246"/>
        <v>3255</v>
      </c>
      <c r="J3817" s="12" t="str">
        <f t="shared" si="247"/>
        <v>Accounts Recievable - Suspense</v>
      </c>
    </row>
    <row r="3818" spans="1:10" ht="18" hidden="1" customHeight="1">
      <c r="A3818" s="13" t="s">
        <v>990</v>
      </c>
      <c r="B3818" s="12" t="s">
        <v>84</v>
      </c>
      <c r="C3818" s="12" t="s">
        <v>963</v>
      </c>
      <c r="D3818" s="12" t="s">
        <v>950</v>
      </c>
      <c r="E3818" s="12">
        <v>3000</v>
      </c>
      <c r="F3818" s="14" t="str">
        <f t="shared" si="244"/>
        <v>2025-08-12InvoiceExtramile hospitality41007 Labour - Consulting3000</v>
      </c>
      <c r="G3818" s="15">
        <f t="shared" si="245"/>
        <v>45881</v>
      </c>
      <c r="H3818" s="16" t="str">
        <f>IF((IFERROR((VLOOKUP(D3818,'Automation (QBO)'!A:B,2,FALSE)),"0"))=0,"Suspense",(IFERROR((VLOOKUP(D3818,'Automation (QBO)'!A:B,2,FALSE)),"Suspense")))</f>
        <v>Labour - Consulting</v>
      </c>
      <c r="I3818" s="17">
        <f t="shared" si="246"/>
        <v>3000</v>
      </c>
      <c r="J3818" s="12" t="str">
        <f t="shared" si="247"/>
        <v>Labour - Consulting</v>
      </c>
    </row>
    <row r="3819" spans="1:10" ht="18" hidden="1" customHeight="1">
      <c r="A3819" s="13" t="s">
        <v>990</v>
      </c>
      <c r="B3819" s="12" t="s">
        <v>84</v>
      </c>
      <c r="C3819" s="12" t="s">
        <v>963</v>
      </c>
      <c r="D3819" s="12" t="s">
        <v>199</v>
      </c>
      <c r="E3819" s="12">
        <v>155</v>
      </c>
      <c r="F3819" s="14" t="str">
        <f t="shared" si="244"/>
        <v>2025-08-12InvoiceExtramile hospitality21020 GST/HST Payable155</v>
      </c>
      <c r="G3819" s="15">
        <f t="shared" si="245"/>
        <v>45881</v>
      </c>
      <c r="H3819" s="16" t="str">
        <f>IF((IFERROR((VLOOKUP(D3819,'Automation (QBO)'!A:B,2,FALSE)),"0"))=0,"Suspense",(IFERROR((VLOOKUP(D3819,'Automation (QBO)'!A:B,2,FALSE)),"Suspense")))</f>
        <v>GST/HST Payable</v>
      </c>
      <c r="I3819" s="17">
        <f t="shared" si="246"/>
        <v>155</v>
      </c>
      <c r="J3819" s="12" t="str">
        <f t="shared" si="247"/>
        <v>GST/HST Payable</v>
      </c>
    </row>
    <row r="3820" spans="1:10" ht="18" hidden="1" customHeight="1">
      <c r="A3820" s="13" t="s">
        <v>990</v>
      </c>
      <c r="B3820" s="12" t="s">
        <v>84</v>
      </c>
      <c r="C3820" s="12" t="s">
        <v>963</v>
      </c>
      <c r="D3820" s="12" t="s">
        <v>907</v>
      </c>
      <c r="E3820" s="12">
        <v>100</v>
      </c>
      <c r="F3820" s="14" t="str">
        <f t="shared" si="244"/>
        <v>2025-08-12InvoiceExtramile hospitality41008 Project Expense - Materials Income100</v>
      </c>
      <c r="G3820" s="15">
        <f t="shared" si="245"/>
        <v>45881</v>
      </c>
      <c r="H3820" s="16" t="str">
        <f>IF((IFERROR((VLOOKUP(D3820,'Automation (QBO)'!A:B,2,FALSE)),"0"))=0,"Suspense",(IFERROR((VLOOKUP(D3820,'Automation (QBO)'!A:B,2,FALSE)),"Suspense")))</f>
        <v>Project Expense - Materials Income</v>
      </c>
      <c r="I3820" s="17">
        <f t="shared" si="246"/>
        <v>100</v>
      </c>
      <c r="J3820" s="12" t="str">
        <f t="shared" si="247"/>
        <v>Project Expense - Materials Income</v>
      </c>
    </row>
    <row r="3821" spans="1:10" ht="18" hidden="1" customHeight="1">
      <c r="A3821" s="13" t="s">
        <v>990</v>
      </c>
      <c r="B3821" s="12" t="s">
        <v>924</v>
      </c>
      <c r="C3821" s="12" t="s">
        <v>103</v>
      </c>
      <c r="D3821" s="12" t="s">
        <v>660</v>
      </c>
      <c r="E3821" s="12">
        <v>30.55</v>
      </c>
      <c r="F3821" s="14" t="str">
        <f t="shared" si="244"/>
        <v>2025-08-12BillRona51335 Project Expense - Materials30.55</v>
      </c>
      <c r="G3821" s="15">
        <f t="shared" si="245"/>
        <v>45881</v>
      </c>
      <c r="H3821" s="16" t="str">
        <f>IF((IFERROR((VLOOKUP(D3821,'Automation (QBO)'!A:B,2,FALSE)),"0"))=0,"Suspense",(IFERROR((VLOOKUP(D3821,'Automation (QBO)'!A:B,2,FALSE)),"Suspense")))</f>
        <v>Project Expense - Materials</v>
      </c>
      <c r="I3821" s="17">
        <f t="shared" si="246"/>
        <v>30.55</v>
      </c>
      <c r="J3821" s="12" t="str">
        <f t="shared" si="247"/>
        <v>Project Expense - Materials</v>
      </c>
    </row>
    <row r="3822" spans="1:10" ht="18" hidden="1" customHeight="1">
      <c r="A3822" s="13" t="s">
        <v>990</v>
      </c>
      <c r="B3822" s="12" t="s">
        <v>924</v>
      </c>
      <c r="C3822" s="12" t="s">
        <v>103</v>
      </c>
      <c r="D3822" s="12" t="s">
        <v>199</v>
      </c>
      <c r="E3822" s="12">
        <v>-1.43</v>
      </c>
      <c r="F3822" s="14" t="str">
        <f t="shared" si="244"/>
        <v>2025-08-12BillRona21020 GST/HST Payable-1.43</v>
      </c>
      <c r="G3822" s="15">
        <f t="shared" si="245"/>
        <v>45881</v>
      </c>
      <c r="H3822" s="16" t="str">
        <f>IF((IFERROR((VLOOKUP(D3822,'Automation (QBO)'!A:B,2,FALSE)),"0"))=0,"Suspense",(IFERROR((VLOOKUP(D3822,'Automation (QBO)'!A:B,2,FALSE)),"Suspense")))</f>
        <v>GST/HST Payable</v>
      </c>
      <c r="I3822" s="17">
        <f t="shared" si="246"/>
        <v>-1.43</v>
      </c>
      <c r="J3822" s="12" t="str">
        <f t="shared" si="247"/>
        <v>GST/HST Payable</v>
      </c>
    </row>
    <row r="3823" spans="1:10" ht="18" hidden="1" customHeight="1">
      <c r="A3823" s="13" t="s">
        <v>990</v>
      </c>
      <c r="B3823" s="12" t="s">
        <v>924</v>
      </c>
      <c r="C3823" s="12" t="s">
        <v>103</v>
      </c>
      <c r="D3823" s="12" t="s">
        <v>272</v>
      </c>
      <c r="E3823" s="12">
        <v>31.98</v>
      </c>
      <c r="F3823" s="14" t="str">
        <f t="shared" si="244"/>
        <v>2025-08-12BillRona21000 Accounts Payable31.98</v>
      </c>
      <c r="G3823" s="15">
        <f t="shared" si="245"/>
        <v>45881</v>
      </c>
      <c r="H3823" s="16" t="str">
        <f>IF((IFERROR((VLOOKUP(D3823,'Automation (QBO)'!A:B,2,FALSE)),"0"))=0,"Suspense",(IFERROR((VLOOKUP(D3823,'Automation (QBO)'!A:B,2,FALSE)),"Suspense")))</f>
        <v>Accounts Payable - Unknown</v>
      </c>
      <c r="I3823" s="17">
        <f t="shared" si="246"/>
        <v>31.98</v>
      </c>
      <c r="J3823" s="12" t="str">
        <f t="shared" si="247"/>
        <v>Accounts Payable - Unknown</v>
      </c>
    </row>
    <row r="3824" spans="1:10" ht="18" hidden="1" customHeight="1">
      <c r="A3824" s="13" t="s">
        <v>990</v>
      </c>
      <c r="B3824" s="12" t="s">
        <v>925</v>
      </c>
      <c r="C3824" s="12" t="s">
        <v>103</v>
      </c>
      <c r="D3824" s="12" t="s">
        <v>272</v>
      </c>
      <c r="E3824" s="12">
        <v>-31.98</v>
      </c>
      <c r="F3824" s="14" t="str">
        <f t="shared" si="244"/>
        <v>2025-08-12Bill Payment (Credit Card)Rona21000 Accounts Payable-31.98</v>
      </c>
      <c r="G3824" s="15">
        <f t="shared" si="245"/>
        <v>45881</v>
      </c>
      <c r="H3824" s="16" t="str">
        <f>IF((IFERROR((VLOOKUP(D3824,'Automation (QBO)'!A:B,2,FALSE)),"0"))=0,"Suspense",(IFERROR((VLOOKUP(D3824,'Automation (QBO)'!A:B,2,FALSE)),"Suspense")))</f>
        <v>Accounts Payable - Unknown</v>
      </c>
      <c r="I3824" s="17">
        <f t="shared" si="246"/>
        <v>-31.98</v>
      </c>
      <c r="J3824" s="12" t="str">
        <f t="shared" si="247"/>
        <v>Accounts Payable - Unknown</v>
      </c>
    </row>
    <row r="3825" spans="1:10" ht="18" hidden="1" customHeight="1">
      <c r="A3825" s="13" t="s">
        <v>990</v>
      </c>
      <c r="B3825" s="12" t="s">
        <v>925</v>
      </c>
      <c r="C3825" s="12" t="s">
        <v>103</v>
      </c>
      <c r="D3825" s="12" t="s">
        <v>505</v>
      </c>
      <c r="E3825" s="12">
        <v>31.98</v>
      </c>
      <c r="F3825" s="14" t="str">
        <f t="shared" si="244"/>
        <v>2025-08-12Bill Payment (Credit Card)Rona21010 Credit Card (CIBC Visa)31.98</v>
      </c>
      <c r="G3825" s="15">
        <f t="shared" si="245"/>
        <v>45881</v>
      </c>
      <c r="H3825" s="16" t="str">
        <f>IF((IFERROR((VLOOKUP(D3825,'Automation (QBO)'!A:B,2,FALSE)),"0"))=0,"Suspense",(IFERROR((VLOOKUP(D3825,'Automation (QBO)'!A:B,2,FALSE)),"Suspense")))</f>
        <v>Credit Card (CIBC Visa)</v>
      </c>
      <c r="I3825" s="17">
        <f t="shared" si="246"/>
        <v>31.98</v>
      </c>
      <c r="J3825" s="12" t="str">
        <f t="shared" si="247"/>
        <v>Credit Card (CIBC Visa)</v>
      </c>
    </row>
    <row r="3826" spans="1:10" ht="18" hidden="1" customHeight="1">
      <c r="A3826" s="13" t="s">
        <v>990</v>
      </c>
      <c r="B3826" s="12" t="s">
        <v>78</v>
      </c>
      <c r="C3826" s="12" t="s">
        <v>117</v>
      </c>
      <c r="D3826" s="12" t="s">
        <v>383</v>
      </c>
      <c r="E3826" s="12">
        <v>43.06</v>
      </c>
      <c r="F3826" s="14" t="str">
        <f t="shared" si="244"/>
        <v>2025-08-12ExpenseWebflow52165 Subscriptions (Annual)43.06</v>
      </c>
      <c r="G3826" s="15">
        <f t="shared" si="245"/>
        <v>45881</v>
      </c>
      <c r="H3826" s="16" t="str">
        <f>IF((IFERROR((VLOOKUP(D3826,'Automation (QBO)'!A:B,2,FALSE)),"0"))=0,"Suspense",(IFERROR((VLOOKUP(D3826,'Automation (QBO)'!A:B,2,FALSE)),"Suspense")))</f>
        <v>Subscriptions (Annual)</v>
      </c>
      <c r="I3826" s="17">
        <f t="shared" si="246"/>
        <v>43.06</v>
      </c>
      <c r="J3826" s="12" t="str">
        <f t="shared" si="247"/>
        <v>Subscriptions (Annual)</v>
      </c>
    </row>
    <row r="3827" spans="1:10" ht="18" hidden="1" customHeight="1">
      <c r="A3827" s="13" t="s">
        <v>990</v>
      </c>
      <c r="B3827" s="12" t="s">
        <v>78</v>
      </c>
      <c r="C3827" s="12" t="s">
        <v>117</v>
      </c>
      <c r="D3827" s="12" t="s">
        <v>199</v>
      </c>
      <c r="E3827" s="12">
        <v>0</v>
      </c>
      <c r="F3827" s="14" t="str">
        <f t="shared" si="244"/>
        <v>2025-08-12ExpenseWebflow21020 GST/HST Payable0</v>
      </c>
      <c r="G3827" s="15">
        <f t="shared" si="245"/>
        <v>45881</v>
      </c>
      <c r="H3827" s="16" t="str">
        <f>IF((IFERROR((VLOOKUP(D3827,'Automation (QBO)'!A:B,2,FALSE)),"0"))=0,"Suspense",(IFERROR((VLOOKUP(D3827,'Automation (QBO)'!A:B,2,FALSE)),"Suspense")))</f>
        <v>GST/HST Payable</v>
      </c>
      <c r="I3827" s="17">
        <f t="shared" si="246"/>
        <v>0</v>
      </c>
      <c r="J3827" s="12" t="str">
        <f t="shared" si="247"/>
        <v>GST/HST Payable</v>
      </c>
    </row>
    <row r="3828" spans="1:10" ht="18" hidden="1" customHeight="1">
      <c r="A3828" s="13" t="s">
        <v>990</v>
      </c>
      <c r="B3828" s="12" t="s">
        <v>78</v>
      </c>
      <c r="C3828" s="12" t="s">
        <v>117</v>
      </c>
      <c r="D3828" s="12" t="s">
        <v>505</v>
      </c>
      <c r="E3828" s="12">
        <v>43.06</v>
      </c>
      <c r="F3828" s="14" t="str">
        <f t="shared" si="244"/>
        <v>2025-08-12ExpenseWebflow21010 Credit Card (CIBC Visa)43.06</v>
      </c>
      <c r="G3828" s="15">
        <f t="shared" si="245"/>
        <v>45881</v>
      </c>
      <c r="H3828" s="16" t="str">
        <f>IF((IFERROR((VLOOKUP(D3828,'Automation (QBO)'!A:B,2,FALSE)),"0"))=0,"Suspense",(IFERROR((VLOOKUP(D3828,'Automation (QBO)'!A:B,2,FALSE)),"Suspense")))</f>
        <v>Credit Card (CIBC Visa)</v>
      </c>
      <c r="I3828" s="17">
        <f t="shared" si="246"/>
        <v>43.06</v>
      </c>
      <c r="J3828" s="12" t="str">
        <f t="shared" si="247"/>
        <v>Credit Card (CIBC Visa)</v>
      </c>
    </row>
    <row r="3829" spans="1:10" ht="18" hidden="1" customHeight="1">
      <c r="A3829" s="13" t="s">
        <v>990</v>
      </c>
      <c r="B3829" s="12" t="s">
        <v>924</v>
      </c>
      <c r="C3829" s="12" t="s">
        <v>991</v>
      </c>
      <c r="D3829" s="12" t="s">
        <v>294</v>
      </c>
      <c r="E3829" s="12">
        <v>26.08</v>
      </c>
      <c r="F3829" s="14" t="str">
        <f t="shared" si="244"/>
        <v>2025-08-12BillNapa Auto Parts52215 Repairs &amp; Maintenance26.08</v>
      </c>
      <c r="G3829" s="15">
        <f t="shared" si="245"/>
        <v>45881</v>
      </c>
      <c r="H3829" s="16" t="str">
        <f>IF((IFERROR((VLOOKUP(D3829,'Automation (QBO)'!A:B,2,FALSE)),"0"))=0,"Suspense",(IFERROR((VLOOKUP(D3829,'Automation (QBO)'!A:B,2,FALSE)),"Suspense")))</f>
        <v>Repairs &amp; Maintenance</v>
      </c>
      <c r="I3829" s="17">
        <f t="shared" si="246"/>
        <v>26.08</v>
      </c>
      <c r="J3829" s="12" t="str">
        <f t="shared" si="247"/>
        <v>Repairs &amp; Maintenance</v>
      </c>
    </row>
    <row r="3830" spans="1:10" ht="18" hidden="1" customHeight="1">
      <c r="A3830" s="13" t="s">
        <v>990</v>
      </c>
      <c r="B3830" s="12" t="s">
        <v>924</v>
      </c>
      <c r="C3830" s="12" t="s">
        <v>991</v>
      </c>
      <c r="D3830" s="12" t="s">
        <v>199</v>
      </c>
      <c r="E3830" s="12">
        <v>-1.22</v>
      </c>
      <c r="F3830" s="14" t="str">
        <f t="shared" si="244"/>
        <v>2025-08-12BillNapa Auto Parts21020 GST/HST Payable-1.22</v>
      </c>
      <c r="G3830" s="15">
        <f t="shared" si="245"/>
        <v>45881</v>
      </c>
      <c r="H3830" s="16" t="str">
        <f>IF((IFERROR((VLOOKUP(D3830,'Automation (QBO)'!A:B,2,FALSE)),"0"))=0,"Suspense",(IFERROR((VLOOKUP(D3830,'Automation (QBO)'!A:B,2,FALSE)),"Suspense")))</f>
        <v>GST/HST Payable</v>
      </c>
      <c r="I3830" s="17">
        <f t="shared" si="246"/>
        <v>-1.22</v>
      </c>
      <c r="J3830" s="12" t="str">
        <f t="shared" si="247"/>
        <v>GST/HST Payable</v>
      </c>
    </row>
    <row r="3831" spans="1:10" ht="18" hidden="1" customHeight="1">
      <c r="A3831" s="13" t="s">
        <v>990</v>
      </c>
      <c r="B3831" s="12" t="s">
        <v>925</v>
      </c>
      <c r="C3831" s="12" t="s">
        <v>991</v>
      </c>
      <c r="D3831" s="12" t="s">
        <v>272</v>
      </c>
      <c r="E3831" s="12">
        <v>-27.3</v>
      </c>
      <c r="F3831" s="14" t="str">
        <f t="shared" si="244"/>
        <v>2025-08-12Bill Payment (Credit Card)Napa Auto Parts21000 Accounts Payable-27.3</v>
      </c>
      <c r="G3831" s="15">
        <f t="shared" si="245"/>
        <v>45881</v>
      </c>
      <c r="H3831" s="16" t="str">
        <f>IF((IFERROR((VLOOKUP(D3831,'Automation (QBO)'!A:B,2,FALSE)),"0"))=0,"Suspense",(IFERROR((VLOOKUP(D3831,'Automation (QBO)'!A:B,2,FALSE)),"Suspense")))</f>
        <v>Accounts Payable - Unknown</v>
      </c>
      <c r="I3831" s="17">
        <f t="shared" si="246"/>
        <v>-27.3</v>
      </c>
      <c r="J3831" s="12" t="str">
        <f t="shared" si="247"/>
        <v>Accounts Payable - Unknown</v>
      </c>
    </row>
    <row r="3832" spans="1:10" ht="18" hidden="1" customHeight="1">
      <c r="A3832" s="13" t="s">
        <v>990</v>
      </c>
      <c r="B3832" s="12" t="s">
        <v>925</v>
      </c>
      <c r="C3832" s="12" t="s">
        <v>991</v>
      </c>
      <c r="D3832" s="12" t="s">
        <v>505</v>
      </c>
      <c r="E3832" s="12">
        <v>27.3</v>
      </c>
      <c r="F3832" s="14" t="str">
        <f t="shared" si="244"/>
        <v>2025-08-12Bill Payment (Credit Card)Napa Auto Parts21010 Credit Card (CIBC Visa)27.3</v>
      </c>
      <c r="G3832" s="15">
        <f t="shared" si="245"/>
        <v>45881</v>
      </c>
      <c r="H3832" s="16" t="str">
        <f>IF((IFERROR((VLOOKUP(D3832,'Automation (QBO)'!A:B,2,FALSE)),"0"))=0,"Suspense",(IFERROR((VLOOKUP(D3832,'Automation (QBO)'!A:B,2,FALSE)),"Suspense")))</f>
        <v>Credit Card (CIBC Visa)</v>
      </c>
      <c r="I3832" s="17">
        <f t="shared" si="246"/>
        <v>27.3</v>
      </c>
      <c r="J3832" s="12" t="str">
        <f t="shared" si="247"/>
        <v>Credit Card (CIBC Visa)</v>
      </c>
    </row>
    <row r="3833" spans="1:10" ht="18" hidden="1" customHeight="1">
      <c r="A3833" s="13" t="s">
        <v>990</v>
      </c>
      <c r="B3833" s="12" t="s">
        <v>105</v>
      </c>
      <c r="D3833" s="12" t="s">
        <v>225</v>
      </c>
      <c r="E3833" s="12">
        <v>8389.85</v>
      </c>
      <c r="F3833" s="14" t="str">
        <f t="shared" si="244"/>
        <v>2025-08-12Journal Entry52510 Payroll - Salary8389.85</v>
      </c>
      <c r="G3833" s="15">
        <f t="shared" si="245"/>
        <v>45881</v>
      </c>
      <c r="H3833" s="16" t="str">
        <f>IF((IFERROR((VLOOKUP(D3833,'Automation (QBO)'!A:B,2,FALSE)),"0"))=0,"Suspense",(IFERROR((VLOOKUP(D3833,'Automation (QBO)'!A:B,2,FALSE)),"Suspense")))</f>
        <v>Payroll - Salary</v>
      </c>
      <c r="I3833" s="17">
        <f t="shared" si="246"/>
        <v>8389.85</v>
      </c>
      <c r="J3833" s="12" t="str">
        <f t="shared" si="247"/>
        <v>Payroll - Salary</v>
      </c>
    </row>
    <row r="3834" spans="1:10" ht="18" hidden="1" customHeight="1">
      <c r="A3834" s="13" t="s">
        <v>990</v>
      </c>
      <c r="B3834" s="12" t="s">
        <v>105</v>
      </c>
      <c r="D3834" s="12" t="s">
        <v>657</v>
      </c>
      <c r="E3834" s="12">
        <v>197.16</v>
      </c>
      <c r="F3834" s="14" t="str">
        <f t="shared" si="244"/>
        <v>2025-08-12Journal Entry52535 Payroll - WCB197.16</v>
      </c>
      <c r="G3834" s="15">
        <f t="shared" si="245"/>
        <v>45881</v>
      </c>
      <c r="H3834" s="16" t="str">
        <f>IF((IFERROR((VLOOKUP(D3834,'Automation (QBO)'!A:B,2,FALSE)),"0"))=0,"Suspense",(IFERROR((VLOOKUP(D3834,'Automation (QBO)'!A:B,2,FALSE)),"Suspense")))</f>
        <v>Payroll - WCB</v>
      </c>
      <c r="I3834" s="17">
        <f t="shared" si="246"/>
        <v>197.16</v>
      </c>
      <c r="J3834" s="12" t="str">
        <f t="shared" si="247"/>
        <v>Payroll - WCB</v>
      </c>
    </row>
    <row r="3835" spans="1:10" ht="18" hidden="1" customHeight="1">
      <c r="A3835" s="13" t="s">
        <v>990</v>
      </c>
      <c r="B3835" s="12" t="s">
        <v>105</v>
      </c>
      <c r="D3835" s="12" t="s">
        <v>221</v>
      </c>
      <c r="E3835" s="12">
        <v>117.03</v>
      </c>
      <c r="F3835" s="14" t="str">
        <f t="shared" si="244"/>
        <v>2025-08-12Journal Entry52525 Payroll - CPP117.03</v>
      </c>
      <c r="G3835" s="15">
        <f t="shared" si="245"/>
        <v>45881</v>
      </c>
      <c r="H3835" s="16" t="str">
        <f>IF((IFERROR((VLOOKUP(D3835,'Automation (QBO)'!A:B,2,FALSE)),"0"))=0,"Suspense",(IFERROR((VLOOKUP(D3835,'Automation (QBO)'!A:B,2,FALSE)),"Suspense")))</f>
        <v>Payroll - CPP + EI</v>
      </c>
      <c r="I3835" s="17">
        <f t="shared" si="246"/>
        <v>117.03</v>
      </c>
      <c r="J3835" s="12" t="str">
        <f t="shared" si="247"/>
        <v>Payroll - CPP + EI</v>
      </c>
    </row>
    <row r="3836" spans="1:10" ht="18" hidden="1" customHeight="1">
      <c r="A3836" s="13" t="s">
        <v>990</v>
      </c>
      <c r="B3836" s="12" t="s">
        <v>105</v>
      </c>
      <c r="D3836" s="12" t="s">
        <v>222</v>
      </c>
      <c r="E3836" s="12">
        <v>51.34</v>
      </c>
      <c r="F3836" s="14" t="str">
        <f t="shared" si="244"/>
        <v>2025-08-12Journal Entry52520 Payroll - EI51.34</v>
      </c>
      <c r="G3836" s="15">
        <f t="shared" si="245"/>
        <v>45881</v>
      </c>
      <c r="H3836" s="16" t="str">
        <f>IF((IFERROR((VLOOKUP(D3836,'Automation (QBO)'!A:B,2,FALSE)),"0"))=0,"Suspense",(IFERROR((VLOOKUP(D3836,'Automation (QBO)'!A:B,2,FALSE)),"Suspense")))</f>
        <v>Payroll - CPP + EI</v>
      </c>
      <c r="I3836" s="17">
        <f t="shared" si="246"/>
        <v>51.34</v>
      </c>
      <c r="J3836" s="12" t="str">
        <f t="shared" si="247"/>
        <v>Payroll - CPP + EI</v>
      </c>
    </row>
    <row r="3837" spans="1:10" ht="18" hidden="1" customHeight="1">
      <c r="A3837" s="13" t="s">
        <v>990</v>
      </c>
      <c r="B3837" s="12" t="s">
        <v>105</v>
      </c>
      <c r="D3837" s="12" t="s">
        <v>888</v>
      </c>
      <c r="E3837" s="12">
        <v>100.48</v>
      </c>
      <c r="F3837" s="14" t="str">
        <f t="shared" si="244"/>
        <v>2025-08-12Journal Entry52515 Payroll - Fees100.48</v>
      </c>
      <c r="G3837" s="15">
        <f t="shared" si="245"/>
        <v>45881</v>
      </c>
      <c r="H3837" s="16" t="str">
        <f>IF((IFERROR((VLOOKUP(D3837,'Automation (QBO)'!A:B,2,FALSE)),"0"))=0,"Suspense",(IFERROR((VLOOKUP(D3837,'Automation (QBO)'!A:B,2,FALSE)),"Suspense")))</f>
        <v>Payroll - Fees</v>
      </c>
      <c r="I3837" s="17">
        <f t="shared" si="246"/>
        <v>100.48</v>
      </c>
      <c r="J3837" s="12" t="str">
        <f t="shared" si="247"/>
        <v>Payroll - Fees</v>
      </c>
    </row>
    <row r="3838" spans="1:10" ht="18" hidden="1" customHeight="1">
      <c r="A3838" s="13" t="s">
        <v>990</v>
      </c>
      <c r="B3838" s="12" t="s">
        <v>105</v>
      </c>
      <c r="D3838" s="12" t="s">
        <v>223</v>
      </c>
      <c r="E3838" s="12">
        <v>-5.0199999999999996</v>
      </c>
      <c r="F3838" s="14" t="str">
        <f t="shared" si="244"/>
        <v>2025-08-12Journal Entry21031 GST/HST Suspense-5.02</v>
      </c>
      <c r="G3838" s="15">
        <f t="shared" si="245"/>
        <v>45881</v>
      </c>
      <c r="H3838" s="16" t="str">
        <f>IF((IFERROR((VLOOKUP(D3838,'Automation (QBO)'!A:B,2,FALSE)),"0"))=0,"Suspense",(IFERROR((VLOOKUP(D3838,'Automation (QBO)'!A:B,2,FALSE)),"Suspense")))</f>
        <v>GST/HST Suspense</v>
      </c>
      <c r="I3838" s="17">
        <f t="shared" si="246"/>
        <v>-5.0199999999999996</v>
      </c>
      <c r="J3838" s="12" t="str">
        <f t="shared" si="247"/>
        <v>GST/HST Suspense</v>
      </c>
    </row>
    <row r="3839" spans="1:10" ht="18" hidden="1" customHeight="1">
      <c r="A3839" s="13" t="s">
        <v>990</v>
      </c>
      <c r="B3839" s="12" t="s">
        <v>924</v>
      </c>
      <c r="C3839" s="12" t="s">
        <v>991</v>
      </c>
      <c r="D3839" s="12" t="s">
        <v>272</v>
      </c>
      <c r="E3839" s="12">
        <v>27.3</v>
      </c>
      <c r="F3839" s="14" t="str">
        <f t="shared" si="244"/>
        <v>2025-08-12BillNapa Auto Parts21000 Accounts Payable27.3</v>
      </c>
      <c r="G3839" s="15">
        <f t="shared" si="245"/>
        <v>45881</v>
      </c>
      <c r="H3839" s="16" t="str">
        <f>IF((IFERROR((VLOOKUP(D3839,'Automation (QBO)'!A:B,2,FALSE)),"0"))=0,"Suspense",(IFERROR((VLOOKUP(D3839,'Automation (QBO)'!A:B,2,FALSE)),"Suspense")))</f>
        <v>Accounts Payable - Unknown</v>
      </c>
      <c r="I3839" s="17">
        <f t="shared" si="246"/>
        <v>27.3</v>
      </c>
      <c r="J3839" s="12" t="str">
        <f t="shared" si="247"/>
        <v>Accounts Payable - Unknown</v>
      </c>
    </row>
    <row r="3840" spans="1:10" ht="18" hidden="1" customHeight="1">
      <c r="A3840" s="13" t="s">
        <v>990</v>
      </c>
      <c r="B3840" s="12" t="s">
        <v>105</v>
      </c>
      <c r="D3840" s="12" t="s">
        <v>201</v>
      </c>
      <c r="E3840" s="12">
        <v>-8860.8799999999992</v>
      </c>
      <c r="F3840" s="14" t="str">
        <f t="shared" si="244"/>
        <v>2025-08-12Journal Entry11005 Chequing (CIBC)-8860.88</v>
      </c>
      <c r="G3840" s="15">
        <f t="shared" si="245"/>
        <v>45881</v>
      </c>
      <c r="H3840" s="16" t="str">
        <f>IF((IFERROR((VLOOKUP(D3840,'Automation (QBO)'!A:B,2,FALSE)),"0"))=0,"Suspense",(IFERROR((VLOOKUP(D3840,'Automation (QBO)'!A:B,2,FALSE)),"Suspense")))</f>
        <v>Chequing (CIBC)</v>
      </c>
      <c r="I3840" s="17">
        <f t="shared" si="246"/>
        <v>-8860.8799999999992</v>
      </c>
      <c r="J3840" s="12" t="str">
        <f t="shared" si="247"/>
        <v>Chequing (CIBC)</v>
      </c>
    </row>
    <row r="3841" spans="1:10" ht="18" hidden="1" customHeight="1">
      <c r="A3841" s="13" t="s">
        <v>992</v>
      </c>
      <c r="B3841" s="12" t="s">
        <v>924</v>
      </c>
      <c r="C3841" s="12" t="s">
        <v>103</v>
      </c>
      <c r="D3841" s="12" t="s">
        <v>660</v>
      </c>
      <c r="E3841" s="12">
        <v>46.83</v>
      </c>
      <c r="F3841" s="14" t="str">
        <f t="shared" si="244"/>
        <v>2025-08-13BillRona51335 Project Expense - Materials46.83</v>
      </c>
      <c r="G3841" s="15">
        <f t="shared" si="245"/>
        <v>45882</v>
      </c>
      <c r="H3841" s="16" t="str">
        <f>IF((IFERROR((VLOOKUP(D3841,'Automation (QBO)'!A:B,2,FALSE)),"0"))=0,"Suspense",(IFERROR((VLOOKUP(D3841,'Automation (QBO)'!A:B,2,FALSE)),"Suspense")))</f>
        <v>Project Expense - Materials</v>
      </c>
      <c r="I3841" s="17">
        <f t="shared" si="246"/>
        <v>46.83</v>
      </c>
      <c r="J3841" s="12" t="str">
        <f t="shared" si="247"/>
        <v>Project Expense - Materials</v>
      </c>
    </row>
    <row r="3842" spans="1:10" ht="18" hidden="1" customHeight="1">
      <c r="A3842" s="13" t="s">
        <v>992</v>
      </c>
      <c r="B3842" s="12" t="s">
        <v>924</v>
      </c>
      <c r="C3842" s="12" t="s">
        <v>103</v>
      </c>
      <c r="D3842" s="12" t="s">
        <v>199</v>
      </c>
      <c r="E3842" s="12">
        <v>-2.19</v>
      </c>
      <c r="F3842" s="14" t="str">
        <f t="shared" si="244"/>
        <v>2025-08-13BillRona21020 GST/HST Payable-2.19</v>
      </c>
      <c r="G3842" s="15">
        <f t="shared" si="245"/>
        <v>45882</v>
      </c>
      <c r="H3842" s="16" t="str">
        <f>IF((IFERROR((VLOOKUP(D3842,'Automation (QBO)'!A:B,2,FALSE)),"0"))=0,"Suspense",(IFERROR((VLOOKUP(D3842,'Automation (QBO)'!A:B,2,FALSE)),"Suspense")))</f>
        <v>GST/HST Payable</v>
      </c>
      <c r="I3842" s="17">
        <f t="shared" si="246"/>
        <v>-2.19</v>
      </c>
      <c r="J3842" s="12" t="str">
        <f t="shared" si="247"/>
        <v>GST/HST Payable</v>
      </c>
    </row>
    <row r="3843" spans="1:10" ht="18" hidden="1" customHeight="1">
      <c r="A3843" s="13" t="s">
        <v>992</v>
      </c>
      <c r="B3843" s="12" t="s">
        <v>924</v>
      </c>
      <c r="C3843" s="12" t="s">
        <v>103</v>
      </c>
      <c r="D3843" s="12" t="s">
        <v>272</v>
      </c>
      <c r="E3843" s="12">
        <v>49.02</v>
      </c>
      <c r="F3843" s="14" t="str">
        <f t="shared" si="244"/>
        <v>2025-08-13BillRona21000 Accounts Payable49.02</v>
      </c>
      <c r="G3843" s="15">
        <f t="shared" si="245"/>
        <v>45882</v>
      </c>
      <c r="H3843" s="16" t="str">
        <f>IF((IFERROR((VLOOKUP(D3843,'Automation (QBO)'!A:B,2,FALSE)),"0"))=0,"Suspense",(IFERROR((VLOOKUP(D3843,'Automation (QBO)'!A:B,2,FALSE)),"Suspense")))</f>
        <v>Accounts Payable - Unknown</v>
      </c>
      <c r="I3843" s="17">
        <f t="shared" si="246"/>
        <v>49.02</v>
      </c>
      <c r="J3843" s="12" t="str">
        <f t="shared" si="247"/>
        <v>Accounts Payable - Unknown</v>
      </c>
    </row>
    <row r="3844" spans="1:10" ht="18" hidden="1" customHeight="1">
      <c r="A3844" s="13" t="s">
        <v>992</v>
      </c>
      <c r="B3844" s="12" t="s">
        <v>925</v>
      </c>
      <c r="C3844" s="12" t="s">
        <v>103</v>
      </c>
      <c r="D3844" s="12" t="s">
        <v>272</v>
      </c>
      <c r="E3844" s="12">
        <v>-49.02</v>
      </c>
      <c r="F3844" s="14" t="str">
        <f t="shared" si="244"/>
        <v>2025-08-13Bill Payment (Credit Card)Rona21000 Accounts Payable-49.02</v>
      </c>
      <c r="G3844" s="15">
        <f t="shared" si="245"/>
        <v>45882</v>
      </c>
      <c r="H3844" s="16" t="str">
        <f>IF((IFERROR((VLOOKUP(D3844,'Automation (QBO)'!A:B,2,FALSE)),"0"))=0,"Suspense",(IFERROR((VLOOKUP(D3844,'Automation (QBO)'!A:B,2,FALSE)),"Suspense")))</f>
        <v>Accounts Payable - Unknown</v>
      </c>
      <c r="I3844" s="17">
        <f t="shared" si="246"/>
        <v>-49.02</v>
      </c>
      <c r="J3844" s="12" t="str">
        <f t="shared" si="247"/>
        <v>Accounts Payable - Unknown</v>
      </c>
    </row>
    <row r="3845" spans="1:10" ht="18" hidden="1" customHeight="1">
      <c r="A3845" s="13" t="s">
        <v>992</v>
      </c>
      <c r="B3845" s="12" t="s">
        <v>925</v>
      </c>
      <c r="C3845" s="12" t="s">
        <v>103</v>
      </c>
      <c r="D3845" s="12" t="s">
        <v>505</v>
      </c>
      <c r="E3845" s="12">
        <v>49.02</v>
      </c>
      <c r="F3845" s="14" t="str">
        <f t="shared" si="244"/>
        <v>2025-08-13Bill Payment (Credit Card)Rona21010 Credit Card (CIBC Visa)49.02</v>
      </c>
      <c r="G3845" s="15">
        <f t="shared" si="245"/>
        <v>45882</v>
      </c>
      <c r="H3845" s="16" t="str">
        <f>IF((IFERROR((VLOOKUP(D3845,'Automation (QBO)'!A:B,2,FALSE)),"0"))=0,"Suspense",(IFERROR((VLOOKUP(D3845,'Automation (QBO)'!A:B,2,FALSE)),"Suspense")))</f>
        <v>Credit Card (CIBC Visa)</v>
      </c>
      <c r="I3845" s="17">
        <f t="shared" si="246"/>
        <v>49.02</v>
      </c>
      <c r="J3845" s="12" t="str">
        <f t="shared" si="247"/>
        <v>Credit Card (CIBC Visa)</v>
      </c>
    </row>
    <row r="3846" spans="1:10" ht="18" hidden="1" customHeight="1">
      <c r="A3846" s="13" t="s">
        <v>993</v>
      </c>
      <c r="B3846" s="12" t="s">
        <v>84</v>
      </c>
      <c r="C3846" s="12" t="s">
        <v>753</v>
      </c>
      <c r="D3846" s="12" t="s">
        <v>907</v>
      </c>
      <c r="E3846" s="12">
        <v>21142.37</v>
      </c>
      <c r="F3846" s="14" t="str">
        <f t="shared" si="244"/>
        <v>2025-08-14InvoiceBrowns Newport Village:BSH NewPort Patio Project41008 Project Expense - Materials Income21142.37</v>
      </c>
      <c r="G3846" s="15">
        <f t="shared" si="245"/>
        <v>45883</v>
      </c>
      <c r="H3846" s="16" t="str">
        <f>IF((IFERROR((VLOOKUP(D3846,'Automation (QBO)'!A:B,2,FALSE)),"0"))=0,"Suspense",(IFERROR((VLOOKUP(D3846,'Automation (QBO)'!A:B,2,FALSE)),"Suspense")))</f>
        <v>Project Expense - Materials Income</v>
      </c>
      <c r="I3846" s="17">
        <f t="shared" si="246"/>
        <v>21142.37</v>
      </c>
      <c r="J3846" s="12" t="str">
        <f t="shared" si="247"/>
        <v>Project Expense - Materials Income</v>
      </c>
    </row>
    <row r="3847" spans="1:10" ht="18" hidden="1" customHeight="1">
      <c r="A3847" s="13" t="s">
        <v>993</v>
      </c>
      <c r="B3847" s="12" t="s">
        <v>84</v>
      </c>
      <c r="C3847" s="12" t="s">
        <v>753</v>
      </c>
      <c r="D3847" s="12" t="s">
        <v>759</v>
      </c>
      <c r="E3847" s="12">
        <v>4228.47</v>
      </c>
      <c r="F3847" s="14" t="str">
        <f t="shared" si="244"/>
        <v>2025-08-14InvoiceBrowns Newport Village:BSH NewPort Patio Project42015 Margin - Materials4228.47</v>
      </c>
      <c r="G3847" s="15">
        <f t="shared" si="245"/>
        <v>45883</v>
      </c>
      <c r="H3847" s="16" t="str">
        <f>IF((IFERROR((VLOOKUP(D3847,'Automation (QBO)'!A:B,2,FALSE)),"0"))=0,"Suspense",(IFERROR((VLOOKUP(D3847,'Automation (QBO)'!A:B,2,FALSE)),"Suspense")))</f>
        <v>Margin - Materials</v>
      </c>
      <c r="I3847" s="17">
        <f t="shared" si="246"/>
        <v>4228.47</v>
      </c>
      <c r="J3847" s="12" t="str">
        <f t="shared" si="247"/>
        <v>Margin - Materials</v>
      </c>
    </row>
    <row r="3848" spans="1:10" ht="18" hidden="1" customHeight="1">
      <c r="A3848" s="13" t="s">
        <v>993</v>
      </c>
      <c r="B3848" s="12" t="s">
        <v>84</v>
      </c>
      <c r="C3848" s="12" t="s">
        <v>753</v>
      </c>
      <c r="D3848" s="12" t="s">
        <v>758</v>
      </c>
      <c r="E3848" s="12">
        <v>675</v>
      </c>
      <c r="F3848" s="14" t="str">
        <f t="shared" si="244"/>
        <v>2025-08-14InvoiceBrowns Newport Village:BSH NewPort Patio Project41006 Labour - General675</v>
      </c>
      <c r="G3848" s="15">
        <f t="shared" si="245"/>
        <v>45883</v>
      </c>
      <c r="H3848" s="16" t="str">
        <f>IF((IFERROR((VLOOKUP(D3848,'Automation (QBO)'!A:B,2,FALSE)),"0"))=0,"Suspense",(IFERROR((VLOOKUP(D3848,'Automation (QBO)'!A:B,2,FALSE)),"Suspense")))</f>
        <v>Labour - General</v>
      </c>
      <c r="I3848" s="17">
        <f t="shared" si="246"/>
        <v>675</v>
      </c>
      <c r="J3848" s="12" t="str">
        <f t="shared" si="247"/>
        <v>Labour - General</v>
      </c>
    </row>
    <row r="3849" spans="1:10" ht="18" hidden="1" customHeight="1">
      <c r="A3849" s="13" t="s">
        <v>993</v>
      </c>
      <c r="B3849" s="12" t="s">
        <v>84</v>
      </c>
      <c r="C3849" s="12" t="s">
        <v>753</v>
      </c>
      <c r="D3849" s="12" t="s">
        <v>761</v>
      </c>
      <c r="E3849" s="12">
        <v>135</v>
      </c>
      <c r="F3849" s="14" t="str">
        <f t="shared" si="244"/>
        <v>2025-08-14InvoiceBrowns Newport Village:BSH NewPort Patio Project42025 Margin - Labour135</v>
      </c>
      <c r="G3849" s="15">
        <f t="shared" si="245"/>
        <v>45883</v>
      </c>
      <c r="H3849" s="16" t="str">
        <f>IF((IFERROR((VLOOKUP(D3849,'Automation (QBO)'!A:B,2,FALSE)),"0"))=0,"Suspense",(IFERROR((VLOOKUP(D3849,'Automation (QBO)'!A:B,2,FALSE)),"Suspense")))</f>
        <v>Margin - Labour</v>
      </c>
      <c r="I3849" s="17">
        <f t="shared" si="246"/>
        <v>135</v>
      </c>
      <c r="J3849" s="12" t="str">
        <f t="shared" si="247"/>
        <v>Margin - Labour</v>
      </c>
    </row>
    <row r="3850" spans="1:10" ht="18" hidden="1" customHeight="1">
      <c r="A3850" s="13" t="s">
        <v>993</v>
      </c>
      <c r="B3850" s="12" t="s">
        <v>84</v>
      </c>
      <c r="C3850" s="12" t="s">
        <v>753</v>
      </c>
      <c r="D3850" s="12" t="s">
        <v>218</v>
      </c>
      <c r="E3850" s="12">
        <v>25000</v>
      </c>
      <c r="F3850" s="14" t="str">
        <f t="shared" si="244"/>
        <v>2025-08-14InvoiceBrowns Newport Village:BSH NewPort Patio Project21045 Deposit Received25000</v>
      </c>
      <c r="G3850" s="15">
        <f t="shared" si="245"/>
        <v>45883</v>
      </c>
      <c r="H3850" s="16" t="str">
        <f>IF((IFERROR((VLOOKUP(D3850,'Automation (QBO)'!A:B,2,FALSE)),"0"))=0,"Suspense",(IFERROR((VLOOKUP(D3850,'Automation (QBO)'!A:B,2,FALSE)),"Suspense")))</f>
        <v>Liability - Depostis Received</v>
      </c>
      <c r="I3850" s="17">
        <f t="shared" si="246"/>
        <v>25000</v>
      </c>
      <c r="J3850" s="12" t="str">
        <f t="shared" si="247"/>
        <v>Liability - Depostis Received</v>
      </c>
    </row>
    <row r="3851" spans="1:10" ht="18" hidden="1" customHeight="1">
      <c r="A3851" s="13" t="s">
        <v>993</v>
      </c>
      <c r="B3851" s="12" t="s">
        <v>84</v>
      </c>
      <c r="C3851" s="12" t="s">
        <v>753</v>
      </c>
      <c r="D3851" s="12" t="s">
        <v>199</v>
      </c>
      <c r="E3851" s="12">
        <v>0</v>
      </c>
      <c r="F3851" s="14" t="str">
        <f t="shared" si="244"/>
        <v>2025-08-14InvoiceBrowns Newport Village:BSH NewPort Patio Project21020 GST/HST Payable0</v>
      </c>
      <c r="G3851" s="15">
        <f t="shared" si="245"/>
        <v>45883</v>
      </c>
      <c r="H3851" s="16" t="str">
        <f>IF((IFERROR((VLOOKUP(D3851,'Automation (QBO)'!A:B,2,FALSE)),"0"))=0,"Suspense",(IFERROR((VLOOKUP(D3851,'Automation (QBO)'!A:B,2,FALSE)),"Suspense")))</f>
        <v>GST/HST Payable</v>
      </c>
      <c r="I3851" s="17">
        <f t="shared" si="246"/>
        <v>0</v>
      </c>
      <c r="J3851" s="12" t="str">
        <f t="shared" si="247"/>
        <v>GST/HST Payable</v>
      </c>
    </row>
    <row r="3852" spans="1:10" ht="18" hidden="1" customHeight="1">
      <c r="A3852" s="13" t="s">
        <v>993</v>
      </c>
      <c r="B3852" s="12" t="s">
        <v>84</v>
      </c>
      <c r="C3852" s="12" t="s">
        <v>753</v>
      </c>
      <c r="D3852" s="12" t="s">
        <v>665</v>
      </c>
      <c r="E3852" s="12">
        <v>25000</v>
      </c>
      <c r="F3852" s="14" t="str">
        <f t="shared" si="244"/>
        <v>2025-08-14InvoiceBrowns Newport Village:BSH NewPort Patio Project12000 [Accounts Receivable]25000</v>
      </c>
      <c r="G3852" s="15">
        <f t="shared" si="245"/>
        <v>45883</v>
      </c>
      <c r="H3852" s="16" t="str">
        <f>IF((IFERROR((VLOOKUP(D3852,'Automation (QBO)'!A:B,2,FALSE)),"0"))=0,"Suspense",(IFERROR((VLOOKUP(D3852,'Automation (QBO)'!A:B,2,FALSE)),"Suspense")))</f>
        <v>Accounts Recievable - Suspense</v>
      </c>
      <c r="I3852" s="17">
        <f t="shared" si="246"/>
        <v>25000</v>
      </c>
      <c r="J3852" s="12" t="str">
        <f t="shared" si="247"/>
        <v>Accounts Recievable - Suspense</v>
      </c>
    </row>
    <row r="3853" spans="1:10" ht="18" hidden="1" customHeight="1">
      <c r="A3853" s="13" t="s">
        <v>993</v>
      </c>
      <c r="B3853" s="12" t="s">
        <v>84</v>
      </c>
      <c r="C3853" s="12" t="s">
        <v>753</v>
      </c>
      <c r="D3853" s="12" t="s">
        <v>665</v>
      </c>
      <c r="E3853" s="12">
        <v>0</v>
      </c>
      <c r="F3853" s="14" t="str">
        <f t="shared" si="244"/>
        <v>2025-08-14InvoiceBrowns Newport Village:BSH NewPort Patio Project12000 [Accounts Receivable]0</v>
      </c>
      <c r="G3853" s="15">
        <f t="shared" si="245"/>
        <v>45883</v>
      </c>
      <c r="H3853" s="16" t="str">
        <f>IF((IFERROR((VLOOKUP(D3853,'Automation (QBO)'!A:B,2,FALSE)),"0"))=0,"Suspense",(IFERROR((VLOOKUP(D3853,'Automation (QBO)'!A:B,2,FALSE)),"Suspense")))</f>
        <v>Accounts Recievable - Suspense</v>
      </c>
      <c r="I3853" s="17">
        <f t="shared" si="246"/>
        <v>0</v>
      </c>
      <c r="J3853" s="12" t="str">
        <f t="shared" si="247"/>
        <v>Accounts Recievable - Suspense</v>
      </c>
    </row>
    <row r="3854" spans="1:10" ht="18" hidden="1" customHeight="1">
      <c r="A3854" s="13" t="s">
        <v>993</v>
      </c>
      <c r="B3854" s="12" t="s">
        <v>84</v>
      </c>
      <c r="C3854" s="12" t="s">
        <v>753</v>
      </c>
      <c r="D3854" s="12" t="s">
        <v>218</v>
      </c>
      <c r="E3854" s="12">
        <v>-27489.88</v>
      </c>
      <c r="F3854" s="14" t="str">
        <f t="shared" si="244"/>
        <v>2025-08-14InvoiceBrowns Newport Village:BSH NewPort Patio Project21045 Deposit Received-27489.88</v>
      </c>
      <c r="G3854" s="15">
        <f t="shared" si="245"/>
        <v>45883</v>
      </c>
      <c r="H3854" s="16" t="str">
        <f>IF((IFERROR((VLOOKUP(D3854,'Automation (QBO)'!A:B,2,FALSE)),"0"))=0,"Suspense",(IFERROR((VLOOKUP(D3854,'Automation (QBO)'!A:B,2,FALSE)),"Suspense")))</f>
        <v>Liability - Depostis Received</v>
      </c>
      <c r="I3854" s="17">
        <f t="shared" si="246"/>
        <v>-27489.88</v>
      </c>
      <c r="J3854" s="12" t="str">
        <f t="shared" si="247"/>
        <v>Liability - Depostis Received</v>
      </c>
    </row>
    <row r="3855" spans="1:10" ht="18" hidden="1" customHeight="1">
      <c r="A3855" s="13" t="s">
        <v>993</v>
      </c>
      <c r="B3855" s="12" t="s">
        <v>84</v>
      </c>
      <c r="C3855" s="12" t="s">
        <v>753</v>
      </c>
      <c r="D3855" s="12" t="s">
        <v>199</v>
      </c>
      <c r="E3855" s="12">
        <v>1309.04</v>
      </c>
      <c r="F3855" s="14" t="str">
        <f t="shared" si="244"/>
        <v>2025-08-14InvoiceBrowns Newport Village:BSH NewPort Patio Project21020 GST/HST Payable1309.04</v>
      </c>
      <c r="G3855" s="15">
        <f t="shared" si="245"/>
        <v>45883</v>
      </c>
      <c r="H3855" s="16" t="str">
        <f>IF((IFERROR((VLOOKUP(D3855,'Automation (QBO)'!A:B,2,FALSE)),"0"))=0,"Suspense",(IFERROR((VLOOKUP(D3855,'Automation (QBO)'!A:B,2,FALSE)),"Suspense")))</f>
        <v>GST/HST Payable</v>
      </c>
      <c r="I3855" s="17">
        <f t="shared" si="246"/>
        <v>1309.04</v>
      </c>
      <c r="J3855" s="12" t="str">
        <f t="shared" si="247"/>
        <v>GST/HST Payable</v>
      </c>
    </row>
    <row r="3856" spans="1:10" ht="18" hidden="1" customHeight="1">
      <c r="A3856" s="13" t="s">
        <v>993</v>
      </c>
      <c r="B3856" s="12" t="s">
        <v>84</v>
      </c>
      <c r="C3856" s="12" t="s">
        <v>753</v>
      </c>
      <c r="D3856" s="12" t="s">
        <v>199</v>
      </c>
      <c r="E3856" s="12">
        <v>0</v>
      </c>
      <c r="F3856" s="14" t="str">
        <f t="shared" si="244"/>
        <v>2025-08-14InvoiceBrowns Newport Village:BSH NewPort Patio Project21020 GST/HST Payable0</v>
      </c>
      <c r="G3856" s="15">
        <f t="shared" si="245"/>
        <v>45883</v>
      </c>
      <c r="H3856" s="16" t="str">
        <f>IF((IFERROR((VLOOKUP(D3856,'Automation (QBO)'!A:B,2,FALSE)),"0"))=0,"Suspense",(IFERROR((VLOOKUP(D3856,'Automation (QBO)'!A:B,2,FALSE)),"Suspense")))</f>
        <v>GST/HST Payable</v>
      </c>
      <c r="I3856" s="17">
        <f t="shared" si="246"/>
        <v>0</v>
      </c>
      <c r="J3856" s="12" t="str">
        <f t="shared" si="247"/>
        <v>GST/HST Payable</v>
      </c>
    </row>
    <row r="3857" spans="1:10" ht="18" hidden="1" customHeight="1">
      <c r="A3857" s="13" t="s">
        <v>993</v>
      </c>
      <c r="B3857" s="12" t="s">
        <v>78</v>
      </c>
      <c r="C3857" s="12" t="s">
        <v>100</v>
      </c>
      <c r="D3857" s="12" t="s">
        <v>383</v>
      </c>
      <c r="E3857" s="12">
        <v>11.52</v>
      </c>
      <c r="F3857" s="14" t="str">
        <f t="shared" si="244"/>
        <v>2025-08-14ExpenseMicrosoft Canada Inc52165 Subscriptions (Annual)11.52</v>
      </c>
      <c r="G3857" s="15">
        <f t="shared" si="245"/>
        <v>45883</v>
      </c>
      <c r="H3857" s="16" t="str">
        <f>IF((IFERROR((VLOOKUP(D3857,'Automation (QBO)'!A:B,2,FALSE)),"0"))=0,"Suspense",(IFERROR((VLOOKUP(D3857,'Automation (QBO)'!A:B,2,FALSE)),"Suspense")))</f>
        <v>Subscriptions (Annual)</v>
      </c>
      <c r="I3857" s="17">
        <f t="shared" si="246"/>
        <v>11.52</v>
      </c>
      <c r="J3857" s="12" t="str">
        <f t="shared" si="247"/>
        <v>Subscriptions (Annual)</v>
      </c>
    </row>
    <row r="3858" spans="1:10" ht="18" hidden="1" customHeight="1">
      <c r="A3858" s="13" t="s">
        <v>993</v>
      </c>
      <c r="B3858" s="12" t="s">
        <v>78</v>
      </c>
      <c r="C3858" s="12" t="s">
        <v>100</v>
      </c>
      <c r="D3858" s="12" t="s">
        <v>199</v>
      </c>
      <c r="E3858" s="12">
        <v>-0.57999999999999996</v>
      </c>
      <c r="F3858" s="14" t="str">
        <f t="shared" si="244"/>
        <v>2025-08-14ExpenseMicrosoft Canada Inc21020 GST/HST Payable-0.58</v>
      </c>
      <c r="G3858" s="15">
        <f t="shared" si="245"/>
        <v>45883</v>
      </c>
      <c r="H3858" s="16" t="str">
        <f>IF((IFERROR((VLOOKUP(D3858,'Automation (QBO)'!A:B,2,FALSE)),"0"))=0,"Suspense",(IFERROR((VLOOKUP(D3858,'Automation (QBO)'!A:B,2,FALSE)),"Suspense")))</f>
        <v>GST/HST Payable</v>
      </c>
      <c r="I3858" s="17">
        <f t="shared" si="246"/>
        <v>-0.57999999999999996</v>
      </c>
      <c r="J3858" s="12" t="str">
        <f t="shared" si="247"/>
        <v>GST/HST Payable</v>
      </c>
    </row>
    <row r="3859" spans="1:10" ht="18" hidden="1" customHeight="1">
      <c r="A3859" s="13" t="s">
        <v>993</v>
      </c>
      <c r="B3859" s="12" t="s">
        <v>78</v>
      </c>
      <c r="C3859" s="12" t="s">
        <v>100</v>
      </c>
      <c r="D3859" s="12" t="s">
        <v>505</v>
      </c>
      <c r="E3859" s="12">
        <v>12.1</v>
      </c>
      <c r="F3859" s="14" t="str">
        <f t="shared" si="244"/>
        <v>2025-08-14ExpenseMicrosoft Canada Inc21010 Credit Card (CIBC Visa)12.1</v>
      </c>
      <c r="G3859" s="15">
        <f t="shared" si="245"/>
        <v>45883</v>
      </c>
      <c r="H3859" s="16" t="str">
        <f>IF((IFERROR((VLOOKUP(D3859,'Automation (QBO)'!A:B,2,FALSE)),"0"))=0,"Suspense",(IFERROR((VLOOKUP(D3859,'Automation (QBO)'!A:B,2,FALSE)),"Suspense")))</f>
        <v>Credit Card (CIBC Visa)</v>
      </c>
      <c r="I3859" s="17">
        <f t="shared" si="246"/>
        <v>12.1</v>
      </c>
      <c r="J3859" s="12" t="str">
        <f t="shared" si="247"/>
        <v>Credit Card (CIBC Visa)</v>
      </c>
    </row>
    <row r="3860" spans="1:10" ht="18" hidden="1" customHeight="1">
      <c r="A3860" s="13" t="s">
        <v>993</v>
      </c>
      <c r="B3860" s="12" t="s">
        <v>78</v>
      </c>
      <c r="C3860" s="12" t="s">
        <v>80</v>
      </c>
      <c r="D3860" s="12" t="s">
        <v>383</v>
      </c>
      <c r="E3860" s="12">
        <v>26.66</v>
      </c>
      <c r="F3860" s="14" t="str">
        <f t="shared" si="244"/>
        <v>2025-08-14ExpenseApple52165 Subscriptions (Annual)26.66</v>
      </c>
      <c r="G3860" s="15">
        <f t="shared" si="245"/>
        <v>45883</v>
      </c>
      <c r="H3860" s="16" t="str">
        <f>IF((IFERROR((VLOOKUP(D3860,'Automation (QBO)'!A:B,2,FALSE)),"0"))=0,"Suspense",(IFERROR((VLOOKUP(D3860,'Automation (QBO)'!A:B,2,FALSE)),"Suspense")))</f>
        <v>Subscriptions (Annual)</v>
      </c>
      <c r="I3860" s="17">
        <f t="shared" si="246"/>
        <v>26.66</v>
      </c>
      <c r="J3860" s="12" t="str">
        <f t="shared" si="247"/>
        <v>Subscriptions (Annual)</v>
      </c>
    </row>
    <row r="3861" spans="1:10" ht="18" hidden="1" customHeight="1">
      <c r="A3861" s="13" t="s">
        <v>993</v>
      </c>
      <c r="B3861" s="12" t="s">
        <v>78</v>
      </c>
      <c r="C3861" s="12" t="s">
        <v>80</v>
      </c>
      <c r="D3861" s="12" t="s">
        <v>199</v>
      </c>
      <c r="E3861" s="12">
        <v>-1.33</v>
      </c>
      <c r="F3861" s="14" t="str">
        <f t="shared" si="244"/>
        <v>2025-08-14ExpenseApple21020 GST/HST Payable-1.33</v>
      </c>
      <c r="G3861" s="15">
        <f t="shared" si="245"/>
        <v>45883</v>
      </c>
      <c r="H3861" s="16" t="str">
        <f>IF((IFERROR((VLOOKUP(D3861,'Automation (QBO)'!A:B,2,FALSE)),"0"))=0,"Suspense",(IFERROR((VLOOKUP(D3861,'Automation (QBO)'!A:B,2,FALSE)),"Suspense")))</f>
        <v>GST/HST Payable</v>
      </c>
      <c r="I3861" s="17">
        <f t="shared" si="246"/>
        <v>-1.33</v>
      </c>
      <c r="J3861" s="12" t="str">
        <f t="shared" si="247"/>
        <v>GST/HST Payable</v>
      </c>
    </row>
    <row r="3862" spans="1:10" ht="18" hidden="1" customHeight="1">
      <c r="A3862" s="13" t="s">
        <v>993</v>
      </c>
      <c r="B3862" s="12" t="s">
        <v>78</v>
      </c>
      <c r="C3862" s="12" t="s">
        <v>80</v>
      </c>
      <c r="D3862" s="12" t="s">
        <v>505</v>
      </c>
      <c r="E3862" s="12">
        <v>27.99</v>
      </c>
      <c r="F3862" s="14" t="str">
        <f t="shared" si="244"/>
        <v>2025-08-14ExpenseApple21010 Credit Card (CIBC Visa)27.99</v>
      </c>
      <c r="G3862" s="15">
        <f t="shared" si="245"/>
        <v>45883</v>
      </c>
      <c r="H3862" s="16" t="str">
        <f>IF((IFERROR((VLOOKUP(D3862,'Automation (QBO)'!A:B,2,FALSE)),"0"))=0,"Suspense",(IFERROR((VLOOKUP(D3862,'Automation (QBO)'!A:B,2,FALSE)),"Suspense")))</f>
        <v>Credit Card (CIBC Visa)</v>
      </c>
      <c r="I3862" s="17">
        <f t="shared" si="246"/>
        <v>27.99</v>
      </c>
      <c r="J3862" s="12" t="str">
        <f t="shared" si="247"/>
        <v>Credit Card (CIBC Visa)</v>
      </c>
    </row>
    <row r="3863" spans="1:10" ht="18" hidden="1" customHeight="1">
      <c r="A3863" s="13" t="s">
        <v>993</v>
      </c>
      <c r="B3863" s="12" t="s">
        <v>78</v>
      </c>
      <c r="C3863" s="12" t="s">
        <v>100</v>
      </c>
      <c r="D3863" s="12" t="s">
        <v>383</v>
      </c>
      <c r="E3863" s="12">
        <v>21.76</v>
      </c>
      <c r="F3863" s="14" t="str">
        <f t="shared" si="244"/>
        <v>2025-08-14ExpenseMicrosoft Canada Inc52165 Subscriptions (Annual)21.76</v>
      </c>
      <c r="G3863" s="15">
        <f t="shared" si="245"/>
        <v>45883</v>
      </c>
      <c r="H3863" s="16" t="str">
        <f>IF((IFERROR((VLOOKUP(D3863,'Automation (QBO)'!A:B,2,FALSE)),"0"))=0,"Suspense",(IFERROR((VLOOKUP(D3863,'Automation (QBO)'!A:B,2,FALSE)),"Suspense")))</f>
        <v>Subscriptions (Annual)</v>
      </c>
      <c r="I3863" s="17">
        <f t="shared" si="246"/>
        <v>21.76</v>
      </c>
      <c r="J3863" s="12" t="str">
        <f t="shared" si="247"/>
        <v>Subscriptions (Annual)</v>
      </c>
    </row>
    <row r="3864" spans="1:10" ht="18" hidden="1" customHeight="1">
      <c r="A3864" s="13" t="s">
        <v>993</v>
      </c>
      <c r="B3864" s="12" t="s">
        <v>78</v>
      </c>
      <c r="C3864" s="12" t="s">
        <v>100</v>
      </c>
      <c r="D3864" s="12" t="s">
        <v>199</v>
      </c>
      <c r="E3864" s="12">
        <v>-1.0900000000000001</v>
      </c>
      <c r="F3864" s="14" t="str">
        <f t="shared" si="244"/>
        <v>2025-08-14ExpenseMicrosoft Canada Inc21020 GST/HST Payable-1.09</v>
      </c>
      <c r="G3864" s="15">
        <f t="shared" si="245"/>
        <v>45883</v>
      </c>
      <c r="H3864" s="16" t="str">
        <f>IF((IFERROR((VLOOKUP(D3864,'Automation (QBO)'!A:B,2,FALSE)),"0"))=0,"Suspense",(IFERROR((VLOOKUP(D3864,'Automation (QBO)'!A:B,2,FALSE)),"Suspense")))</f>
        <v>GST/HST Payable</v>
      </c>
      <c r="I3864" s="17">
        <f t="shared" si="246"/>
        <v>-1.0900000000000001</v>
      </c>
      <c r="J3864" s="12" t="str">
        <f t="shared" si="247"/>
        <v>GST/HST Payable</v>
      </c>
    </row>
    <row r="3865" spans="1:10" ht="18" hidden="1" customHeight="1">
      <c r="A3865" s="13" t="s">
        <v>993</v>
      </c>
      <c r="B3865" s="12" t="s">
        <v>78</v>
      </c>
      <c r="C3865" s="12" t="s">
        <v>100</v>
      </c>
      <c r="D3865" s="12" t="s">
        <v>505</v>
      </c>
      <c r="E3865" s="12">
        <v>22.85</v>
      </c>
      <c r="F3865" s="14" t="str">
        <f t="shared" si="244"/>
        <v>2025-08-14ExpenseMicrosoft Canada Inc21010 Credit Card (CIBC Visa)22.85</v>
      </c>
      <c r="G3865" s="15">
        <f t="shared" si="245"/>
        <v>45883</v>
      </c>
      <c r="H3865" s="16" t="str">
        <f>IF((IFERROR((VLOOKUP(D3865,'Automation (QBO)'!A:B,2,FALSE)),"0"))=0,"Suspense",(IFERROR((VLOOKUP(D3865,'Automation (QBO)'!A:B,2,FALSE)),"Suspense")))</f>
        <v>Credit Card (CIBC Visa)</v>
      </c>
      <c r="I3865" s="17">
        <f t="shared" si="246"/>
        <v>22.85</v>
      </c>
      <c r="J3865" s="12" t="str">
        <f t="shared" si="247"/>
        <v>Credit Card (CIBC Visa)</v>
      </c>
    </row>
    <row r="3866" spans="1:10" ht="18" hidden="1" customHeight="1">
      <c r="A3866" s="13" t="s">
        <v>993</v>
      </c>
      <c r="B3866" s="12" t="s">
        <v>78</v>
      </c>
      <c r="C3866" s="12" t="s">
        <v>80</v>
      </c>
      <c r="D3866" s="12" t="s">
        <v>383</v>
      </c>
      <c r="E3866" s="12">
        <v>13.86</v>
      </c>
      <c r="F3866" s="14" t="str">
        <f t="shared" si="244"/>
        <v>2025-08-14ExpenseApple52165 Subscriptions (Annual)13.86</v>
      </c>
      <c r="G3866" s="15">
        <f t="shared" si="245"/>
        <v>45883</v>
      </c>
      <c r="H3866" s="16" t="str">
        <f>IF((IFERROR((VLOOKUP(D3866,'Automation (QBO)'!A:B,2,FALSE)),"0"))=0,"Suspense",(IFERROR((VLOOKUP(D3866,'Automation (QBO)'!A:B,2,FALSE)),"Suspense")))</f>
        <v>Subscriptions (Annual)</v>
      </c>
      <c r="I3866" s="17">
        <f t="shared" si="246"/>
        <v>13.86</v>
      </c>
      <c r="J3866" s="12" t="str">
        <f t="shared" si="247"/>
        <v>Subscriptions (Annual)</v>
      </c>
    </row>
    <row r="3867" spans="1:10" ht="18" hidden="1" customHeight="1">
      <c r="A3867" s="13" t="s">
        <v>993</v>
      </c>
      <c r="B3867" s="12" t="s">
        <v>78</v>
      </c>
      <c r="C3867" s="12" t="s">
        <v>80</v>
      </c>
      <c r="D3867" s="12" t="s">
        <v>199</v>
      </c>
      <c r="E3867" s="12">
        <v>-0.69</v>
      </c>
      <c r="F3867" s="14" t="str">
        <f t="shared" si="244"/>
        <v>2025-08-14ExpenseApple21020 GST/HST Payable-0.69</v>
      </c>
      <c r="G3867" s="15">
        <f t="shared" si="245"/>
        <v>45883</v>
      </c>
      <c r="H3867" s="16" t="str">
        <f>IF((IFERROR((VLOOKUP(D3867,'Automation (QBO)'!A:B,2,FALSE)),"0"))=0,"Suspense",(IFERROR((VLOOKUP(D3867,'Automation (QBO)'!A:B,2,FALSE)),"Suspense")))</f>
        <v>GST/HST Payable</v>
      </c>
      <c r="I3867" s="17">
        <f t="shared" si="246"/>
        <v>-0.69</v>
      </c>
      <c r="J3867" s="12" t="str">
        <f t="shared" si="247"/>
        <v>GST/HST Payable</v>
      </c>
    </row>
    <row r="3868" spans="1:10" ht="18" hidden="1" customHeight="1">
      <c r="A3868" s="13" t="s">
        <v>993</v>
      </c>
      <c r="B3868" s="12" t="s">
        <v>78</v>
      </c>
      <c r="C3868" s="12" t="s">
        <v>100</v>
      </c>
      <c r="D3868" s="12" t="s">
        <v>383</v>
      </c>
      <c r="E3868" s="12">
        <v>10.46</v>
      </c>
      <c r="F3868" s="14" t="str">
        <f t="shared" si="244"/>
        <v>2025-08-14ExpenseMicrosoft Canada Inc52165 Subscriptions (Annual)10.46</v>
      </c>
      <c r="G3868" s="15">
        <f t="shared" si="245"/>
        <v>45883</v>
      </c>
      <c r="H3868" s="16" t="str">
        <f>IF((IFERROR((VLOOKUP(D3868,'Automation (QBO)'!A:B,2,FALSE)),"0"))=0,"Suspense",(IFERROR((VLOOKUP(D3868,'Automation (QBO)'!A:B,2,FALSE)),"Suspense")))</f>
        <v>Subscriptions (Annual)</v>
      </c>
      <c r="I3868" s="17">
        <f t="shared" si="246"/>
        <v>10.46</v>
      </c>
      <c r="J3868" s="12" t="str">
        <f t="shared" si="247"/>
        <v>Subscriptions (Annual)</v>
      </c>
    </row>
    <row r="3869" spans="1:10" ht="18" hidden="1" customHeight="1">
      <c r="A3869" s="13" t="s">
        <v>993</v>
      </c>
      <c r="B3869" s="12" t="s">
        <v>78</v>
      </c>
      <c r="C3869" s="12" t="s">
        <v>100</v>
      </c>
      <c r="D3869" s="12" t="s">
        <v>199</v>
      </c>
      <c r="E3869" s="12">
        <v>-0.52</v>
      </c>
      <c r="F3869" s="14" t="str">
        <f t="shared" si="244"/>
        <v>2025-08-14ExpenseMicrosoft Canada Inc21020 GST/HST Payable-0.52</v>
      </c>
      <c r="G3869" s="15">
        <f t="shared" si="245"/>
        <v>45883</v>
      </c>
      <c r="H3869" s="16" t="str">
        <f>IF((IFERROR((VLOOKUP(D3869,'Automation (QBO)'!A:B,2,FALSE)),"0"))=0,"Suspense",(IFERROR((VLOOKUP(D3869,'Automation (QBO)'!A:B,2,FALSE)),"Suspense")))</f>
        <v>GST/HST Payable</v>
      </c>
      <c r="I3869" s="17">
        <f t="shared" si="246"/>
        <v>-0.52</v>
      </c>
      <c r="J3869" s="12" t="str">
        <f t="shared" si="247"/>
        <v>GST/HST Payable</v>
      </c>
    </row>
    <row r="3870" spans="1:10" ht="18" hidden="1" customHeight="1">
      <c r="A3870" s="13" t="s">
        <v>993</v>
      </c>
      <c r="B3870" s="12" t="s">
        <v>78</v>
      </c>
      <c r="C3870" s="12" t="s">
        <v>80</v>
      </c>
      <c r="D3870" s="12" t="s">
        <v>505</v>
      </c>
      <c r="E3870" s="12">
        <v>14.55</v>
      </c>
      <c r="F3870" s="14" t="str">
        <f t="shared" si="244"/>
        <v>2025-08-14ExpenseApple21010 Credit Card (CIBC Visa)14.55</v>
      </c>
      <c r="G3870" s="15">
        <f t="shared" si="245"/>
        <v>45883</v>
      </c>
      <c r="H3870" s="16" t="str">
        <f>IF((IFERROR((VLOOKUP(D3870,'Automation (QBO)'!A:B,2,FALSE)),"0"))=0,"Suspense",(IFERROR((VLOOKUP(D3870,'Automation (QBO)'!A:B,2,FALSE)),"Suspense")))</f>
        <v>Credit Card (CIBC Visa)</v>
      </c>
      <c r="I3870" s="17">
        <f t="shared" si="246"/>
        <v>14.55</v>
      </c>
      <c r="J3870" s="12" t="str">
        <f t="shared" si="247"/>
        <v>Credit Card (CIBC Visa)</v>
      </c>
    </row>
    <row r="3871" spans="1:10" ht="18" hidden="1" customHeight="1">
      <c r="A3871" s="13" t="s">
        <v>993</v>
      </c>
      <c r="B3871" s="12" t="s">
        <v>78</v>
      </c>
      <c r="C3871" s="12" t="s">
        <v>100</v>
      </c>
      <c r="D3871" s="12" t="s">
        <v>505</v>
      </c>
      <c r="E3871" s="12">
        <v>10.98</v>
      </c>
      <c r="F3871" s="14" t="str">
        <f t="shared" ref="F3871:F3934" si="248">A3871&amp;B3871&amp;C3871&amp;D3871&amp;E3871</f>
        <v>2025-08-14ExpenseMicrosoft Canada Inc21010 Credit Card (CIBC Visa)10.98</v>
      </c>
      <c r="G3871" s="15">
        <f t="shared" ref="G3871:G3934" si="249">IFERROR((DATEVALUE(A3871)),A3871)</f>
        <v>45883</v>
      </c>
      <c r="H3871" s="16" t="str">
        <f>IF((IFERROR((VLOOKUP(D3871,'Automation (QBO)'!A:B,2,FALSE)),"0"))=0,"Suspense",(IFERROR((VLOOKUP(D3871,'Automation (QBO)'!A:B,2,FALSE)),"Suspense")))</f>
        <v>Credit Card (CIBC Visa)</v>
      </c>
      <c r="I3871" s="17">
        <f t="shared" ref="I3871:I3934" si="250">E3871</f>
        <v>10.98</v>
      </c>
      <c r="J3871" s="12" t="str">
        <f t="shared" ref="J3871:J3934" si="251">H3871</f>
        <v>Credit Card (CIBC Visa)</v>
      </c>
    </row>
    <row r="3872" spans="1:10" ht="18" hidden="1" customHeight="1">
      <c r="A3872" s="13" t="s">
        <v>993</v>
      </c>
      <c r="B3872" s="12" t="s">
        <v>154</v>
      </c>
      <c r="D3872" s="12" t="s">
        <v>207</v>
      </c>
      <c r="E3872" s="12">
        <v>-672.29</v>
      </c>
      <c r="F3872" s="14" t="str">
        <f t="shared" si="248"/>
        <v>2025-08-14Transfer11010 Savings (CIBC)-672.29</v>
      </c>
      <c r="G3872" s="15">
        <f t="shared" si="249"/>
        <v>45883</v>
      </c>
      <c r="H3872" s="16" t="str">
        <f>IF((IFERROR((VLOOKUP(D3872,'Automation (QBO)'!A:B,2,FALSE)),"0"))=0,"Suspense",(IFERROR((VLOOKUP(D3872,'Automation (QBO)'!A:B,2,FALSE)),"Suspense")))</f>
        <v>Savings (CIBC)</v>
      </c>
      <c r="I3872" s="17">
        <f t="shared" si="250"/>
        <v>-672.29</v>
      </c>
      <c r="J3872" s="12" t="str">
        <f t="shared" si="251"/>
        <v>Savings (CIBC)</v>
      </c>
    </row>
    <row r="3873" spans="1:10" ht="18" hidden="1" customHeight="1">
      <c r="A3873" s="13" t="s">
        <v>993</v>
      </c>
      <c r="B3873" s="12" t="s">
        <v>154</v>
      </c>
      <c r="D3873" s="12" t="s">
        <v>201</v>
      </c>
      <c r="E3873" s="12">
        <v>672.29</v>
      </c>
      <c r="F3873" s="14" t="str">
        <f t="shared" si="248"/>
        <v>2025-08-14Transfer11005 Chequing (CIBC)672.29</v>
      </c>
      <c r="G3873" s="15">
        <f t="shared" si="249"/>
        <v>45883</v>
      </c>
      <c r="H3873" s="16" t="str">
        <f>IF((IFERROR((VLOOKUP(D3873,'Automation (QBO)'!A:B,2,FALSE)),"0"))=0,"Suspense",(IFERROR((VLOOKUP(D3873,'Automation (QBO)'!A:B,2,FALSE)),"Suspense")))</f>
        <v>Chequing (CIBC)</v>
      </c>
      <c r="I3873" s="17">
        <f t="shared" si="250"/>
        <v>672.29</v>
      </c>
      <c r="J3873" s="12" t="str">
        <f t="shared" si="251"/>
        <v>Chequing (CIBC)</v>
      </c>
    </row>
    <row r="3874" spans="1:10" ht="18" hidden="1" customHeight="1">
      <c r="A3874" s="13" t="s">
        <v>994</v>
      </c>
      <c r="B3874" s="12" t="s">
        <v>78</v>
      </c>
      <c r="C3874" s="12" t="s">
        <v>92</v>
      </c>
      <c r="D3874" s="12" t="s">
        <v>922</v>
      </c>
      <c r="E3874" s="12">
        <v>-1056.52</v>
      </c>
      <c r="F3874" s="14" t="str">
        <f t="shared" si="248"/>
        <v>2025-08-18ExpenseBDC22005 Bank Loan - BDC (001)-1056.52</v>
      </c>
      <c r="G3874" s="15">
        <f t="shared" si="249"/>
        <v>45887</v>
      </c>
      <c r="H3874" s="16" t="str">
        <f>IF((IFERROR((VLOOKUP(D3874,'Automation (QBO)'!A:B,2,FALSE)),"0"))=0,"Suspense",(IFERROR((VLOOKUP(D3874,'Automation (QBO)'!A:B,2,FALSE)),"Suspense")))</f>
        <v>Bank Loan 1 (BDC)</v>
      </c>
      <c r="I3874" s="17">
        <f t="shared" si="250"/>
        <v>-1056.52</v>
      </c>
      <c r="J3874" s="12" t="str">
        <f t="shared" si="251"/>
        <v>Bank Loan 1 (BDC)</v>
      </c>
    </row>
    <row r="3875" spans="1:10" ht="18" hidden="1" customHeight="1">
      <c r="A3875" s="13" t="s">
        <v>994</v>
      </c>
      <c r="B3875" s="12" t="s">
        <v>78</v>
      </c>
      <c r="C3875" s="12" t="s">
        <v>92</v>
      </c>
      <c r="D3875" s="12" t="s">
        <v>199</v>
      </c>
      <c r="E3875" s="12">
        <v>0</v>
      </c>
      <c r="F3875" s="14" t="str">
        <f t="shared" si="248"/>
        <v>2025-08-18ExpenseBDC21020 GST/HST Payable0</v>
      </c>
      <c r="G3875" s="15">
        <f t="shared" si="249"/>
        <v>45887</v>
      </c>
      <c r="H3875" s="16" t="str">
        <f>IF((IFERROR((VLOOKUP(D3875,'Automation (QBO)'!A:B,2,FALSE)),"0"))=0,"Suspense",(IFERROR((VLOOKUP(D3875,'Automation (QBO)'!A:B,2,FALSE)),"Suspense")))</f>
        <v>GST/HST Payable</v>
      </c>
      <c r="I3875" s="17">
        <f t="shared" si="250"/>
        <v>0</v>
      </c>
      <c r="J3875" s="12" t="str">
        <f t="shared" si="251"/>
        <v>GST/HST Payable</v>
      </c>
    </row>
    <row r="3876" spans="1:10" ht="18" hidden="1" customHeight="1">
      <c r="A3876" s="13" t="s">
        <v>994</v>
      </c>
      <c r="B3876" s="12" t="s">
        <v>78</v>
      </c>
      <c r="C3876" s="12" t="s">
        <v>92</v>
      </c>
      <c r="D3876" s="12" t="s">
        <v>201</v>
      </c>
      <c r="E3876" s="12">
        <v>-1056.52</v>
      </c>
      <c r="F3876" s="14" t="str">
        <f t="shared" si="248"/>
        <v>2025-08-18ExpenseBDC11005 Chequing (CIBC)-1056.52</v>
      </c>
      <c r="G3876" s="15">
        <f t="shared" si="249"/>
        <v>45887</v>
      </c>
      <c r="H3876" s="16" t="str">
        <f>IF((IFERROR((VLOOKUP(D3876,'Automation (QBO)'!A:B,2,FALSE)),"0"))=0,"Suspense",(IFERROR((VLOOKUP(D3876,'Automation (QBO)'!A:B,2,FALSE)),"Suspense")))</f>
        <v>Chequing (CIBC)</v>
      </c>
      <c r="I3876" s="17">
        <f t="shared" si="250"/>
        <v>-1056.52</v>
      </c>
      <c r="J3876" s="12" t="str">
        <f t="shared" si="251"/>
        <v>Chequing (CIBC)</v>
      </c>
    </row>
    <row r="3877" spans="1:10" ht="18" hidden="1" customHeight="1">
      <c r="A3877" s="13" t="s">
        <v>995</v>
      </c>
      <c r="B3877" s="12" t="s">
        <v>84</v>
      </c>
      <c r="C3877" s="12" t="s">
        <v>996</v>
      </c>
      <c r="D3877" s="12" t="s">
        <v>665</v>
      </c>
      <c r="E3877" s="12">
        <v>393120.36</v>
      </c>
      <c r="F3877" s="14" t="str">
        <f t="shared" si="248"/>
        <v>2025-08-20InvoiceDr Amin Shivji12000 [Accounts Receivable]393120.36</v>
      </c>
      <c r="G3877" s="15">
        <f t="shared" si="249"/>
        <v>45889</v>
      </c>
      <c r="H3877" s="16" t="str">
        <f>IF((IFERROR((VLOOKUP(D3877,'Automation (QBO)'!A:B,2,FALSE)),"0"))=0,"Suspense",(IFERROR((VLOOKUP(D3877,'Automation (QBO)'!A:B,2,FALSE)),"Suspense")))</f>
        <v>Accounts Recievable - Suspense</v>
      </c>
      <c r="I3877" s="17">
        <f t="shared" si="250"/>
        <v>393120.36</v>
      </c>
      <c r="J3877" s="12" t="str">
        <f t="shared" si="251"/>
        <v>Accounts Recievable - Suspense</v>
      </c>
    </row>
    <row r="3878" spans="1:10" ht="18" hidden="1" customHeight="1">
      <c r="A3878" s="13" t="s">
        <v>995</v>
      </c>
      <c r="B3878" s="12" t="s">
        <v>84</v>
      </c>
      <c r="C3878" s="12" t="s">
        <v>996</v>
      </c>
      <c r="D3878" s="12" t="s">
        <v>218</v>
      </c>
      <c r="E3878" s="12">
        <v>393120.36</v>
      </c>
      <c r="F3878" s="14" t="str">
        <f t="shared" si="248"/>
        <v>2025-08-20InvoiceDr Amin Shivji21045 Deposit Received393120.36</v>
      </c>
      <c r="G3878" s="15">
        <f t="shared" si="249"/>
        <v>45889</v>
      </c>
      <c r="H3878" s="16" t="str">
        <f>IF((IFERROR((VLOOKUP(D3878,'Automation (QBO)'!A:B,2,FALSE)),"0"))=0,"Suspense",(IFERROR((VLOOKUP(D3878,'Automation (QBO)'!A:B,2,FALSE)),"Suspense")))</f>
        <v>Liability - Depostis Received</v>
      </c>
      <c r="I3878" s="17">
        <f t="shared" si="250"/>
        <v>393120.36</v>
      </c>
      <c r="J3878" s="12" t="str">
        <f t="shared" si="251"/>
        <v>Liability - Depostis Received</v>
      </c>
    </row>
    <row r="3879" spans="1:10" ht="18" hidden="1" customHeight="1">
      <c r="A3879" s="13" t="s">
        <v>995</v>
      </c>
      <c r="B3879" s="12" t="s">
        <v>84</v>
      </c>
      <c r="C3879" s="12" t="s">
        <v>996</v>
      </c>
      <c r="D3879" s="12" t="s">
        <v>199</v>
      </c>
      <c r="E3879" s="12">
        <v>0</v>
      </c>
      <c r="F3879" s="14" t="str">
        <f t="shared" si="248"/>
        <v>2025-08-20InvoiceDr Amin Shivji21020 GST/HST Payable0</v>
      </c>
      <c r="G3879" s="15">
        <f t="shared" si="249"/>
        <v>45889</v>
      </c>
      <c r="H3879" s="16" t="str">
        <f>IF((IFERROR((VLOOKUP(D3879,'Automation (QBO)'!A:B,2,FALSE)),"0"))=0,"Suspense",(IFERROR((VLOOKUP(D3879,'Automation (QBO)'!A:B,2,FALSE)),"Suspense")))</f>
        <v>GST/HST Payable</v>
      </c>
      <c r="I3879" s="17">
        <f t="shared" si="250"/>
        <v>0</v>
      </c>
      <c r="J3879" s="12" t="str">
        <f t="shared" si="251"/>
        <v>GST/HST Payable</v>
      </c>
    </row>
    <row r="3880" spans="1:10" ht="18" hidden="1" customHeight="1">
      <c r="A3880" s="13" t="s">
        <v>995</v>
      </c>
      <c r="B3880" s="12" t="s">
        <v>84</v>
      </c>
      <c r="C3880" s="12" t="s">
        <v>963</v>
      </c>
      <c r="D3880" s="12" t="s">
        <v>665</v>
      </c>
      <c r="E3880" s="12">
        <v>3255</v>
      </c>
      <c r="F3880" s="14" t="str">
        <f t="shared" si="248"/>
        <v>2025-08-20InvoiceExtramile hospitality12000 [Accounts Receivable]3255</v>
      </c>
      <c r="G3880" s="15">
        <f t="shared" si="249"/>
        <v>45889</v>
      </c>
      <c r="H3880" s="16" t="str">
        <f>IF((IFERROR((VLOOKUP(D3880,'Automation (QBO)'!A:B,2,FALSE)),"0"))=0,"Suspense",(IFERROR((VLOOKUP(D3880,'Automation (QBO)'!A:B,2,FALSE)),"Suspense")))</f>
        <v>Accounts Recievable - Suspense</v>
      </c>
      <c r="I3880" s="17">
        <f t="shared" si="250"/>
        <v>3255</v>
      </c>
      <c r="J3880" s="12" t="str">
        <f t="shared" si="251"/>
        <v>Accounts Recievable - Suspense</v>
      </c>
    </row>
    <row r="3881" spans="1:10" ht="18" hidden="1" customHeight="1">
      <c r="A3881" s="13" t="s">
        <v>995</v>
      </c>
      <c r="B3881" s="12" t="s">
        <v>84</v>
      </c>
      <c r="C3881" s="12" t="s">
        <v>963</v>
      </c>
      <c r="D3881" s="12" t="s">
        <v>950</v>
      </c>
      <c r="E3881" s="12">
        <v>3000</v>
      </c>
      <c r="F3881" s="14" t="str">
        <f t="shared" si="248"/>
        <v>2025-08-20InvoiceExtramile hospitality41007 Labour - Consulting3000</v>
      </c>
      <c r="G3881" s="15">
        <f t="shared" si="249"/>
        <v>45889</v>
      </c>
      <c r="H3881" s="16" t="str">
        <f>IF((IFERROR((VLOOKUP(D3881,'Automation (QBO)'!A:B,2,FALSE)),"0"))=0,"Suspense",(IFERROR((VLOOKUP(D3881,'Automation (QBO)'!A:B,2,FALSE)),"Suspense")))</f>
        <v>Labour - Consulting</v>
      </c>
      <c r="I3881" s="17">
        <f t="shared" si="250"/>
        <v>3000</v>
      </c>
      <c r="J3881" s="12" t="str">
        <f t="shared" si="251"/>
        <v>Labour - Consulting</v>
      </c>
    </row>
    <row r="3882" spans="1:10" ht="18" hidden="1" customHeight="1">
      <c r="A3882" s="13" t="s">
        <v>995</v>
      </c>
      <c r="B3882" s="12" t="s">
        <v>84</v>
      </c>
      <c r="C3882" s="12" t="s">
        <v>963</v>
      </c>
      <c r="D3882" s="12" t="s">
        <v>907</v>
      </c>
      <c r="E3882" s="12">
        <v>100</v>
      </c>
      <c r="F3882" s="14" t="str">
        <f t="shared" si="248"/>
        <v>2025-08-20InvoiceExtramile hospitality41008 Project Expense - Materials Income100</v>
      </c>
      <c r="G3882" s="15">
        <f t="shared" si="249"/>
        <v>45889</v>
      </c>
      <c r="H3882" s="16" t="str">
        <f>IF((IFERROR((VLOOKUP(D3882,'Automation (QBO)'!A:B,2,FALSE)),"0"))=0,"Suspense",(IFERROR((VLOOKUP(D3882,'Automation (QBO)'!A:B,2,FALSE)),"Suspense")))</f>
        <v>Project Expense - Materials Income</v>
      </c>
      <c r="I3882" s="17">
        <f t="shared" si="250"/>
        <v>100</v>
      </c>
      <c r="J3882" s="12" t="str">
        <f t="shared" si="251"/>
        <v>Project Expense - Materials Income</v>
      </c>
    </row>
    <row r="3883" spans="1:10" ht="18" hidden="1" customHeight="1">
      <c r="A3883" s="13" t="s">
        <v>995</v>
      </c>
      <c r="B3883" s="12" t="s">
        <v>84</v>
      </c>
      <c r="C3883" s="12" t="s">
        <v>963</v>
      </c>
      <c r="D3883" s="12" t="s">
        <v>199</v>
      </c>
      <c r="E3883" s="12">
        <v>155</v>
      </c>
      <c r="F3883" s="14" t="str">
        <f t="shared" si="248"/>
        <v>2025-08-20InvoiceExtramile hospitality21020 GST/HST Payable155</v>
      </c>
      <c r="G3883" s="15">
        <f t="shared" si="249"/>
        <v>45889</v>
      </c>
      <c r="H3883" s="16" t="str">
        <f>IF((IFERROR((VLOOKUP(D3883,'Automation (QBO)'!A:B,2,FALSE)),"0"))=0,"Suspense",(IFERROR((VLOOKUP(D3883,'Automation (QBO)'!A:B,2,FALSE)),"Suspense")))</f>
        <v>GST/HST Payable</v>
      </c>
      <c r="I3883" s="17">
        <f t="shared" si="250"/>
        <v>155</v>
      </c>
      <c r="J3883" s="12" t="str">
        <f t="shared" si="251"/>
        <v>GST/HST Payable</v>
      </c>
    </row>
    <row r="3884" spans="1:10" ht="18" hidden="1" customHeight="1">
      <c r="A3884" s="13" t="s">
        <v>995</v>
      </c>
      <c r="B3884" s="12" t="s">
        <v>106</v>
      </c>
      <c r="C3884" s="12" t="s">
        <v>885</v>
      </c>
      <c r="D3884" s="12" t="s">
        <v>665</v>
      </c>
      <c r="E3884" s="12">
        <v>-2893.53</v>
      </c>
      <c r="F3884" s="14" t="str">
        <f t="shared" si="248"/>
        <v>2025-08-20PaymentRomers Port Moody12000 [Accounts Receivable]-2893.53</v>
      </c>
      <c r="G3884" s="15">
        <f t="shared" si="249"/>
        <v>45889</v>
      </c>
      <c r="H3884" s="16" t="str">
        <f>IF((IFERROR((VLOOKUP(D3884,'Automation (QBO)'!A:B,2,FALSE)),"0"))=0,"Suspense",(IFERROR((VLOOKUP(D3884,'Automation (QBO)'!A:B,2,FALSE)),"Suspense")))</f>
        <v>Accounts Recievable - Suspense</v>
      </c>
      <c r="I3884" s="17">
        <f t="shared" si="250"/>
        <v>-2893.53</v>
      </c>
      <c r="J3884" s="12" t="str">
        <f t="shared" si="251"/>
        <v>Accounts Recievable - Suspense</v>
      </c>
    </row>
    <row r="3885" spans="1:10" ht="18" hidden="1" customHeight="1">
      <c r="A3885" s="13" t="s">
        <v>995</v>
      </c>
      <c r="B3885" s="12" t="s">
        <v>106</v>
      </c>
      <c r="C3885" s="12" t="s">
        <v>885</v>
      </c>
      <c r="D3885" s="12" t="s">
        <v>201</v>
      </c>
      <c r="E3885" s="12">
        <v>2893.53</v>
      </c>
      <c r="F3885" s="14" t="str">
        <f t="shared" si="248"/>
        <v>2025-08-20PaymentRomers Port Moody11005 Chequing (CIBC)2893.53</v>
      </c>
      <c r="G3885" s="15">
        <f t="shared" si="249"/>
        <v>45889</v>
      </c>
      <c r="H3885" s="16" t="str">
        <f>IF((IFERROR((VLOOKUP(D3885,'Automation (QBO)'!A:B,2,FALSE)),"0"))=0,"Suspense",(IFERROR((VLOOKUP(D3885,'Automation (QBO)'!A:B,2,FALSE)),"Suspense")))</f>
        <v>Chequing (CIBC)</v>
      </c>
      <c r="I3885" s="17">
        <f t="shared" si="250"/>
        <v>2893.53</v>
      </c>
      <c r="J3885" s="12" t="str">
        <f t="shared" si="251"/>
        <v>Chequing (CIBC)</v>
      </c>
    </row>
    <row r="3886" spans="1:10" ht="18" hidden="1" customHeight="1">
      <c r="A3886" s="13" t="s">
        <v>997</v>
      </c>
      <c r="B3886" s="12" t="s">
        <v>925</v>
      </c>
      <c r="C3886" s="12" t="s">
        <v>159</v>
      </c>
      <c r="D3886" s="12" t="s">
        <v>505</v>
      </c>
      <c r="E3886" s="12">
        <v>968.97</v>
      </c>
      <c r="F3886" s="14" t="str">
        <f t="shared" si="248"/>
        <v>2025-08-21Bill Payment (Credit Card)Golbey Law Corporation21010 Credit Card (CIBC Visa)968.97</v>
      </c>
      <c r="G3886" s="15">
        <f t="shared" si="249"/>
        <v>45890</v>
      </c>
      <c r="H3886" s="16" t="str">
        <f>IF((IFERROR((VLOOKUP(D3886,'Automation (QBO)'!A:B,2,FALSE)),"0"))=0,"Suspense",(IFERROR((VLOOKUP(D3886,'Automation (QBO)'!A:B,2,FALSE)),"Suspense")))</f>
        <v>Credit Card (CIBC Visa)</v>
      </c>
      <c r="I3886" s="17">
        <f t="shared" si="250"/>
        <v>968.97</v>
      </c>
      <c r="J3886" s="12" t="str">
        <f t="shared" si="251"/>
        <v>Credit Card (CIBC Visa)</v>
      </c>
    </row>
    <row r="3887" spans="1:10" ht="18" hidden="1" customHeight="1">
      <c r="A3887" s="13" t="s">
        <v>997</v>
      </c>
      <c r="B3887" s="12" t="s">
        <v>99</v>
      </c>
      <c r="D3887" s="12" t="s">
        <v>505</v>
      </c>
      <c r="E3887" s="12">
        <v>-500</v>
      </c>
      <c r="F3887" s="14" t="str">
        <f t="shared" si="248"/>
        <v>2025-08-21Credit Card Payment21010 Credit Card (CIBC Visa)-500</v>
      </c>
      <c r="G3887" s="15">
        <f t="shared" si="249"/>
        <v>45890</v>
      </c>
      <c r="H3887" s="16" t="str">
        <f>IF((IFERROR((VLOOKUP(D3887,'Automation (QBO)'!A:B,2,FALSE)),"0"))=0,"Suspense",(IFERROR((VLOOKUP(D3887,'Automation (QBO)'!A:B,2,FALSE)),"Suspense")))</f>
        <v>Credit Card (CIBC Visa)</v>
      </c>
      <c r="I3887" s="17">
        <f t="shared" si="250"/>
        <v>-500</v>
      </c>
      <c r="J3887" s="12" t="str">
        <f t="shared" si="251"/>
        <v>Credit Card (CIBC Visa)</v>
      </c>
    </row>
    <row r="3888" spans="1:10" ht="18" hidden="1" customHeight="1">
      <c r="A3888" s="13" t="s">
        <v>997</v>
      </c>
      <c r="B3888" s="12" t="s">
        <v>99</v>
      </c>
      <c r="D3888" s="12" t="s">
        <v>505</v>
      </c>
      <c r="E3888" s="12">
        <v>-1000</v>
      </c>
      <c r="F3888" s="14" t="str">
        <f t="shared" si="248"/>
        <v>2025-08-21Credit Card Payment21010 Credit Card (CIBC Visa)-1000</v>
      </c>
      <c r="G3888" s="15">
        <f t="shared" si="249"/>
        <v>45890</v>
      </c>
      <c r="H3888" s="16" t="str">
        <f>IF((IFERROR((VLOOKUP(D3888,'Automation (QBO)'!A:B,2,FALSE)),"0"))=0,"Suspense",(IFERROR((VLOOKUP(D3888,'Automation (QBO)'!A:B,2,FALSE)),"Suspense")))</f>
        <v>Credit Card (CIBC Visa)</v>
      </c>
      <c r="I3888" s="17">
        <f t="shared" si="250"/>
        <v>-1000</v>
      </c>
      <c r="J3888" s="12" t="str">
        <f t="shared" si="251"/>
        <v>Credit Card (CIBC Visa)</v>
      </c>
    </row>
    <row r="3889" spans="1:10" ht="18" hidden="1" customHeight="1">
      <c r="A3889" s="13" t="s">
        <v>997</v>
      </c>
      <c r="B3889" s="12" t="s">
        <v>924</v>
      </c>
      <c r="C3889" s="12" t="s">
        <v>159</v>
      </c>
      <c r="D3889" s="12" t="s">
        <v>208</v>
      </c>
      <c r="E3889" s="12">
        <v>927.64</v>
      </c>
      <c r="F3889" s="14" t="str">
        <f t="shared" si="248"/>
        <v>2025-08-21BillGolbey Law Corporation52135 Legal927.64</v>
      </c>
      <c r="G3889" s="15">
        <f t="shared" si="249"/>
        <v>45890</v>
      </c>
      <c r="H3889" s="16" t="str">
        <f>IF((IFERROR((VLOOKUP(D3889,'Automation (QBO)'!A:B,2,FALSE)),"0"))=0,"Suspense",(IFERROR((VLOOKUP(D3889,'Automation (QBO)'!A:B,2,FALSE)),"Suspense")))</f>
        <v>Legal</v>
      </c>
      <c r="I3889" s="17">
        <f t="shared" si="250"/>
        <v>927.64</v>
      </c>
      <c r="J3889" s="12" t="str">
        <f t="shared" si="251"/>
        <v>Legal</v>
      </c>
    </row>
    <row r="3890" spans="1:10" ht="18" hidden="1" customHeight="1">
      <c r="A3890" s="13" t="s">
        <v>997</v>
      </c>
      <c r="B3890" s="12" t="s">
        <v>924</v>
      </c>
      <c r="C3890" s="12" t="s">
        <v>159</v>
      </c>
      <c r="D3890" s="12" t="s">
        <v>199</v>
      </c>
      <c r="E3890" s="12">
        <v>-41.33</v>
      </c>
      <c r="F3890" s="14" t="str">
        <f t="shared" si="248"/>
        <v>2025-08-21BillGolbey Law Corporation21020 GST/HST Payable-41.33</v>
      </c>
      <c r="G3890" s="15">
        <f t="shared" si="249"/>
        <v>45890</v>
      </c>
      <c r="H3890" s="16" t="str">
        <f>IF((IFERROR((VLOOKUP(D3890,'Automation (QBO)'!A:B,2,FALSE)),"0"))=0,"Suspense",(IFERROR((VLOOKUP(D3890,'Automation (QBO)'!A:B,2,FALSE)),"Suspense")))</f>
        <v>GST/HST Payable</v>
      </c>
      <c r="I3890" s="17">
        <f t="shared" si="250"/>
        <v>-41.33</v>
      </c>
      <c r="J3890" s="12" t="str">
        <f t="shared" si="251"/>
        <v>GST/HST Payable</v>
      </c>
    </row>
    <row r="3891" spans="1:10" ht="18" hidden="1" customHeight="1">
      <c r="A3891" s="13" t="s">
        <v>997</v>
      </c>
      <c r="B3891" s="12" t="s">
        <v>925</v>
      </c>
      <c r="C3891" s="12" t="s">
        <v>159</v>
      </c>
      <c r="D3891" s="12" t="s">
        <v>272</v>
      </c>
      <c r="E3891" s="12">
        <v>-968.97</v>
      </c>
      <c r="F3891" s="14" t="str">
        <f t="shared" si="248"/>
        <v>2025-08-21Bill Payment (Credit Card)Golbey Law Corporation21000 Accounts Payable-968.97</v>
      </c>
      <c r="G3891" s="15">
        <f t="shared" si="249"/>
        <v>45890</v>
      </c>
      <c r="H3891" s="16" t="str">
        <f>IF((IFERROR((VLOOKUP(D3891,'Automation (QBO)'!A:B,2,FALSE)),"0"))=0,"Suspense",(IFERROR((VLOOKUP(D3891,'Automation (QBO)'!A:B,2,FALSE)),"Suspense")))</f>
        <v>Accounts Payable - Unknown</v>
      </c>
      <c r="I3891" s="17">
        <f t="shared" si="250"/>
        <v>-968.97</v>
      </c>
      <c r="J3891" s="12" t="str">
        <f t="shared" si="251"/>
        <v>Accounts Payable - Unknown</v>
      </c>
    </row>
    <row r="3892" spans="1:10" ht="18" hidden="1" customHeight="1">
      <c r="A3892" s="13" t="s">
        <v>997</v>
      </c>
      <c r="B3892" s="12" t="s">
        <v>924</v>
      </c>
      <c r="C3892" s="12" t="s">
        <v>108</v>
      </c>
      <c r="D3892" s="12" t="s">
        <v>204</v>
      </c>
      <c r="E3892" s="12">
        <v>122.28</v>
      </c>
      <c r="F3892" s="14" t="str">
        <f t="shared" si="248"/>
        <v>2025-08-21BillChevron52225 Fuel122.28</v>
      </c>
      <c r="G3892" s="15">
        <f t="shared" si="249"/>
        <v>45890</v>
      </c>
      <c r="H3892" s="16" t="str">
        <f>IF((IFERROR((VLOOKUP(D3892,'Automation (QBO)'!A:B,2,FALSE)),"0"))=0,"Suspense",(IFERROR((VLOOKUP(D3892,'Automation (QBO)'!A:B,2,FALSE)),"Suspense")))</f>
        <v>Fuel</v>
      </c>
      <c r="I3892" s="17">
        <f t="shared" si="250"/>
        <v>122.28</v>
      </c>
      <c r="J3892" s="12" t="str">
        <f t="shared" si="251"/>
        <v>Fuel</v>
      </c>
    </row>
    <row r="3893" spans="1:10" ht="18" hidden="1" customHeight="1">
      <c r="A3893" s="13" t="s">
        <v>997</v>
      </c>
      <c r="B3893" s="12" t="s">
        <v>924</v>
      </c>
      <c r="C3893" s="12" t="s">
        <v>108</v>
      </c>
      <c r="D3893" s="12" t="s">
        <v>199</v>
      </c>
      <c r="E3893" s="12">
        <v>-6.11</v>
      </c>
      <c r="F3893" s="14" t="str">
        <f t="shared" si="248"/>
        <v>2025-08-21BillChevron21020 GST/HST Payable-6.11</v>
      </c>
      <c r="G3893" s="15">
        <f t="shared" si="249"/>
        <v>45890</v>
      </c>
      <c r="H3893" s="16" t="str">
        <f>IF((IFERROR((VLOOKUP(D3893,'Automation (QBO)'!A:B,2,FALSE)),"0"))=0,"Suspense",(IFERROR((VLOOKUP(D3893,'Automation (QBO)'!A:B,2,FALSE)),"Suspense")))</f>
        <v>GST/HST Payable</v>
      </c>
      <c r="I3893" s="17">
        <f t="shared" si="250"/>
        <v>-6.11</v>
      </c>
      <c r="J3893" s="12" t="str">
        <f t="shared" si="251"/>
        <v>GST/HST Payable</v>
      </c>
    </row>
    <row r="3894" spans="1:10" ht="18" hidden="1" customHeight="1">
      <c r="A3894" s="13" t="s">
        <v>997</v>
      </c>
      <c r="B3894" s="12" t="s">
        <v>924</v>
      </c>
      <c r="C3894" s="12" t="s">
        <v>108</v>
      </c>
      <c r="D3894" s="12" t="s">
        <v>272</v>
      </c>
      <c r="E3894" s="12">
        <v>128.38999999999999</v>
      </c>
      <c r="F3894" s="14" t="str">
        <f t="shared" si="248"/>
        <v>2025-08-21BillChevron21000 Accounts Payable128.39</v>
      </c>
      <c r="G3894" s="15">
        <f t="shared" si="249"/>
        <v>45890</v>
      </c>
      <c r="H3894" s="16" t="str">
        <f>IF((IFERROR((VLOOKUP(D3894,'Automation (QBO)'!A:B,2,FALSE)),"0"))=0,"Suspense",(IFERROR((VLOOKUP(D3894,'Automation (QBO)'!A:B,2,FALSE)),"Suspense")))</f>
        <v>Accounts Payable - Unknown</v>
      </c>
      <c r="I3894" s="17">
        <f t="shared" si="250"/>
        <v>128.38999999999999</v>
      </c>
      <c r="J3894" s="12" t="str">
        <f t="shared" si="251"/>
        <v>Accounts Payable - Unknown</v>
      </c>
    </row>
    <row r="3895" spans="1:10" ht="18" hidden="1" customHeight="1">
      <c r="A3895" s="13" t="s">
        <v>997</v>
      </c>
      <c r="B3895" s="12" t="s">
        <v>925</v>
      </c>
      <c r="C3895" s="12" t="s">
        <v>108</v>
      </c>
      <c r="D3895" s="12" t="s">
        <v>272</v>
      </c>
      <c r="E3895" s="12">
        <v>-128.38999999999999</v>
      </c>
      <c r="F3895" s="14" t="str">
        <f t="shared" si="248"/>
        <v>2025-08-21Bill Payment (Credit Card)Chevron21000 Accounts Payable-128.39</v>
      </c>
      <c r="G3895" s="15">
        <f t="shared" si="249"/>
        <v>45890</v>
      </c>
      <c r="H3895" s="16" t="str">
        <f>IF((IFERROR((VLOOKUP(D3895,'Automation (QBO)'!A:B,2,FALSE)),"0"))=0,"Suspense",(IFERROR((VLOOKUP(D3895,'Automation (QBO)'!A:B,2,FALSE)),"Suspense")))</f>
        <v>Accounts Payable - Unknown</v>
      </c>
      <c r="I3895" s="17">
        <f t="shared" si="250"/>
        <v>-128.38999999999999</v>
      </c>
      <c r="J3895" s="12" t="str">
        <f t="shared" si="251"/>
        <v>Accounts Payable - Unknown</v>
      </c>
    </row>
    <row r="3896" spans="1:10" ht="18" hidden="1" customHeight="1">
      <c r="A3896" s="13" t="s">
        <v>997</v>
      </c>
      <c r="B3896" s="12" t="s">
        <v>925</v>
      </c>
      <c r="C3896" s="12" t="s">
        <v>108</v>
      </c>
      <c r="D3896" s="12" t="s">
        <v>505</v>
      </c>
      <c r="E3896" s="12">
        <v>128.38999999999999</v>
      </c>
      <c r="F3896" s="14" t="str">
        <f t="shared" si="248"/>
        <v>2025-08-21Bill Payment (Credit Card)Chevron21010 Credit Card (CIBC Visa)128.39</v>
      </c>
      <c r="G3896" s="15">
        <f t="shared" si="249"/>
        <v>45890</v>
      </c>
      <c r="H3896" s="16" t="str">
        <f>IF((IFERROR((VLOOKUP(D3896,'Automation (QBO)'!A:B,2,FALSE)),"0"))=0,"Suspense",(IFERROR((VLOOKUP(D3896,'Automation (QBO)'!A:B,2,FALSE)),"Suspense")))</f>
        <v>Credit Card (CIBC Visa)</v>
      </c>
      <c r="I3896" s="17">
        <f t="shared" si="250"/>
        <v>128.38999999999999</v>
      </c>
      <c r="J3896" s="12" t="str">
        <f t="shared" si="251"/>
        <v>Credit Card (CIBC Visa)</v>
      </c>
    </row>
    <row r="3897" spans="1:10" ht="18" hidden="1" customHeight="1">
      <c r="A3897" s="13" t="s">
        <v>997</v>
      </c>
      <c r="B3897" s="12" t="s">
        <v>924</v>
      </c>
      <c r="C3897" s="12" t="s">
        <v>159</v>
      </c>
      <c r="D3897" s="12" t="s">
        <v>272</v>
      </c>
      <c r="E3897" s="12">
        <v>968.97</v>
      </c>
      <c r="F3897" s="14" t="str">
        <f t="shared" si="248"/>
        <v>2025-08-21BillGolbey Law Corporation21000 Accounts Payable968.97</v>
      </c>
      <c r="G3897" s="15">
        <f t="shared" si="249"/>
        <v>45890</v>
      </c>
      <c r="H3897" s="16" t="str">
        <f>IF((IFERROR((VLOOKUP(D3897,'Automation (QBO)'!A:B,2,FALSE)),"0"))=0,"Suspense",(IFERROR((VLOOKUP(D3897,'Automation (QBO)'!A:B,2,FALSE)),"Suspense")))</f>
        <v>Accounts Payable - Unknown</v>
      </c>
      <c r="I3897" s="17">
        <f t="shared" si="250"/>
        <v>968.97</v>
      </c>
      <c r="J3897" s="12" t="str">
        <f t="shared" si="251"/>
        <v>Accounts Payable - Unknown</v>
      </c>
    </row>
    <row r="3898" spans="1:10" ht="18" hidden="1" customHeight="1">
      <c r="A3898" s="13" t="s">
        <v>997</v>
      </c>
      <c r="B3898" s="12" t="s">
        <v>99</v>
      </c>
      <c r="D3898" s="12" t="s">
        <v>201</v>
      </c>
      <c r="E3898" s="12">
        <v>-1000</v>
      </c>
      <c r="F3898" s="14" t="str">
        <f t="shared" si="248"/>
        <v>2025-08-21Credit Card Payment11005 Chequing (CIBC)-1000</v>
      </c>
      <c r="G3898" s="15">
        <f t="shared" si="249"/>
        <v>45890</v>
      </c>
      <c r="H3898" s="16" t="str">
        <f>IF((IFERROR((VLOOKUP(D3898,'Automation (QBO)'!A:B,2,FALSE)),"0"))=0,"Suspense",(IFERROR((VLOOKUP(D3898,'Automation (QBO)'!A:B,2,FALSE)),"Suspense")))</f>
        <v>Chequing (CIBC)</v>
      </c>
      <c r="I3898" s="17">
        <f t="shared" si="250"/>
        <v>-1000</v>
      </c>
      <c r="J3898" s="12" t="str">
        <f t="shared" si="251"/>
        <v>Chequing (CIBC)</v>
      </c>
    </row>
    <row r="3899" spans="1:10" ht="18" hidden="1" customHeight="1">
      <c r="A3899" s="13" t="s">
        <v>997</v>
      </c>
      <c r="B3899" s="12" t="s">
        <v>99</v>
      </c>
      <c r="D3899" s="12" t="s">
        <v>201</v>
      </c>
      <c r="E3899" s="12">
        <v>-500</v>
      </c>
      <c r="F3899" s="14" t="str">
        <f t="shared" si="248"/>
        <v>2025-08-21Credit Card Payment11005 Chequing (CIBC)-500</v>
      </c>
      <c r="G3899" s="15">
        <f t="shared" si="249"/>
        <v>45890</v>
      </c>
      <c r="H3899" s="16" t="str">
        <f>IF((IFERROR((VLOOKUP(D3899,'Automation (QBO)'!A:B,2,FALSE)),"0"))=0,"Suspense",(IFERROR((VLOOKUP(D3899,'Automation (QBO)'!A:B,2,FALSE)),"Suspense")))</f>
        <v>Chequing (CIBC)</v>
      </c>
      <c r="I3899" s="17">
        <f t="shared" si="250"/>
        <v>-500</v>
      </c>
      <c r="J3899" s="12" t="str">
        <f t="shared" si="251"/>
        <v>Chequing (CIBC)</v>
      </c>
    </row>
    <row r="3900" spans="1:10" ht="18" hidden="1" customHeight="1">
      <c r="A3900" s="13" t="s">
        <v>998</v>
      </c>
      <c r="B3900" s="12" t="s">
        <v>106</v>
      </c>
      <c r="C3900" s="12" t="s">
        <v>753</v>
      </c>
      <c r="D3900" s="12" t="s">
        <v>665</v>
      </c>
      <c r="E3900" s="12">
        <v>-25000</v>
      </c>
      <c r="F3900" s="14" t="str">
        <f t="shared" si="248"/>
        <v>2025-08-22PaymentBrowns Newport Village:BSH NewPort Patio Project12000 [Accounts Receivable]-25000</v>
      </c>
      <c r="G3900" s="15">
        <f t="shared" si="249"/>
        <v>45891</v>
      </c>
      <c r="H3900" s="16" t="str">
        <f>IF((IFERROR((VLOOKUP(D3900,'Automation (QBO)'!A:B,2,FALSE)),"0"))=0,"Suspense",(IFERROR((VLOOKUP(D3900,'Automation (QBO)'!A:B,2,FALSE)),"Suspense")))</f>
        <v>Accounts Recievable - Suspense</v>
      </c>
      <c r="I3900" s="17">
        <f t="shared" si="250"/>
        <v>-25000</v>
      </c>
      <c r="J3900" s="12" t="str">
        <f t="shared" si="251"/>
        <v>Accounts Recievable - Suspense</v>
      </c>
    </row>
    <row r="3901" spans="1:10" ht="18" hidden="1" customHeight="1">
      <c r="A3901" s="13" t="s">
        <v>998</v>
      </c>
      <c r="B3901" s="12" t="s">
        <v>84</v>
      </c>
      <c r="C3901" s="12" t="s">
        <v>963</v>
      </c>
      <c r="D3901" s="12" t="s">
        <v>665</v>
      </c>
      <c r="E3901" s="12">
        <v>3255</v>
      </c>
      <c r="F3901" s="14" t="str">
        <f t="shared" si="248"/>
        <v>2025-08-22InvoiceExtramile hospitality12000 [Accounts Receivable]3255</v>
      </c>
      <c r="G3901" s="15">
        <f t="shared" si="249"/>
        <v>45891</v>
      </c>
      <c r="H3901" s="16" t="str">
        <f>IF((IFERROR((VLOOKUP(D3901,'Automation (QBO)'!A:B,2,FALSE)),"0"))=0,"Suspense",(IFERROR((VLOOKUP(D3901,'Automation (QBO)'!A:B,2,FALSE)),"Suspense")))</f>
        <v>Accounts Recievable - Suspense</v>
      </c>
      <c r="I3901" s="17">
        <f t="shared" si="250"/>
        <v>3255</v>
      </c>
      <c r="J3901" s="12" t="str">
        <f t="shared" si="251"/>
        <v>Accounts Recievable - Suspense</v>
      </c>
    </row>
    <row r="3902" spans="1:10" ht="18" hidden="1" customHeight="1">
      <c r="A3902" s="13" t="s">
        <v>998</v>
      </c>
      <c r="B3902" s="12" t="s">
        <v>84</v>
      </c>
      <c r="C3902" s="12" t="s">
        <v>963</v>
      </c>
      <c r="D3902" s="12" t="s">
        <v>950</v>
      </c>
      <c r="E3902" s="12">
        <v>3000</v>
      </c>
      <c r="F3902" s="14" t="str">
        <f t="shared" si="248"/>
        <v>2025-08-22InvoiceExtramile hospitality41007 Labour - Consulting3000</v>
      </c>
      <c r="G3902" s="15">
        <f t="shared" si="249"/>
        <v>45891</v>
      </c>
      <c r="H3902" s="16" t="str">
        <f>IF((IFERROR((VLOOKUP(D3902,'Automation (QBO)'!A:B,2,FALSE)),"0"))=0,"Suspense",(IFERROR((VLOOKUP(D3902,'Automation (QBO)'!A:B,2,FALSE)),"Suspense")))</f>
        <v>Labour - Consulting</v>
      </c>
      <c r="I3902" s="17">
        <f t="shared" si="250"/>
        <v>3000</v>
      </c>
      <c r="J3902" s="12" t="str">
        <f t="shared" si="251"/>
        <v>Labour - Consulting</v>
      </c>
    </row>
    <row r="3903" spans="1:10" ht="18" hidden="1" customHeight="1">
      <c r="A3903" s="13" t="s">
        <v>998</v>
      </c>
      <c r="B3903" s="12" t="s">
        <v>84</v>
      </c>
      <c r="C3903" s="12" t="s">
        <v>963</v>
      </c>
      <c r="D3903" s="12" t="s">
        <v>907</v>
      </c>
      <c r="E3903" s="12">
        <v>100</v>
      </c>
      <c r="F3903" s="14" t="str">
        <f t="shared" si="248"/>
        <v>2025-08-22InvoiceExtramile hospitality41008 Project Expense - Materials Income100</v>
      </c>
      <c r="G3903" s="15">
        <f t="shared" si="249"/>
        <v>45891</v>
      </c>
      <c r="H3903" s="16" t="str">
        <f>IF((IFERROR((VLOOKUP(D3903,'Automation (QBO)'!A:B,2,FALSE)),"0"))=0,"Suspense",(IFERROR((VLOOKUP(D3903,'Automation (QBO)'!A:B,2,FALSE)),"Suspense")))</f>
        <v>Project Expense - Materials Income</v>
      </c>
      <c r="I3903" s="17">
        <f t="shared" si="250"/>
        <v>100</v>
      </c>
      <c r="J3903" s="12" t="str">
        <f t="shared" si="251"/>
        <v>Project Expense - Materials Income</v>
      </c>
    </row>
    <row r="3904" spans="1:10" ht="18" hidden="1" customHeight="1">
      <c r="A3904" s="13" t="s">
        <v>998</v>
      </c>
      <c r="B3904" s="12" t="s">
        <v>84</v>
      </c>
      <c r="C3904" s="12" t="s">
        <v>963</v>
      </c>
      <c r="D3904" s="12" t="s">
        <v>199</v>
      </c>
      <c r="E3904" s="12">
        <v>155</v>
      </c>
      <c r="F3904" s="14" t="str">
        <f t="shared" si="248"/>
        <v>2025-08-22InvoiceExtramile hospitality21020 GST/HST Payable155</v>
      </c>
      <c r="G3904" s="15">
        <f t="shared" si="249"/>
        <v>45891</v>
      </c>
      <c r="H3904" s="16" t="str">
        <f>IF((IFERROR((VLOOKUP(D3904,'Automation (QBO)'!A:B,2,FALSE)),"0"))=0,"Suspense",(IFERROR((VLOOKUP(D3904,'Automation (QBO)'!A:B,2,FALSE)),"Suspense")))</f>
        <v>GST/HST Payable</v>
      </c>
      <c r="I3904" s="17">
        <f t="shared" si="250"/>
        <v>155</v>
      </c>
      <c r="J3904" s="12" t="str">
        <f t="shared" si="251"/>
        <v>GST/HST Payable</v>
      </c>
    </row>
    <row r="3905" spans="1:10" ht="18" hidden="1" customHeight="1">
      <c r="A3905" s="13" t="s">
        <v>998</v>
      </c>
      <c r="B3905" s="12" t="s">
        <v>78</v>
      </c>
      <c r="C3905" s="12" t="s">
        <v>700</v>
      </c>
      <c r="D3905" s="12" t="s">
        <v>275</v>
      </c>
      <c r="E3905" s="12">
        <v>650.91999999999996</v>
      </c>
      <c r="F3905" s="14" t="str">
        <f t="shared" si="248"/>
        <v>2025-08-22ExpenseCIBC Visa52120 Bank Interest650.92</v>
      </c>
      <c r="G3905" s="15">
        <f t="shared" si="249"/>
        <v>45891</v>
      </c>
      <c r="H3905" s="16" t="str">
        <f>IF((IFERROR((VLOOKUP(D3905,'Automation (QBO)'!A:B,2,FALSE)),"0"))=0,"Suspense",(IFERROR((VLOOKUP(D3905,'Automation (QBO)'!A:B,2,FALSE)),"Suspense")))</f>
        <v>Bank Interest</v>
      </c>
      <c r="I3905" s="17">
        <f t="shared" si="250"/>
        <v>650.91999999999996</v>
      </c>
      <c r="J3905" s="12" t="str">
        <f t="shared" si="251"/>
        <v>Bank Interest</v>
      </c>
    </row>
    <row r="3906" spans="1:10" ht="18" hidden="1" customHeight="1">
      <c r="A3906" s="13" t="s">
        <v>998</v>
      </c>
      <c r="B3906" s="12" t="s">
        <v>78</v>
      </c>
      <c r="C3906" s="12" t="s">
        <v>700</v>
      </c>
      <c r="D3906" s="12" t="s">
        <v>199</v>
      </c>
      <c r="E3906" s="12">
        <v>0</v>
      </c>
      <c r="F3906" s="14" t="str">
        <f t="shared" si="248"/>
        <v>2025-08-22ExpenseCIBC Visa21020 GST/HST Payable0</v>
      </c>
      <c r="G3906" s="15">
        <f t="shared" si="249"/>
        <v>45891</v>
      </c>
      <c r="H3906" s="16" t="str">
        <f>IF((IFERROR((VLOOKUP(D3906,'Automation (QBO)'!A:B,2,FALSE)),"0"))=0,"Suspense",(IFERROR((VLOOKUP(D3906,'Automation (QBO)'!A:B,2,FALSE)),"Suspense")))</f>
        <v>GST/HST Payable</v>
      </c>
      <c r="I3906" s="17">
        <f t="shared" si="250"/>
        <v>0</v>
      </c>
      <c r="J3906" s="12" t="str">
        <f t="shared" si="251"/>
        <v>GST/HST Payable</v>
      </c>
    </row>
    <row r="3907" spans="1:10" ht="18" hidden="1" customHeight="1">
      <c r="A3907" s="13" t="s">
        <v>998</v>
      </c>
      <c r="B3907" s="12" t="s">
        <v>78</v>
      </c>
      <c r="C3907" s="12" t="s">
        <v>700</v>
      </c>
      <c r="D3907" s="12" t="s">
        <v>505</v>
      </c>
      <c r="E3907" s="12">
        <v>650.91999999999996</v>
      </c>
      <c r="F3907" s="14" t="str">
        <f t="shared" si="248"/>
        <v>2025-08-22ExpenseCIBC Visa21010 Credit Card (CIBC Visa)650.92</v>
      </c>
      <c r="G3907" s="15">
        <f t="shared" si="249"/>
        <v>45891</v>
      </c>
      <c r="H3907" s="16" t="str">
        <f>IF((IFERROR((VLOOKUP(D3907,'Automation (QBO)'!A:B,2,FALSE)),"0"))=0,"Suspense",(IFERROR((VLOOKUP(D3907,'Automation (QBO)'!A:B,2,FALSE)),"Suspense")))</f>
        <v>Credit Card (CIBC Visa)</v>
      </c>
      <c r="I3907" s="17">
        <f t="shared" si="250"/>
        <v>650.91999999999996</v>
      </c>
      <c r="J3907" s="12" t="str">
        <f t="shared" si="251"/>
        <v>Credit Card (CIBC Visa)</v>
      </c>
    </row>
    <row r="3908" spans="1:10" ht="18" hidden="1" customHeight="1">
      <c r="A3908" s="13" t="s">
        <v>998</v>
      </c>
      <c r="B3908" s="12" t="s">
        <v>78</v>
      </c>
      <c r="C3908" s="12" t="s">
        <v>125</v>
      </c>
      <c r="D3908" s="12" t="s">
        <v>199</v>
      </c>
      <c r="E3908" s="12">
        <v>-5.07</v>
      </c>
      <c r="F3908" s="14" t="str">
        <f t="shared" si="248"/>
        <v>2025-08-22ExpenseInuit Quickbooks21020 GST/HST Payable-5.07</v>
      </c>
      <c r="G3908" s="15">
        <f t="shared" si="249"/>
        <v>45891</v>
      </c>
      <c r="H3908" s="16" t="str">
        <f>IF((IFERROR((VLOOKUP(D3908,'Automation (QBO)'!A:B,2,FALSE)),"0"))=0,"Suspense",(IFERROR((VLOOKUP(D3908,'Automation (QBO)'!A:B,2,FALSE)),"Suspense")))</f>
        <v>GST/HST Payable</v>
      </c>
      <c r="I3908" s="17">
        <f t="shared" si="250"/>
        <v>-5.07</v>
      </c>
      <c r="J3908" s="12" t="str">
        <f t="shared" si="251"/>
        <v>GST/HST Payable</v>
      </c>
    </row>
    <row r="3909" spans="1:10" ht="18" hidden="1" customHeight="1">
      <c r="A3909" s="13" t="s">
        <v>998</v>
      </c>
      <c r="B3909" s="12" t="s">
        <v>106</v>
      </c>
      <c r="C3909" s="12" t="s">
        <v>753</v>
      </c>
      <c r="D3909" s="12" t="s">
        <v>201</v>
      </c>
      <c r="E3909" s="12">
        <v>25000</v>
      </c>
      <c r="F3909" s="14" t="str">
        <f t="shared" si="248"/>
        <v>2025-08-22PaymentBrowns Newport Village:BSH NewPort Patio Project11005 Chequing (CIBC)25000</v>
      </c>
      <c r="G3909" s="15">
        <f t="shared" si="249"/>
        <v>45891</v>
      </c>
      <c r="H3909" s="16" t="str">
        <f>IF((IFERROR((VLOOKUP(D3909,'Automation (QBO)'!A:B,2,FALSE)),"0"))=0,"Suspense",(IFERROR((VLOOKUP(D3909,'Automation (QBO)'!A:B,2,FALSE)),"Suspense")))</f>
        <v>Chequing (CIBC)</v>
      </c>
      <c r="I3909" s="17">
        <f t="shared" si="250"/>
        <v>25000</v>
      </c>
      <c r="J3909" s="12" t="str">
        <f t="shared" si="251"/>
        <v>Chequing (CIBC)</v>
      </c>
    </row>
    <row r="3910" spans="1:10" ht="18" hidden="1" customHeight="1">
      <c r="A3910" s="13" t="s">
        <v>998</v>
      </c>
      <c r="B3910" s="12" t="s">
        <v>78</v>
      </c>
      <c r="C3910" s="12" t="s">
        <v>125</v>
      </c>
      <c r="D3910" s="12" t="s">
        <v>505</v>
      </c>
      <c r="E3910" s="12">
        <v>106.4</v>
      </c>
      <c r="F3910" s="14" t="str">
        <f t="shared" si="248"/>
        <v>2025-08-22ExpenseInuit Quickbooks21010 Credit Card (CIBC Visa)106.4</v>
      </c>
      <c r="G3910" s="15">
        <f t="shared" si="249"/>
        <v>45891</v>
      </c>
      <c r="H3910" s="16" t="str">
        <f>IF((IFERROR((VLOOKUP(D3910,'Automation (QBO)'!A:B,2,FALSE)),"0"))=0,"Suspense",(IFERROR((VLOOKUP(D3910,'Automation (QBO)'!A:B,2,FALSE)),"Suspense")))</f>
        <v>Credit Card (CIBC Visa)</v>
      </c>
      <c r="I3910" s="17">
        <f t="shared" si="250"/>
        <v>106.4</v>
      </c>
      <c r="J3910" s="12" t="str">
        <f t="shared" si="251"/>
        <v>Credit Card (CIBC Visa)</v>
      </c>
    </row>
    <row r="3911" spans="1:10" ht="18" hidden="1" customHeight="1">
      <c r="A3911" s="13" t="s">
        <v>998</v>
      </c>
      <c r="B3911" s="12" t="s">
        <v>78</v>
      </c>
      <c r="C3911" s="12" t="s">
        <v>125</v>
      </c>
      <c r="D3911" s="12" t="s">
        <v>202</v>
      </c>
      <c r="E3911" s="12">
        <v>101.33</v>
      </c>
      <c r="F3911" s="14" t="str">
        <f t="shared" si="248"/>
        <v>2025-08-22ExpenseInuit Quickbooks52110 Accounting101.33</v>
      </c>
      <c r="G3911" s="15">
        <f t="shared" si="249"/>
        <v>45891</v>
      </c>
      <c r="H3911" s="16" t="str">
        <f>IF((IFERROR((VLOOKUP(D3911,'Automation (QBO)'!A:B,2,FALSE)),"0"))=0,"Suspense",(IFERROR((VLOOKUP(D3911,'Automation (QBO)'!A:B,2,FALSE)),"Suspense")))</f>
        <v>Accounting</v>
      </c>
      <c r="I3911" s="17">
        <f t="shared" si="250"/>
        <v>101.33</v>
      </c>
      <c r="J3911" s="12" t="str">
        <f t="shared" si="251"/>
        <v>Accounting</v>
      </c>
    </row>
    <row r="3912" spans="1:10" ht="18" hidden="1" customHeight="1">
      <c r="A3912" s="13" t="s">
        <v>999</v>
      </c>
      <c r="B3912" s="12" t="s">
        <v>924</v>
      </c>
      <c r="C3912" s="12" t="s">
        <v>129</v>
      </c>
      <c r="D3912" s="12" t="s">
        <v>210</v>
      </c>
      <c r="E3912" s="12">
        <v>18.27</v>
      </c>
      <c r="F3912" s="14" t="str">
        <f t="shared" si="248"/>
        <v>2025-08-23BillUber52205 Travel &amp; Parking18.27</v>
      </c>
      <c r="G3912" s="15">
        <f t="shared" si="249"/>
        <v>45892</v>
      </c>
      <c r="H3912" s="16" t="str">
        <f>IF((IFERROR((VLOOKUP(D3912,'Automation (QBO)'!A:B,2,FALSE)),"0"))=0,"Suspense",(IFERROR((VLOOKUP(D3912,'Automation (QBO)'!A:B,2,FALSE)),"Suspense")))</f>
        <v>Travel &amp; Parking</v>
      </c>
      <c r="I3912" s="17">
        <f t="shared" si="250"/>
        <v>18.27</v>
      </c>
      <c r="J3912" s="12" t="str">
        <f t="shared" si="251"/>
        <v>Travel &amp; Parking</v>
      </c>
    </row>
    <row r="3913" spans="1:10" ht="18" hidden="1" customHeight="1">
      <c r="A3913" s="13" t="s">
        <v>999</v>
      </c>
      <c r="B3913" s="12" t="s">
        <v>924</v>
      </c>
      <c r="C3913" s="12" t="s">
        <v>129</v>
      </c>
      <c r="D3913" s="12" t="s">
        <v>199</v>
      </c>
      <c r="E3913" s="12">
        <v>0</v>
      </c>
      <c r="F3913" s="14" t="str">
        <f t="shared" si="248"/>
        <v>2025-08-23BillUber21020 GST/HST Payable0</v>
      </c>
      <c r="G3913" s="15">
        <f t="shared" si="249"/>
        <v>45892</v>
      </c>
      <c r="H3913" s="16" t="str">
        <f>IF((IFERROR((VLOOKUP(D3913,'Automation (QBO)'!A:B,2,FALSE)),"0"))=0,"Suspense",(IFERROR((VLOOKUP(D3913,'Automation (QBO)'!A:B,2,FALSE)),"Suspense")))</f>
        <v>GST/HST Payable</v>
      </c>
      <c r="I3913" s="17">
        <f t="shared" si="250"/>
        <v>0</v>
      </c>
      <c r="J3913" s="12" t="str">
        <f t="shared" si="251"/>
        <v>GST/HST Payable</v>
      </c>
    </row>
    <row r="3914" spans="1:10" ht="18" hidden="1" customHeight="1">
      <c r="A3914" s="13" t="s">
        <v>999</v>
      </c>
      <c r="B3914" s="12" t="s">
        <v>924</v>
      </c>
      <c r="C3914" s="12" t="s">
        <v>129</v>
      </c>
      <c r="D3914" s="12" t="s">
        <v>272</v>
      </c>
      <c r="E3914" s="12">
        <v>18.27</v>
      </c>
      <c r="F3914" s="14" t="str">
        <f t="shared" si="248"/>
        <v>2025-08-23BillUber21000 Accounts Payable18.27</v>
      </c>
      <c r="G3914" s="15">
        <f t="shared" si="249"/>
        <v>45892</v>
      </c>
      <c r="H3914" s="16" t="str">
        <f>IF((IFERROR((VLOOKUP(D3914,'Automation (QBO)'!A:B,2,FALSE)),"0"))=0,"Suspense",(IFERROR((VLOOKUP(D3914,'Automation (QBO)'!A:B,2,FALSE)),"Suspense")))</f>
        <v>Accounts Payable - Unknown</v>
      </c>
      <c r="I3914" s="17">
        <f t="shared" si="250"/>
        <v>18.27</v>
      </c>
      <c r="J3914" s="12" t="str">
        <f t="shared" si="251"/>
        <v>Accounts Payable - Unknown</v>
      </c>
    </row>
    <row r="3915" spans="1:10" ht="18" hidden="1" customHeight="1">
      <c r="A3915" s="13" t="s">
        <v>999</v>
      </c>
      <c r="B3915" s="12" t="s">
        <v>925</v>
      </c>
      <c r="C3915" s="12" t="s">
        <v>129</v>
      </c>
      <c r="D3915" s="12" t="s">
        <v>272</v>
      </c>
      <c r="E3915" s="12">
        <v>-18.27</v>
      </c>
      <c r="F3915" s="14" t="str">
        <f t="shared" si="248"/>
        <v>2025-08-23Bill Payment (Credit Card)Uber21000 Accounts Payable-18.27</v>
      </c>
      <c r="G3915" s="15">
        <f t="shared" si="249"/>
        <v>45892</v>
      </c>
      <c r="H3915" s="16" t="str">
        <f>IF((IFERROR((VLOOKUP(D3915,'Automation (QBO)'!A:B,2,FALSE)),"0"))=0,"Suspense",(IFERROR((VLOOKUP(D3915,'Automation (QBO)'!A:B,2,FALSE)),"Suspense")))</f>
        <v>Accounts Payable - Unknown</v>
      </c>
      <c r="I3915" s="17">
        <f t="shared" si="250"/>
        <v>-18.27</v>
      </c>
      <c r="J3915" s="12" t="str">
        <f t="shared" si="251"/>
        <v>Accounts Payable - Unknown</v>
      </c>
    </row>
    <row r="3916" spans="1:10" ht="18" hidden="1" customHeight="1">
      <c r="A3916" s="13" t="s">
        <v>999</v>
      </c>
      <c r="B3916" s="12" t="s">
        <v>924</v>
      </c>
      <c r="C3916" s="12" t="s">
        <v>129</v>
      </c>
      <c r="D3916" s="12" t="s">
        <v>210</v>
      </c>
      <c r="E3916" s="12">
        <v>10.49</v>
      </c>
      <c r="F3916" s="14" t="str">
        <f t="shared" si="248"/>
        <v>2025-08-23BillUber52205 Travel &amp; Parking10.49</v>
      </c>
      <c r="G3916" s="15">
        <f t="shared" si="249"/>
        <v>45892</v>
      </c>
      <c r="H3916" s="16" t="str">
        <f>IF((IFERROR((VLOOKUP(D3916,'Automation (QBO)'!A:B,2,FALSE)),"0"))=0,"Suspense",(IFERROR((VLOOKUP(D3916,'Automation (QBO)'!A:B,2,FALSE)),"Suspense")))</f>
        <v>Travel &amp; Parking</v>
      </c>
      <c r="I3916" s="17">
        <f t="shared" si="250"/>
        <v>10.49</v>
      </c>
      <c r="J3916" s="12" t="str">
        <f t="shared" si="251"/>
        <v>Travel &amp; Parking</v>
      </c>
    </row>
    <row r="3917" spans="1:10" ht="18" hidden="1" customHeight="1">
      <c r="A3917" s="13" t="s">
        <v>999</v>
      </c>
      <c r="B3917" s="12" t="s">
        <v>924</v>
      </c>
      <c r="C3917" s="12" t="s">
        <v>129</v>
      </c>
      <c r="D3917" s="12" t="s">
        <v>199</v>
      </c>
      <c r="E3917" s="12">
        <v>0</v>
      </c>
      <c r="F3917" s="14" t="str">
        <f t="shared" si="248"/>
        <v>2025-08-23BillUber21020 GST/HST Payable0</v>
      </c>
      <c r="G3917" s="15">
        <f t="shared" si="249"/>
        <v>45892</v>
      </c>
      <c r="H3917" s="16" t="str">
        <f>IF((IFERROR((VLOOKUP(D3917,'Automation (QBO)'!A:B,2,FALSE)),"0"))=0,"Suspense",(IFERROR((VLOOKUP(D3917,'Automation (QBO)'!A:B,2,FALSE)),"Suspense")))</f>
        <v>GST/HST Payable</v>
      </c>
      <c r="I3917" s="17">
        <f t="shared" si="250"/>
        <v>0</v>
      </c>
      <c r="J3917" s="12" t="str">
        <f t="shared" si="251"/>
        <v>GST/HST Payable</v>
      </c>
    </row>
    <row r="3918" spans="1:10" ht="18" hidden="1" customHeight="1">
      <c r="A3918" s="13" t="s">
        <v>999</v>
      </c>
      <c r="B3918" s="12" t="s">
        <v>924</v>
      </c>
      <c r="C3918" s="12" t="s">
        <v>129</v>
      </c>
      <c r="D3918" s="12" t="s">
        <v>272</v>
      </c>
      <c r="E3918" s="12">
        <v>10.49</v>
      </c>
      <c r="F3918" s="14" t="str">
        <f t="shared" si="248"/>
        <v>2025-08-23BillUber21000 Accounts Payable10.49</v>
      </c>
      <c r="G3918" s="15">
        <f t="shared" si="249"/>
        <v>45892</v>
      </c>
      <c r="H3918" s="16" t="str">
        <f>IF((IFERROR((VLOOKUP(D3918,'Automation (QBO)'!A:B,2,FALSE)),"0"))=0,"Suspense",(IFERROR((VLOOKUP(D3918,'Automation (QBO)'!A:B,2,FALSE)),"Suspense")))</f>
        <v>Accounts Payable - Unknown</v>
      </c>
      <c r="I3918" s="17">
        <f t="shared" si="250"/>
        <v>10.49</v>
      </c>
      <c r="J3918" s="12" t="str">
        <f t="shared" si="251"/>
        <v>Accounts Payable - Unknown</v>
      </c>
    </row>
    <row r="3919" spans="1:10" ht="18" hidden="1" customHeight="1">
      <c r="A3919" s="13" t="s">
        <v>999</v>
      </c>
      <c r="B3919" s="12" t="s">
        <v>925</v>
      </c>
      <c r="C3919" s="12" t="s">
        <v>129</v>
      </c>
      <c r="D3919" s="12" t="s">
        <v>272</v>
      </c>
      <c r="E3919" s="12">
        <v>-10.49</v>
      </c>
      <c r="F3919" s="14" t="str">
        <f t="shared" si="248"/>
        <v>2025-08-23Bill Payment (Credit Card)Uber21000 Accounts Payable-10.49</v>
      </c>
      <c r="G3919" s="15">
        <f t="shared" si="249"/>
        <v>45892</v>
      </c>
      <c r="H3919" s="16" t="str">
        <f>IF((IFERROR((VLOOKUP(D3919,'Automation (QBO)'!A:B,2,FALSE)),"0"))=0,"Suspense",(IFERROR((VLOOKUP(D3919,'Automation (QBO)'!A:B,2,FALSE)),"Suspense")))</f>
        <v>Accounts Payable - Unknown</v>
      </c>
      <c r="I3919" s="17">
        <f t="shared" si="250"/>
        <v>-10.49</v>
      </c>
      <c r="J3919" s="12" t="str">
        <f t="shared" si="251"/>
        <v>Accounts Payable - Unknown</v>
      </c>
    </row>
    <row r="3920" spans="1:10" ht="18" hidden="1" customHeight="1">
      <c r="A3920" s="13" t="s">
        <v>999</v>
      </c>
      <c r="B3920" s="12" t="s">
        <v>925</v>
      </c>
      <c r="C3920" s="12" t="s">
        <v>129</v>
      </c>
      <c r="D3920" s="12" t="s">
        <v>505</v>
      </c>
      <c r="E3920" s="12">
        <v>18.27</v>
      </c>
      <c r="F3920" s="14" t="str">
        <f t="shared" si="248"/>
        <v>2025-08-23Bill Payment (Credit Card)Uber21010 Credit Card (CIBC Visa)18.27</v>
      </c>
      <c r="G3920" s="15">
        <f t="shared" si="249"/>
        <v>45892</v>
      </c>
      <c r="H3920" s="16" t="str">
        <f>IF((IFERROR((VLOOKUP(D3920,'Automation (QBO)'!A:B,2,FALSE)),"0"))=0,"Suspense",(IFERROR((VLOOKUP(D3920,'Automation (QBO)'!A:B,2,FALSE)),"Suspense")))</f>
        <v>Credit Card (CIBC Visa)</v>
      </c>
      <c r="I3920" s="17">
        <f t="shared" si="250"/>
        <v>18.27</v>
      </c>
      <c r="J3920" s="12" t="str">
        <f t="shared" si="251"/>
        <v>Credit Card (CIBC Visa)</v>
      </c>
    </row>
    <row r="3921" spans="1:10" ht="18" hidden="1" customHeight="1">
      <c r="A3921" s="13" t="s">
        <v>999</v>
      </c>
      <c r="B3921" s="12" t="s">
        <v>925</v>
      </c>
      <c r="C3921" s="12" t="s">
        <v>129</v>
      </c>
      <c r="D3921" s="12" t="s">
        <v>505</v>
      </c>
      <c r="E3921" s="12">
        <v>10.49</v>
      </c>
      <c r="F3921" s="14" t="str">
        <f t="shared" si="248"/>
        <v>2025-08-23Bill Payment (Credit Card)Uber21010 Credit Card (CIBC Visa)10.49</v>
      </c>
      <c r="G3921" s="15">
        <f t="shared" si="249"/>
        <v>45892</v>
      </c>
      <c r="H3921" s="16" t="str">
        <f>IF((IFERROR((VLOOKUP(D3921,'Automation (QBO)'!A:B,2,FALSE)),"0"))=0,"Suspense",(IFERROR((VLOOKUP(D3921,'Automation (QBO)'!A:B,2,FALSE)),"Suspense")))</f>
        <v>Credit Card (CIBC Visa)</v>
      </c>
      <c r="I3921" s="17">
        <f t="shared" si="250"/>
        <v>10.49</v>
      </c>
      <c r="J3921" s="12" t="str">
        <f t="shared" si="251"/>
        <v>Credit Card (CIBC Visa)</v>
      </c>
    </row>
    <row r="3922" spans="1:10" ht="18" hidden="1" customHeight="1">
      <c r="A3922" s="13" t="s">
        <v>1000</v>
      </c>
      <c r="B3922" s="12" t="s">
        <v>78</v>
      </c>
      <c r="C3922" s="12" t="s">
        <v>93</v>
      </c>
      <c r="D3922" s="12" t="s">
        <v>383</v>
      </c>
      <c r="E3922" s="12">
        <v>23.73</v>
      </c>
      <c r="F3922" s="14" t="str">
        <f t="shared" si="248"/>
        <v>2025-08-24ExpenseFullHost52165 Subscriptions (Annual)23.73</v>
      </c>
      <c r="G3922" s="15">
        <f t="shared" si="249"/>
        <v>45893</v>
      </c>
      <c r="H3922" s="16" t="str">
        <f>IF((IFERROR((VLOOKUP(D3922,'Automation (QBO)'!A:B,2,FALSE)),"0"))=0,"Suspense",(IFERROR((VLOOKUP(D3922,'Automation (QBO)'!A:B,2,FALSE)),"Suspense")))</f>
        <v>Subscriptions (Annual)</v>
      </c>
      <c r="I3922" s="17">
        <f t="shared" si="250"/>
        <v>23.73</v>
      </c>
      <c r="J3922" s="12" t="str">
        <f t="shared" si="251"/>
        <v>Subscriptions (Annual)</v>
      </c>
    </row>
    <row r="3923" spans="1:10" ht="18" hidden="1" customHeight="1">
      <c r="A3923" s="13" t="s">
        <v>1000</v>
      </c>
      <c r="B3923" s="12" t="s">
        <v>78</v>
      </c>
      <c r="C3923" s="12" t="s">
        <v>93</v>
      </c>
      <c r="D3923" s="12" t="s">
        <v>199</v>
      </c>
      <c r="E3923" s="12">
        <v>-1.19</v>
      </c>
      <c r="F3923" s="14" t="str">
        <f t="shared" si="248"/>
        <v>2025-08-24ExpenseFullHost21020 GST/HST Payable-1.19</v>
      </c>
      <c r="G3923" s="15">
        <f t="shared" si="249"/>
        <v>45893</v>
      </c>
      <c r="H3923" s="16" t="str">
        <f>IF((IFERROR((VLOOKUP(D3923,'Automation (QBO)'!A:B,2,FALSE)),"0"))=0,"Suspense",(IFERROR((VLOOKUP(D3923,'Automation (QBO)'!A:B,2,FALSE)),"Suspense")))</f>
        <v>GST/HST Payable</v>
      </c>
      <c r="I3923" s="17">
        <f t="shared" si="250"/>
        <v>-1.19</v>
      </c>
      <c r="J3923" s="12" t="str">
        <f t="shared" si="251"/>
        <v>GST/HST Payable</v>
      </c>
    </row>
    <row r="3924" spans="1:10" ht="18" hidden="1" customHeight="1">
      <c r="A3924" s="13" t="s">
        <v>1000</v>
      </c>
      <c r="B3924" s="12" t="s">
        <v>925</v>
      </c>
      <c r="C3924" s="12" t="s">
        <v>1001</v>
      </c>
      <c r="D3924" s="12" t="s">
        <v>272</v>
      </c>
      <c r="E3924" s="12">
        <v>-213.66</v>
      </c>
      <c r="F3924" s="14" t="str">
        <f t="shared" si="248"/>
        <v>2025-08-24Bill Payment (Credit Card)Hotel Georgia Ltd.21000 Accounts Payable-213.66</v>
      </c>
      <c r="G3924" s="15">
        <f t="shared" si="249"/>
        <v>45893</v>
      </c>
      <c r="H3924" s="16" t="str">
        <f>IF((IFERROR((VLOOKUP(D3924,'Automation (QBO)'!A:B,2,FALSE)),"0"))=0,"Suspense",(IFERROR((VLOOKUP(D3924,'Automation (QBO)'!A:B,2,FALSE)),"Suspense")))</f>
        <v>Accounts Payable - Unknown</v>
      </c>
      <c r="I3924" s="17">
        <f t="shared" si="250"/>
        <v>-213.66</v>
      </c>
      <c r="J3924" s="12" t="str">
        <f t="shared" si="251"/>
        <v>Accounts Payable - Unknown</v>
      </c>
    </row>
    <row r="3925" spans="1:10" ht="18" hidden="1" customHeight="1">
      <c r="A3925" s="13" t="s">
        <v>1000</v>
      </c>
      <c r="B3925" s="12" t="s">
        <v>924</v>
      </c>
      <c r="C3925" s="12" t="s">
        <v>159</v>
      </c>
      <c r="D3925" s="12" t="s">
        <v>208</v>
      </c>
      <c r="E3925" s="12">
        <v>409.56</v>
      </c>
      <c r="F3925" s="14" t="str">
        <f t="shared" si="248"/>
        <v>2025-08-24BillGolbey Law Corporation52135 Legal409.56</v>
      </c>
      <c r="G3925" s="15">
        <f t="shared" si="249"/>
        <v>45893</v>
      </c>
      <c r="H3925" s="16" t="str">
        <f>IF((IFERROR((VLOOKUP(D3925,'Automation (QBO)'!A:B,2,FALSE)),"0"))=0,"Suspense",(IFERROR((VLOOKUP(D3925,'Automation (QBO)'!A:B,2,FALSE)),"Suspense")))</f>
        <v>Legal</v>
      </c>
      <c r="I3925" s="17">
        <f t="shared" si="250"/>
        <v>409.56</v>
      </c>
      <c r="J3925" s="12" t="str">
        <f t="shared" si="251"/>
        <v>Legal</v>
      </c>
    </row>
    <row r="3926" spans="1:10" ht="18" hidden="1" customHeight="1">
      <c r="A3926" s="13" t="s">
        <v>1000</v>
      </c>
      <c r="B3926" s="12" t="s">
        <v>924</v>
      </c>
      <c r="C3926" s="12" t="s">
        <v>159</v>
      </c>
      <c r="D3926" s="12" t="s">
        <v>199</v>
      </c>
      <c r="E3926" s="12">
        <v>-16.829999999999998</v>
      </c>
      <c r="F3926" s="14" t="str">
        <f t="shared" si="248"/>
        <v>2025-08-24BillGolbey Law Corporation21020 GST/HST Payable-16.83</v>
      </c>
      <c r="G3926" s="15">
        <f t="shared" si="249"/>
        <v>45893</v>
      </c>
      <c r="H3926" s="16" t="str">
        <f>IF((IFERROR((VLOOKUP(D3926,'Automation (QBO)'!A:B,2,FALSE)),"0"))=0,"Suspense",(IFERROR((VLOOKUP(D3926,'Automation (QBO)'!A:B,2,FALSE)),"Suspense")))</f>
        <v>GST/HST Payable</v>
      </c>
      <c r="I3926" s="17">
        <f t="shared" si="250"/>
        <v>-16.829999999999998</v>
      </c>
      <c r="J3926" s="12" t="str">
        <f t="shared" si="251"/>
        <v>GST/HST Payable</v>
      </c>
    </row>
    <row r="3927" spans="1:10" ht="18" hidden="1" customHeight="1">
      <c r="A3927" s="13" t="s">
        <v>1000</v>
      </c>
      <c r="B3927" s="12" t="s">
        <v>925</v>
      </c>
      <c r="C3927" s="12" t="s">
        <v>159</v>
      </c>
      <c r="D3927" s="12" t="s">
        <v>272</v>
      </c>
      <c r="E3927" s="12">
        <v>-426.39</v>
      </c>
      <c r="F3927" s="14" t="str">
        <f t="shared" si="248"/>
        <v>2025-08-24Bill Payment (Credit Card)Golbey Law Corporation21000 Accounts Payable-426.39</v>
      </c>
      <c r="G3927" s="15">
        <f t="shared" si="249"/>
        <v>45893</v>
      </c>
      <c r="H3927" s="16" t="str">
        <f>IF((IFERROR((VLOOKUP(D3927,'Automation (QBO)'!A:B,2,FALSE)),"0"))=0,"Suspense",(IFERROR((VLOOKUP(D3927,'Automation (QBO)'!A:B,2,FALSE)),"Suspense")))</f>
        <v>Accounts Payable - Unknown</v>
      </c>
      <c r="I3927" s="17">
        <f t="shared" si="250"/>
        <v>-426.39</v>
      </c>
      <c r="J3927" s="12" t="str">
        <f t="shared" si="251"/>
        <v>Accounts Payable - Unknown</v>
      </c>
    </row>
    <row r="3928" spans="1:10" ht="18" hidden="1" customHeight="1">
      <c r="A3928" s="13" t="s">
        <v>1000</v>
      </c>
      <c r="B3928" s="12" t="s">
        <v>924</v>
      </c>
      <c r="C3928" s="12" t="s">
        <v>159</v>
      </c>
      <c r="D3928" s="12" t="s">
        <v>272</v>
      </c>
      <c r="E3928" s="12">
        <v>426.39</v>
      </c>
      <c r="F3928" s="14" t="str">
        <f t="shared" si="248"/>
        <v>2025-08-24BillGolbey Law Corporation21000 Accounts Payable426.39</v>
      </c>
      <c r="G3928" s="15">
        <f t="shared" si="249"/>
        <v>45893</v>
      </c>
      <c r="H3928" s="16" t="str">
        <f>IF((IFERROR((VLOOKUP(D3928,'Automation (QBO)'!A:B,2,FALSE)),"0"))=0,"Suspense",(IFERROR((VLOOKUP(D3928,'Automation (QBO)'!A:B,2,FALSE)),"Suspense")))</f>
        <v>Accounts Payable - Unknown</v>
      </c>
      <c r="I3928" s="17">
        <f t="shared" si="250"/>
        <v>426.39</v>
      </c>
      <c r="J3928" s="12" t="str">
        <f t="shared" si="251"/>
        <v>Accounts Payable - Unknown</v>
      </c>
    </row>
    <row r="3929" spans="1:10" ht="18" hidden="1" customHeight="1">
      <c r="A3929" s="13" t="s">
        <v>1000</v>
      </c>
      <c r="B3929" s="12" t="s">
        <v>924</v>
      </c>
      <c r="C3929" s="12" t="s">
        <v>1001</v>
      </c>
      <c r="D3929" s="12" t="s">
        <v>272</v>
      </c>
      <c r="E3929" s="12">
        <v>213.66</v>
      </c>
      <c r="F3929" s="14" t="str">
        <f t="shared" si="248"/>
        <v>2025-08-24BillHotel Georgia Ltd.21000 Accounts Payable213.66</v>
      </c>
      <c r="G3929" s="15">
        <f t="shared" si="249"/>
        <v>45893</v>
      </c>
      <c r="H3929" s="16" t="str">
        <f>IF((IFERROR((VLOOKUP(D3929,'Automation (QBO)'!A:B,2,FALSE)),"0"))=0,"Suspense",(IFERROR((VLOOKUP(D3929,'Automation (QBO)'!A:B,2,FALSE)),"Suspense")))</f>
        <v>Accounts Payable - Unknown</v>
      </c>
      <c r="I3929" s="17">
        <f t="shared" si="250"/>
        <v>213.66</v>
      </c>
      <c r="J3929" s="12" t="str">
        <f t="shared" si="251"/>
        <v>Accounts Payable - Unknown</v>
      </c>
    </row>
    <row r="3930" spans="1:10" ht="18" hidden="1" customHeight="1">
      <c r="A3930" s="13" t="s">
        <v>1000</v>
      </c>
      <c r="B3930" s="12" t="s">
        <v>924</v>
      </c>
      <c r="C3930" s="12" t="s">
        <v>1001</v>
      </c>
      <c r="D3930" s="12" t="s">
        <v>203</v>
      </c>
      <c r="E3930" s="12">
        <v>197.76</v>
      </c>
      <c r="F3930" s="14" t="str">
        <f t="shared" si="248"/>
        <v>2025-08-24BillHotel Georgia Ltd.52190 Meals &amp; Entertainment197.76</v>
      </c>
      <c r="G3930" s="15">
        <f t="shared" si="249"/>
        <v>45893</v>
      </c>
      <c r="H3930" s="16" t="str">
        <f>IF((IFERROR((VLOOKUP(D3930,'Automation (QBO)'!A:B,2,FALSE)),"0"))=0,"Suspense",(IFERROR((VLOOKUP(D3930,'Automation (QBO)'!A:B,2,FALSE)),"Suspense")))</f>
        <v>Meals &amp; Entertainment</v>
      </c>
      <c r="I3930" s="17">
        <f t="shared" si="250"/>
        <v>197.76</v>
      </c>
      <c r="J3930" s="12" t="str">
        <f t="shared" si="251"/>
        <v>Meals &amp; Entertainment</v>
      </c>
    </row>
    <row r="3931" spans="1:10" ht="18" hidden="1" customHeight="1">
      <c r="A3931" s="13" t="s">
        <v>1000</v>
      </c>
      <c r="B3931" s="12" t="s">
        <v>924</v>
      </c>
      <c r="C3931" s="12" t="s">
        <v>1001</v>
      </c>
      <c r="D3931" s="12" t="s">
        <v>199</v>
      </c>
      <c r="E3931" s="12">
        <v>-15.9</v>
      </c>
      <c r="F3931" s="14" t="str">
        <f t="shared" si="248"/>
        <v>2025-08-24BillHotel Georgia Ltd.21020 GST/HST Payable-15.9</v>
      </c>
      <c r="G3931" s="15">
        <f t="shared" si="249"/>
        <v>45893</v>
      </c>
      <c r="H3931" s="16" t="str">
        <f>IF((IFERROR((VLOOKUP(D3931,'Automation (QBO)'!A:B,2,FALSE)),"0"))=0,"Suspense",(IFERROR((VLOOKUP(D3931,'Automation (QBO)'!A:B,2,FALSE)),"Suspense")))</f>
        <v>GST/HST Payable</v>
      </c>
      <c r="I3931" s="17">
        <f t="shared" si="250"/>
        <v>-15.9</v>
      </c>
      <c r="J3931" s="12" t="str">
        <f t="shared" si="251"/>
        <v>GST/HST Payable</v>
      </c>
    </row>
    <row r="3932" spans="1:10" ht="18" hidden="1" customHeight="1">
      <c r="A3932" s="13" t="s">
        <v>1000</v>
      </c>
      <c r="B3932" s="12" t="s">
        <v>925</v>
      </c>
      <c r="C3932" s="12" t="s">
        <v>159</v>
      </c>
      <c r="D3932" s="12" t="s">
        <v>505</v>
      </c>
      <c r="E3932" s="12">
        <v>426.39</v>
      </c>
      <c r="F3932" s="14" t="str">
        <f t="shared" si="248"/>
        <v>2025-08-24Bill Payment (Credit Card)Golbey Law Corporation21010 Credit Card (CIBC Visa)426.39</v>
      </c>
      <c r="G3932" s="15">
        <f t="shared" si="249"/>
        <v>45893</v>
      </c>
      <c r="H3932" s="16" t="str">
        <f>IF((IFERROR((VLOOKUP(D3932,'Automation (QBO)'!A:B,2,FALSE)),"0"))=0,"Suspense",(IFERROR((VLOOKUP(D3932,'Automation (QBO)'!A:B,2,FALSE)),"Suspense")))</f>
        <v>Credit Card (CIBC Visa)</v>
      </c>
      <c r="I3932" s="17">
        <f t="shared" si="250"/>
        <v>426.39</v>
      </c>
      <c r="J3932" s="12" t="str">
        <f t="shared" si="251"/>
        <v>Credit Card (CIBC Visa)</v>
      </c>
    </row>
    <row r="3933" spans="1:10" ht="18" hidden="1" customHeight="1">
      <c r="A3933" s="13" t="s">
        <v>1000</v>
      </c>
      <c r="B3933" s="12" t="s">
        <v>925</v>
      </c>
      <c r="C3933" s="12" t="s">
        <v>1001</v>
      </c>
      <c r="D3933" s="12" t="s">
        <v>505</v>
      </c>
      <c r="E3933" s="12">
        <v>213.66</v>
      </c>
      <c r="F3933" s="14" t="str">
        <f t="shared" si="248"/>
        <v>2025-08-24Bill Payment (Credit Card)Hotel Georgia Ltd.21010 Credit Card (CIBC Visa)213.66</v>
      </c>
      <c r="G3933" s="15">
        <f t="shared" si="249"/>
        <v>45893</v>
      </c>
      <c r="H3933" s="16" t="str">
        <f>IF((IFERROR((VLOOKUP(D3933,'Automation (QBO)'!A:B,2,FALSE)),"0"))=0,"Suspense",(IFERROR((VLOOKUP(D3933,'Automation (QBO)'!A:B,2,FALSE)),"Suspense")))</f>
        <v>Credit Card (CIBC Visa)</v>
      </c>
      <c r="I3933" s="17">
        <f t="shared" si="250"/>
        <v>213.66</v>
      </c>
      <c r="J3933" s="12" t="str">
        <f t="shared" si="251"/>
        <v>Credit Card (CIBC Visa)</v>
      </c>
    </row>
    <row r="3934" spans="1:10" ht="18" hidden="1" customHeight="1">
      <c r="A3934" s="13" t="s">
        <v>1000</v>
      </c>
      <c r="B3934" s="12" t="s">
        <v>78</v>
      </c>
      <c r="C3934" s="12" t="s">
        <v>93</v>
      </c>
      <c r="D3934" s="12" t="s">
        <v>505</v>
      </c>
      <c r="E3934" s="12">
        <v>24.92</v>
      </c>
      <c r="F3934" s="14" t="str">
        <f t="shared" si="248"/>
        <v>2025-08-24ExpenseFullHost21010 Credit Card (CIBC Visa)24.92</v>
      </c>
      <c r="G3934" s="15">
        <f t="shared" si="249"/>
        <v>45893</v>
      </c>
      <c r="H3934" s="16" t="str">
        <f>IF((IFERROR((VLOOKUP(D3934,'Automation (QBO)'!A:B,2,FALSE)),"0"))=0,"Suspense",(IFERROR((VLOOKUP(D3934,'Automation (QBO)'!A:B,2,FALSE)),"Suspense")))</f>
        <v>Credit Card (CIBC Visa)</v>
      </c>
      <c r="I3934" s="17">
        <f t="shared" si="250"/>
        <v>24.92</v>
      </c>
      <c r="J3934" s="12" t="str">
        <f t="shared" si="251"/>
        <v>Credit Card (CIBC Visa)</v>
      </c>
    </row>
    <row r="3935" spans="1:10" ht="18" hidden="1" customHeight="1">
      <c r="A3935" s="13" t="s">
        <v>1002</v>
      </c>
      <c r="B3935" s="12" t="s">
        <v>106</v>
      </c>
      <c r="C3935" s="12" t="s">
        <v>290</v>
      </c>
      <c r="D3935" s="12" t="s">
        <v>665</v>
      </c>
      <c r="E3935" s="12">
        <v>-6963.88</v>
      </c>
      <c r="F3935" s="14" t="str">
        <f t="shared" ref="F3935:F3998" si="252">A3935&amp;B3935&amp;C3935&amp;D3935&amp;E3935</f>
        <v>2025-08-25PaymentRomers Lynn Valley12000 [Accounts Receivable]-6963.88</v>
      </c>
      <c r="G3935" s="15">
        <f t="shared" ref="G3935:G3998" si="253">IFERROR((DATEVALUE(A3935)),A3935)</f>
        <v>45894</v>
      </c>
      <c r="H3935" s="16" t="str">
        <f>IF((IFERROR((VLOOKUP(D3935,'Automation (QBO)'!A:B,2,FALSE)),"0"))=0,"Suspense",(IFERROR((VLOOKUP(D3935,'Automation (QBO)'!A:B,2,FALSE)),"Suspense")))</f>
        <v>Accounts Recievable - Suspense</v>
      </c>
      <c r="I3935" s="17">
        <f t="shared" ref="I3935:I3998" si="254">E3935</f>
        <v>-6963.88</v>
      </c>
      <c r="J3935" s="12" t="str">
        <f t="shared" ref="J3935:J3998" si="255">H3935</f>
        <v>Accounts Recievable - Suspense</v>
      </c>
    </row>
    <row r="3936" spans="1:10" ht="18" hidden="1" customHeight="1">
      <c r="A3936" s="13" t="s">
        <v>1002</v>
      </c>
      <c r="B3936" s="12" t="s">
        <v>99</v>
      </c>
      <c r="D3936" s="12" t="s">
        <v>505</v>
      </c>
      <c r="E3936" s="12">
        <v>-3000</v>
      </c>
      <c r="F3936" s="14" t="str">
        <f t="shared" si="252"/>
        <v>2025-08-25Credit Card Payment21010 Credit Card (CIBC Visa)-3000</v>
      </c>
      <c r="G3936" s="15">
        <f t="shared" si="253"/>
        <v>45894</v>
      </c>
      <c r="H3936" s="16" t="str">
        <f>IF((IFERROR((VLOOKUP(D3936,'Automation (QBO)'!A:B,2,FALSE)),"0"))=0,"Suspense",(IFERROR((VLOOKUP(D3936,'Automation (QBO)'!A:B,2,FALSE)),"Suspense")))</f>
        <v>Credit Card (CIBC Visa)</v>
      </c>
      <c r="I3936" s="17">
        <f t="shared" si="254"/>
        <v>-3000</v>
      </c>
      <c r="J3936" s="12" t="str">
        <f t="shared" si="255"/>
        <v>Credit Card (CIBC Visa)</v>
      </c>
    </row>
    <row r="3937" spans="1:10" ht="18" hidden="1" customHeight="1">
      <c r="A3937" s="13" t="s">
        <v>1002</v>
      </c>
      <c r="B3937" s="12" t="s">
        <v>78</v>
      </c>
      <c r="C3937" s="12" t="s">
        <v>92</v>
      </c>
      <c r="D3937" s="12" t="s">
        <v>680</v>
      </c>
      <c r="E3937" s="12">
        <v>-714.61</v>
      </c>
      <c r="F3937" s="14" t="str">
        <f t="shared" si="252"/>
        <v>2025-08-25ExpenseBDC22010 Bank Loan - BDC (002)-714.61</v>
      </c>
      <c r="G3937" s="15">
        <f t="shared" si="253"/>
        <v>45894</v>
      </c>
      <c r="H3937" s="16" t="str">
        <f>IF((IFERROR((VLOOKUP(D3937,'Automation (QBO)'!A:B,2,FALSE)),"0"))=0,"Suspense",(IFERROR((VLOOKUP(D3937,'Automation (QBO)'!A:B,2,FALSE)),"Suspense")))</f>
        <v>Bank Loan 2 (BDC)</v>
      </c>
      <c r="I3937" s="17">
        <f t="shared" si="254"/>
        <v>-714.61</v>
      </c>
      <c r="J3937" s="12" t="str">
        <f t="shared" si="255"/>
        <v>Bank Loan 2 (BDC)</v>
      </c>
    </row>
    <row r="3938" spans="1:10" ht="18" hidden="1" customHeight="1">
      <c r="A3938" s="13" t="s">
        <v>1002</v>
      </c>
      <c r="B3938" s="12" t="s">
        <v>78</v>
      </c>
      <c r="C3938" s="12" t="s">
        <v>92</v>
      </c>
      <c r="D3938" s="12" t="s">
        <v>199</v>
      </c>
      <c r="E3938" s="12">
        <v>0</v>
      </c>
      <c r="F3938" s="14" t="str">
        <f t="shared" si="252"/>
        <v>2025-08-25ExpenseBDC21020 GST/HST Payable0</v>
      </c>
      <c r="G3938" s="15">
        <f t="shared" si="253"/>
        <v>45894</v>
      </c>
      <c r="H3938" s="16" t="str">
        <f>IF((IFERROR((VLOOKUP(D3938,'Automation (QBO)'!A:B,2,FALSE)),"0"))=0,"Suspense",(IFERROR((VLOOKUP(D3938,'Automation (QBO)'!A:B,2,FALSE)),"Suspense")))</f>
        <v>GST/HST Payable</v>
      </c>
      <c r="I3938" s="17">
        <f t="shared" si="254"/>
        <v>0</v>
      </c>
      <c r="J3938" s="12" t="str">
        <f t="shared" si="255"/>
        <v>GST/HST Payable</v>
      </c>
    </row>
    <row r="3939" spans="1:10" ht="18" hidden="1" customHeight="1">
      <c r="A3939" s="13" t="s">
        <v>1002</v>
      </c>
      <c r="B3939" s="12" t="s">
        <v>106</v>
      </c>
      <c r="C3939" s="12" t="s">
        <v>290</v>
      </c>
      <c r="D3939" s="12" t="s">
        <v>201</v>
      </c>
      <c r="E3939" s="12">
        <v>6963.88</v>
      </c>
      <c r="F3939" s="14" t="str">
        <f t="shared" si="252"/>
        <v>2025-08-25PaymentRomers Lynn Valley11005 Chequing (CIBC)6963.88</v>
      </c>
      <c r="G3939" s="15">
        <f t="shared" si="253"/>
        <v>45894</v>
      </c>
      <c r="H3939" s="16" t="str">
        <f>IF((IFERROR((VLOOKUP(D3939,'Automation (QBO)'!A:B,2,FALSE)),"0"))=0,"Suspense",(IFERROR((VLOOKUP(D3939,'Automation (QBO)'!A:B,2,FALSE)),"Suspense")))</f>
        <v>Chequing (CIBC)</v>
      </c>
      <c r="I3939" s="17">
        <f t="shared" si="254"/>
        <v>6963.88</v>
      </c>
      <c r="J3939" s="12" t="str">
        <f t="shared" si="255"/>
        <v>Chequing (CIBC)</v>
      </c>
    </row>
    <row r="3940" spans="1:10" ht="18" hidden="1" customHeight="1">
      <c r="A3940" s="13" t="s">
        <v>1002</v>
      </c>
      <c r="B3940" s="12" t="s">
        <v>78</v>
      </c>
      <c r="C3940" s="12" t="s">
        <v>92</v>
      </c>
      <c r="D3940" s="12" t="s">
        <v>201</v>
      </c>
      <c r="E3940" s="12">
        <v>-714.61</v>
      </c>
      <c r="F3940" s="14" t="str">
        <f t="shared" si="252"/>
        <v>2025-08-25ExpenseBDC11005 Chequing (CIBC)-714.61</v>
      </c>
      <c r="G3940" s="15">
        <f t="shared" si="253"/>
        <v>45894</v>
      </c>
      <c r="H3940" s="16" t="str">
        <f>IF((IFERROR((VLOOKUP(D3940,'Automation (QBO)'!A:B,2,FALSE)),"0"))=0,"Suspense",(IFERROR((VLOOKUP(D3940,'Automation (QBO)'!A:B,2,FALSE)),"Suspense")))</f>
        <v>Chequing (CIBC)</v>
      </c>
      <c r="I3940" s="17">
        <f t="shared" si="254"/>
        <v>-714.61</v>
      </c>
      <c r="J3940" s="12" t="str">
        <f t="shared" si="255"/>
        <v>Chequing (CIBC)</v>
      </c>
    </row>
    <row r="3941" spans="1:10" ht="18" hidden="1" customHeight="1">
      <c r="A3941" s="13" t="s">
        <v>1002</v>
      </c>
      <c r="B3941" s="12" t="s">
        <v>99</v>
      </c>
      <c r="D3941" s="12" t="s">
        <v>201</v>
      </c>
      <c r="E3941" s="12">
        <v>-3000</v>
      </c>
      <c r="F3941" s="14" t="str">
        <f t="shared" si="252"/>
        <v>2025-08-25Credit Card Payment11005 Chequing (CIBC)-3000</v>
      </c>
      <c r="G3941" s="15">
        <f t="shared" si="253"/>
        <v>45894</v>
      </c>
      <c r="H3941" s="16" t="str">
        <f>IF((IFERROR((VLOOKUP(D3941,'Automation (QBO)'!A:B,2,FALSE)),"0"))=0,"Suspense",(IFERROR((VLOOKUP(D3941,'Automation (QBO)'!A:B,2,FALSE)),"Suspense")))</f>
        <v>Chequing (CIBC)</v>
      </c>
      <c r="I3941" s="17">
        <f t="shared" si="254"/>
        <v>-3000</v>
      </c>
      <c r="J3941" s="12" t="str">
        <f t="shared" si="255"/>
        <v>Chequing (CIBC)</v>
      </c>
    </row>
    <row r="3942" spans="1:10" ht="18" hidden="1" customHeight="1">
      <c r="A3942" s="13" t="s">
        <v>1003</v>
      </c>
      <c r="B3942" s="12" t="s">
        <v>105</v>
      </c>
      <c r="D3942" s="12" t="s">
        <v>225</v>
      </c>
      <c r="E3942" s="12">
        <v>7869.85</v>
      </c>
      <c r="F3942" s="14" t="str">
        <f t="shared" si="252"/>
        <v>2025-08-26Journal Entry52510 Payroll - Salary7869.85</v>
      </c>
      <c r="G3942" s="15">
        <f t="shared" si="253"/>
        <v>45895</v>
      </c>
      <c r="H3942" s="16" t="str">
        <f>IF((IFERROR((VLOOKUP(D3942,'Automation (QBO)'!A:B,2,FALSE)),"0"))=0,"Suspense",(IFERROR((VLOOKUP(D3942,'Automation (QBO)'!A:B,2,FALSE)),"Suspense")))</f>
        <v>Payroll - Salary</v>
      </c>
      <c r="I3942" s="17">
        <f t="shared" si="254"/>
        <v>7869.85</v>
      </c>
      <c r="J3942" s="12" t="str">
        <f t="shared" si="255"/>
        <v>Payroll - Salary</v>
      </c>
    </row>
    <row r="3943" spans="1:10" ht="18" hidden="1" customHeight="1">
      <c r="A3943" s="13" t="s">
        <v>1003</v>
      </c>
      <c r="B3943" s="12" t="s">
        <v>105</v>
      </c>
      <c r="D3943" s="12" t="s">
        <v>657</v>
      </c>
      <c r="E3943" s="12">
        <v>184.95</v>
      </c>
      <c r="F3943" s="14" t="str">
        <f t="shared" si="252"/>
        <v>2025-08-26Journal Entry52535 Payroll - WCB184.95</v>
      </c>
      <c r="G3943" s="15">
        <f t="shared" si="253"/>
        <v>45895</v>
      </c>
      <c r="H3943" s="16" t="str">
        <f>IF((IFERROR((VLOOKUP(D3943,'Automation (QBO)'!A:B,2,FALSE)),"0"))=0,"Suspense",(IFERROR((VLOOKUP(D3943,'Automation (QBO)'!A:B,2,FALSE)),"Suspense")))</f>
        <v>Payroll - WCB</v>
      </c>
      <c r="I3943" s="17">
        <f t="shared" si="254"/>
        <v>184.95</v>
      </c>
      <c r="J3943" s="12" t="str">
        <f t="shared" si="255"/>
        <v>Payroll - WCB</v>
      </c>
    </row>
    <row r="3944" spans="1:10" ht="18" hidden="1" customHeight="1">
      <c r="A3944" s="13" t="s">
        <v>1003</v>
      </c>
      <c r="B3944" s="12" t="s">
        <v>105</v>
      </c>
      <c r="D3944" s="12" t="s">
        <v>221</v>
      </c>
      <c r="E3944" s="12">
        <v>86.08</v>
      </c>
      <c r="F3944" s="14" t="str">
        <f t="shared" si="252"/>
        <v>2025-08-26Journal Entry52525 Payroll - CPP86.08</v>
      </c>
      <c r="G3944" s="15">
        <f t="shared" si="253"/>
        <v>45895</v>
      </c>
      <c r="H3944" s="16" t="str">
        <f>IF((IFERROR((VLOOKUP(D3944,'Automation (QBO)'!A:B,2,FALSE)),"0"))=0,"Suspense",(IFERROR((VLOOKUP(D3944,'Automation (QBO)'!A:B,2,FALSE)),"Suspense")))</f>
        <v>Payroll - CPP + EI</v>
      </c>
      <c r="I3944" s="17">
        <f t="shared" si="254"/>
        <v>86.08</v>
      </c>
      <c r="J3944" s="12" t="str">
        <f t="shared" si="255"/>
        <v>Payroll - CPP + EI</v>
      </c>
    </row>
    <row r="3945" spans="1:10" ht="18" hidden="1" customHeight="1">
      <c r="A3945" s="13" t="s">
        <v>1003</v>
      </c>
      <c r="B3945" s="12" t="s">
        <v>105</v>
      </c>
      <c r="D3945" s="12" t="s">
        <v>222</v>
      </c>
      <c r="E3945" s="12">
        <v>39.39</v>
      </c>
      <c r="F3945" s="14" t="str">
        <f t="shared" si="252"/>
        <v>2025-08-26Journal Entry52520 Payroll - EI39.39</v>
      </c>
      <c r="G3945" s="15">
        <f t="shared" si="253"/>
        <v>45895</v>
      </c>
      <c r="H3945" s="16" t="str">
        <f>IF((IFERROR((VLOOKUP(D3945,'Automation (QBO)'!A:B,2,FALSE)),"0"))=0,"Suspense",(IFERROR((VLOOKUP(D3945,'Automation (QBO)'!A:B,2,FALSE)),"Suspense")))</f>
        <v>Payroll - CPP + EI</v>
      </c>
      <c r="I3945" s="17">
        <f t="shared" si="254"/>
        <v>39.39</v>
      </c>
      <c r="J3945" s="12" t="str">
        <f t="shared" si="255"/>
        <v>Payroll - CPP + EI</v>
      </c>
    </row>
    <row r="3946" spans="1:10" ht="18" hidden="1" customHeight="1">
      <c r="A3946" s="13" t="s">
        <v>1003</v>
      </c>
      <c r="B3946" s="12" t="s">
        <v>105</v>
      </c>
      <c r="D3946" s="12" t="s">
        <v>888</v>
      </c>
      <c r="E3946" s="12">
        <v>100.48</v>
      </c>
      <c r="F3946" s="14" t="str">
        <f t="shared" si="252"/>
        <v>2025-08-26Journal Entry52515 Payroll - Fees100.48</v>
      </c>
      <c r="G3946" s="15">
        <f t="shared" si="253"/>
        <v>45895</v>
      </c>
      <c r="H3946" s="16" t="str">
        <f>IF((IFERROR((VLOOKUP(D3946,'Automation (QBO)'!A:B,2,FALSE)),"0"))=0,"Suspense",(IFERROR((VLOOKUP(D3946,'Automation (QBO)'!A:B,2,FALSE)),"Suspense")))</f>
        <v>Payroll - Fees</v>
      </c>
      <c r="I3946" s="17">
        <f t="shared" si="254"/>
        <v>100.48</v>
      </c>
      <c r="J3946" s="12" t="str">
        <f t="shared" si="255"/>
        <v>Payroll - Fees</v>
      </c>
    </row>
    <row r="3947" spans="1:10" ht="18" hidden="1" customHeight="1">
      <c r="A3947" s="13" t="s">
        <v>1003</v>
      </c>
      <c r="B3947" s="12" t="s">
        <v>105</v>
      </c>
      <c r="D3947" s="12" t="s">
        <v>223</v>
      </c>
      <c r="E3947" s="12">
        <v>-5.0199999999999996</v>
      </c>
      <c r="F3947" s="14" t="str">
        <f t="shared" si="252"/>
        <v>2025-08-26Journal Entry21031 GST/HST Suspense-5.02</v>
      </c>
      <c r="G3947" s="15">
        <f t="shared" si="253"/>
        <v>45895</v>
      </c>
      <c r="H3947" s="16" t="str">
        <f>IF((IFERROR((VLOOKUP(D3947,'Automation (QBO)'!A:B,2,FALSE)),"0"))=0,"Suspense",(IFERROR((VLOOKUP(D3947,'Automation (QBO)'!A:B,2,FALSE)),"Suspense")))</f>
        <v>GST/HST Suspense</v>
      </c>
      <c r="I3947" s="17">
        <f t="shared" si="254"/>
        <v>-5.0199999999999996</v>
      </c>
      <c r="J3947" s="12" t="str">
        <f t="shared" si="255"/>
        <v>GST/HST Suspense</v>
      </c>
    </row>
    <row r="3948" spans="1:10" ht="18" hidden="1" customHeight="1">
      <c r="A3948" s="13" t="s">
        <v>1003</v>
      </c>
      <c r="B3948" s="12" t="s">
        <v>105</v>
      </c>
      <c r="D3948" s="12" t="s">
        <v>201</v>
      </c>
      <c r="E3948" s="12">
        <v>-8285.77</v>
      </c>
      <c r="F3948" s="14" t="str">
        <f t="shared" si="252"/>
        <v>2025-08-26Journal Entry11005 Chequing (CIBC)-8285.77</v>
      </c>
      <c r="G3948" s="15">
        <f t="shared" si="253"/>
        <v>45895</v>
      </c>
      <c r="H3948" s="16" t="str">
        <f>IF((IFERROR((VLOOKUP(D3948,'Automation (QBO)'!A:B,2,FALSE)),"0"))=0,"Suspense",(IFERROR((VLOOKUP(D3948,'Automation (QBO)'!A:B,2,FALSE)),"Suspense")))</f>
        <v>Chequing (CIBC)</v>
      </c>
      <c r="I3948" s="17">
        <f t="shared" si="254"/>
        <v>-8285.77</v>
      </c>
      <c r="J3948" s="12" t="str">
        <f t="shared" si="255"/>
        <v>Chequing (CIBC)</v>
      </c>
    </row>
    <row r="3949" spans="1:10" ht="18" hidden="1" customHeight="1">
      <c r="A3949" s="13" t="s">
        <v>1004</v>
      </c>
      <c r="B3949" s="12" t="s">
        <v>78</v>
      </c>
      <c r="C3949" s="12" t="s">
        <v>109</v>
      </c>
      <c r="D3949" s="12" t="s">
        <v>656</v>
      </c>
      <c r="E3949" s="12">
        <v>4000</v>
      </c>
      <c r="F3949" s="14" t="str">
        <f t="shared" si="252"/>
        <v>2025-08-27ExpenseSaltire Rentals13007 Due to/from Saltire Rentals4000</v>
      </c>
      <c r="G3949" s="15">
        <f t="shared" si="253"/>
        <v>45896</v>
      </c>
      <c r="H3949" s="16" t="str">
        <f>IF((IFERROR((VLOOKUP(D3949,'Automation (QBO)'!A:B,2,FALSE)),"0"))=0,"Suspense",(IFERROR((VLOOKUP(D3949,'Automation (QBO)'!A:B,2,FALSE)),"Suspense")))</f>
        <v>Due to/from Saltire Rentals</v>
      </c>
      <c r="I3949" s="17">
        <f t="shared" si="254"/>
        <v>4000</v>
      </c>
      <c r="J3949" s="12" t="str">
        <f t="shared" si="255"/>
        <v>Due to/from Saltire Rentals</v>
      </c>
    </row>
    <row r="3950" spans="1:10" ht="18" hidden="1" customHeight="1">
      <c r="A3950" s="13" t="s">
        <v>1004</v>
      </c>
      <c r="B3950" s="12" t="s">
        <v>78</v>
      </c>
      <c r="C3950" s="12" t="s">
        <v>109</v>
      </c>
      <c r="D3950" s="12" t="s">
        <v>199</v>
      </c>
      <c r="E3950" s="12">
        <v>0</v>
      </c>
      <c r="F3950" s="14" t="str">
        <f t="shared" si="252"/>
        <v>2025-08-27ExpenseSaltire Rentals21020 GST/HST Payable0</v>
      </c>
      <c r="G3950" s="15">
        <f t="shared" si="253"/>
        <v>45896</v>
      </c>
      <c r="H3950" s="16" t="str">
        <f>IF((IFERROR((VLOOKUP(D3950,'Automation (QBO)'!A:B,2,FALSE)),"0"))=0,"Suspense",(IFERROR((VLOOKUP(D3950,'Automation (QBO)'!A:B,2,FALSE)),"Suspense")))</f>
        <v>GST/HST Payable</v>
      </c>
      <c r="I3950" s="17">
        <f t="shared" si="254"/>
        <v>0</v>
      </c>
      <c r="J3950" s="12" t="str">
        <f t="shared" si="255"/>
        <v>GST/HST Payable</v>
      </c>
    </row>
    <row r="3951" spans="1:10" ht="18" hidden="1" customHeight="1">
      <c r="A3951" s="13" t="s">
        <v>1004</v>
      </c>
      <c r="B3951" s="12" t="s">
        <v>78</v>
      </c>
      <c r="C3951" s="12" t="s">
        <v>109</v>
      </c>
      <c r="D3951" s="12" t="s">
        <v>201</v>
      </c>
      <c r="E3951" s="12">
        <v>-4000</v>
      </c>
      <c r="F3951" s="14" t="str">
        <f t="shared" si="252"/>
        <v>2025-08-27ExpenseSaltire Rentals11005 Chequing (CIBC)-4000</v>
      </c>
      <c r="G3951" s="15">
        <f t="shared" si="253"/>
        <v>45896</v>
      </c>
      <c r="H3951" s="16" t="str">
        <f>IF((IFERROR((VLOOKUP(D3951,'Automation (QBO)'!A:B,2,FALSE)),"0"))=0,"Suspense",(IFERROR((VLOOKUP(D3951,'Automation (QBO)'!A:B,2,FALSE)),"Suspense")))</f>
        <v>Chequing (CIBC)</v>
      </c>
      <c r="I3951" s="17">
        <f t="shared" si="254"/>
        <v>-4000</v>
      </c>
      <c r="J3951" s="12" t="str">
        <f t="shared" si="255"/>
        <v>Chequing (CIBC)</v>
      </c>
    </row>
    <row r="3952" spans="1:10" ht="18" hidden="1" customHeight="1">
      <c r="A3952" s="13" t="s">
        <v>1005</v>
      </c>
      <c r="B3952" s="12" t="s">
        <v>84</v>
      </c>
      <c r="C3952" s="12" t="s">
        <v>1006</v>
      </c>
      <c r="D3952" s="12" t="s">
        <v>199</v>
      </c>
      <c r="E3952" s="12">
        <v>1117.02</v>
      </c>
      <c r="F3952" s="14" t="str">
        <f t="shared" si="252"/>
        <v>2025-08-28InvoiceDarby's Liquor Store21020 GST/HST Payable1117.02</v>
      </c>
      <c r="G3952" s="15">
        <f t="shared" si="253"/>
        <v>45897</v>
      </c>
      <c r="H3952" s="16" t="str">
        <f>IF((IFERROR((VLOOKUP(D3952,'Automation (QBO)'!A:B,2,FALSE)),"0"))=0,"Suspense",(IFERROR((VLOOKUP(D3952,'Automation (QBO)'!A:B,2,FALSE)),"Suspense")))</f>
        <v>GST/HST Payable</v>
      </c>
      <c r="I3952" s="17">
        <f t="shared" si="254"/>
        <v>1117.02</v>
      </c>
      <c r="J3952" s="12" t="str">
        <f t="shared" si="255"/>
        <v>GST/HST Payable</v>
      </c>
    </row>
    <row r="3953" spans="1:10" ht="18" hidden="1" customHeight="1">
      <c r="A3953" s="13" t="s">
        <v>1005</v>
      </c>
      <c r="B3953" s="12" t="s">
        <v>84</v>
      </c>
      <c r="C3953" s="12" t="s">
        <v>1006</v>
      </c>
      <c r="D3953" s="12" t="s">
        <v>665</v>
      </c>
      <c r="E3953" s="12">
        <v>23457.46</v>
      </c>
      <c r="F3953" s="14" t="str">
        <f t="shared" si="252"/>
        <v>2025-08-28InvoiceDarby's Liquor Store12000 [Accounts Receivable]23457.46</v>
      </c>
      <c r="G3953" s="15">
        <f t="shared" si="253"/>
        <v>45897</v>
      </c>
      <c r="H3953" s="16" t="str">
        <f>IF((IFERROR((VLOOKUP(D3953,'Automation (QBO)'!A:B,2,FALSE)),"0"))=0,"Suspense",(IFERROR((VLOOKUP(D3953,'Automation (QBO)'!A:B,2,FALSE)),"Suspense")))</f>
        <v>Accounts Recievable - Suspense</v>
      </c>
      <c r="I3953" s="17">
        <f t="shared" si="254"/>
        <v>23457.46</v>
      </c>
      <c r="J3953" s="12" t="str">
        <f t="shared" si="255"/>
        <v>Accounts Recievable - Suspense</v>
      </c>
    </row>
    <row r="3954" spans="1:10" ht="18" hidden="1" customHeight="1">
      <c r="A3954" s="13" t="s">
        <v>1005</v>
      </c>
      <c r="B3954" s="12" t="s">
        <v>84</v>
      </c>
      <c r="C3954" s="12" t="s">
        <v>1006</v>
      </c>
      <c r="D3954" s="12" t="s">
        <v>907</v>
      </c>
      <c r="E3954" s="12">
        <v>18617.04</v>
      </c>
      <c r="F3954" s="14" t="str">
        <f t="shared" si="252"/>
        <v>2025-08-28InvoiceDarby's Liquor Store41008 Project Expense - Materials Income18617.04</v>
      </c>
      <c r="G3954" s="15">
        <f t="shared" si="253"/>
        <v>45897</v>
      </c>
      <c r="H3954" s="16" t="str">
        <f>IF((IFERROR((VLOOKUP(D3954,'Automation (QBO)'!A:B,2,FALSE)),"0"))=0,"Suspense",(IFERROR((VLOOKUP(D3954,'Automation (QBO)'!A:B,2,FALSE)),"Suspense")))</f>
        <v>Project Expense - Materials Income</v>
      </c>
      <c r="I3954" s="17">
        <f t="shared" si="254"/>
        <v>18617.04</v>
      </c>
      <c r="J3954" s="12" t="str">
        <f t="shared" si="255"/>
        <v>Project Expense - Materials Income</v>
      </c>
    </row>
    <row r="3955" spans="1:10" ht="18" hidden="1" customHeight="1">
      <c r="A3955" s="13" t="s">
        <v>1005</v>
      </c>
      <c r="B3955" s="12" t="s">
        <v>84</v>
      </c>
      <c r="C3955" s="12" t="s">
        <v>1006</v>
      </c>
      <c r="D3955" s="12" t="s">
        <v>759</v>
      </c>
      <c r="E3955" s="12">
        <v>3723.4</v>
      </c>
      <c r="F3955" s="14" t="str">
        <f t="shared" si="252"/>
        <v>2025-08-28InvoiceDarby's Liquor Store42015 Margin - Materials3723.4</v>
      </c>
      <c r="G3955" s="15">
        <f t="shared" si="253"/>
        <v>45897</v>
      </c>
      <c r="H3955" s="16" t="str">
        <f>IF((IFERROR((VLOOKUP(D3955,'Automation (QBO)'!A:B,2,FALSE)),"0"))=0,"Suspense",(IFERROR((VLOOKUP(D3955,'Automation (QBO)'!A:B,2,FALSE)),"Suspense")))</f>
        <v>Margin - Materials</v>
      </c>
      <c r="I3955" s="17">
        <f t="shared" si="254"/>
        <v>3723.4</v>
      </c>
      <c r="J3955" s="12" t="str">
        <f t="shared" si="255"/>
        <v>Margin - Materials</v>
      </c>
    </row>
    <row r="3956" spans="1:10" ht="18" hidden="1" customHeight="1">
      <c r="A3956" s="13" t="s">
        <v>1005</v>
      </c>
      <c r="B3956" s="12" t="s">
        <v>78</v>
      </c>
      <c r="C3956" s="12" t="s">
        <v>92</v>
      </c>
      <c r="D3956" s="12" t="s">
        <v>978</v>
      </c>
      <c r="E3956" s="12">
        <v>-160.66999999999999</v>
      </c>
      <c r="F3956" s="14" t="str">
        <f t="shared" si="252"/>
        <v>2025-08-28ExpenseBDC22040 Bank Loan - BDC (004)-160.67</v>
      </c>
      <c r="G3956" s="15">
        <f t="shared" si="253"/>
        <v>45897</v>
      </c>
      <c r="H3956" s="16" t="str">
        <f>IF((IFERROR((VLOOKUP(D3956,'Automation (QBO)'!A:B,2,FALSE)),"0"))=0,"Suspense",(IFERROR((VLOOKUP(D3956,'Automation (QBO)'!A:B,2,FALSE)),"Suspense")))</f>
        <v>Bank Loan 4 (BDC)</v>
      </c>
      <c r="I3956" s="17">
        <f t="shared" si="254"/>
        <v>-160.66999999999999</v>
      </c>
      <c r="J3956" s="12" t="str">
        <f t="shared" si="255"/>
        <v>Bank Loan 4 (BDC)</v>
      </c>
    </row>
    <row r="3957" spans="1:10" ht="18" hidden="1" customHeight="1">
      <c r="A3957" s="13" t="s">
        <v>1005</v>
      </c>
      <c r="B3957" s="12" t="s">
        <v>78</v>
      </c>
      <c r="C3957" s="12" t="s">
        <v>92</v>
      </c>
      <c r="D3957" s="12" t="s">
        <v>199</v>
      </c>
      <c r="E3957" s="12">
        <v>0</v>
      </c>
      <c r="F3957" s="14" t="str">
        <f t="shared" si="252"/>
        <v>2025-08-28ExpenseBDC21020 GST/HST Payable0</v>
      </c>
      <c r="G3957" s="15">
        <f t="shared" si="253"/>
        <v>45897</v>
      </c>
      <c r="H3957" s="16" t="str">
        <f>IF((IFERROR((VLOOKUP(D3957,'Automation (QBO)'!A:B,2,FALSE)),"0"))=0,"Suspense",(IFERROR((VLOOKUP(D3957,'Automation (QBO)'!A:B,2,FALSE)),"Suspense")))</f>
        <v>GST/HST Payable</v>
      </c>
      <c r="I3957" s="17">
        <f t="shared" si="254"/>
        <v>0</v>
      </c>
      <c r="J3957" s="12" t="str">
        <f t="shared" si="255"/>
        <v>GST/HST Payable</v>
      </c>
    </row>
    <row r="3958" spans="1:10" ht="18" hidden="1" customHeight="1">
      <c r="A3958" s="13" t="s">
        <v>1005</v>
      </c>
      <c r="B3958" s="12" t="s">
        <v>78</v>
      </c>
      <c r="C3958" s="12" t="s">
        <v>92</v>
      </c>
      <c r="D3958" s="12" t="s">
        <v>908</v>
      </c>
      <c r="E3958" s="12">
        <v>-1532.86</v>
      </c>
      <c r="F3958" s="14" t="str">
        <f t="shared" si="252"/>
        <v>2025-08-28ExpenseBDC22020 Bank Loans - BDC (003)-1532.86</v>
      </c>
      <c r="G3958" s="15">
        <f t="shared" si="253"/>
        <v>45897</v>
      </c>
      <c r="H3958" s="16" t="str">
        <f>IF((IFERROR((VLOOKUP(D3958,'Automation (QBO)'!A:B,2,FALSE)),"0"))=0,"Suspense",(IFERROR((VLOOKUP(D3958,'Automation (QBO)'!A:B,2,FALSE)),"Suspense")))</f>
        <v>Bank Loan 3 (BDC)</v>
      </c>
      <c r="I3958" s="17">
        <f t="shared" si="254"/>
        <v>-1532.86</v>
      </c>
      <c r="J3958" s="12" t="str">
        <f t="shared" si="255"/>
        <v>Bank Loan 3 (BDC)</v>
      </c>
    </row>
    <row r="3959" spans="1:10" ht="18" hidden="1" customHeight="1">
      <c r="A3959" s="13" t="s">
        <v>1005</v>
      </c>
      <c r="B3959" s="12" t="s">
        <v>78</v>
      </c>
      <c r="C3959" s="12" t="s">
        <v>92</v>
      </c>
      <c r="D3959" s="12" t="s">
        <v>199</v>
      </c>
      <c r="E3959" s="12">
        <v>0</v>
      </c>
      <c r="F3959" s="14" t="str">
        <f t="shared" si="252"/>
        <v>2025-08-28ExpenseBDC21020 GST/HST Payable0</v>
      </c>
      <c r="G3959" s="15">
        <f t="shared" si="253"/>
        <v>45897</v>
      </c>
      <c r="H3959" s="16" t="str">
        <f>IF((IFERROR((VLOOKUP(D3959,'Automation (QBO)'!A:B,2,FALSE)),"0"))=0,"Suspense",(IFERROR((VLOOKUP(D3959,'Automation (QBO)'!A:B,2,FALSE)),"Suspense")))</f>
        <v>GST/HST Payable</v>
      </c>
      <c r="I3959" s="17">
        <f t="shared" si="254"/>
        <v>0</v>
      </c>
      <c r="J3959" s="12" t="str">
        <f t="shared" si="255"/>
        <v>GST/HST Payable</v>
      </c>
    </row>
    <row r="3960" spans="1:10" ht="18" hidden="1" customHeight="1">
      <c r="A3960" s="13" t="s">
        <v>1005</v>
      </c>
      <c r="B3960" s="12" t="s">
        <v>78</v>
      </c>
      <c r="C3960" s="12" t="s">
        <v>88</v>
      </c>
      <c r="D3960" s="12" t="s">
        <v>505</v>
      </c>
      <c r="E3960" s="12">
        <v>366.82</v>
      </c>
      <c r="F3960" s="14" t="str">
        <f t="shared" si="252"/>
        <v>2025-08-28ExpenseBell Canada21010 Credit Card (CIBC Visa)366.82</v>
      </c>
      <c r="G3960" s="15">
        <f t="shared" si="253"/>
        <v>45897</v>
      </c>
      <c r="H3960" s="16" t="str">
        <f>IF((IFERROR((VLOOKUP(D3960,'Automation (QBO)'!A:B,2,FALSE)),"0"))=0,"Suspense",(IFERROR((VLOOKUP(D3960,'Automation (QBO)'!A:B,2,FALSE)),"Suspense")))</f>
        <v>Credit Card (CIBC Visa)</v>
      </c>
      <c r="I3960" s="17">
        <f t="shared" si="254"/>
        <v>366.82</v>
      </c>
      <c r="J3960" s="12" t="str">
        <f t="shared" si="255"/>
        <v>Credit Card (CIBC Visa)</v>
      </c>
    </row>
    <row r="3961" spans="1:10" ht="18" hidden="1" customHeight="1">
      <c r="A3961" s="13" t="s">
        <v>1005</v>
      </c>
      <c r="B3961" s="12" t="s">
        <v>78</v>
      </c>
      <c r="C3961" s="12" t="s">
        <v>88</v>
      </c>
      <c r="D3961" s="12" t="s">
        <v>687</v>
      </c>
      <c r="E3961" s="12">
        <v>350.44</v>
      </c>
      <c r="F3961" s="14" t="str">
        <f t="shared" si="252"/>
        <v>2025-08-28ExpenseBell Canada52206 Telephone350.44</v>
      </c>
      <c r="G3961" s="15">
        <f t="shared" si="253"/>
        <v>45897</v>
      </c>
      <c r="H3961" s="16" t="str">
        <f>IF((IFERROR((VLOOKUP(D3961,'Automation (QBO)'!A:B,2,FALSE)),"0"))=0,"Suspense",(IFERROR((VLOOKUP(D3961,'Automation (QBO)'!A:B,2,FALSE)),"Suspense")))</f>
        <v>Communications</v>
      </c>
      <c r="I3961" s="17">
        <f t="shared" si="254"/>
        <v>350.44</v>
      </c>
      <c r="J3961" s="12" t="str">
        <f t="shared" si="255"/>
        <v>Communications</v>
      </c>
    </row>
    <row r="3962" spans="1:10" ht="18" hidden="1" customHeight="1">
      <c r="A3962" s="13" t="s">
        <v>1005</v>
      </c>
      <c r="B3962" s="12" t="s">
        <v>78</v>
      </c>
      <c r="C3962" s="12" t="s">
        <v>88</v>
      </c>
      <c r="D3962" s="12" t="s">
        <v>199</v>
      </c>
      <c r="E3962" s="12">
        <v>-16.38</v>
      </c>
      <c r="F3962" s="14" t="str">
        <f t="shared" si="252"/>
        <v>2025-08-28ExpenseBell Canada21020 GST/HST Payable-16.38</v>
      </c>
      <c r="G3962" s="15">
        <f t="shared" si="253"/>
        <v>45897</v>
      </c>
      <c r="H3962" s="16" t="str">
        <f>IF((IFERROR((VLOOKUP(D3962,'Automation (QBO)'!A:B,2,FALSE)),"0"))=0,"Suspense",(IFERROR((VLOOKUP(D3962,'Automation (QBO)'!A:B,2,FALSE)),"Suspense")))</f>
        <v>GST/HST Payable</v>
      </c>
      <c r="I3962" s="17">
        <f t="shared" si="254"/>
        <v>-16.38</v>
      </c>
      <c r="J3962" s="12" t="str">
        <f t="shared" si="255"/>
        <v>GST/HST Payable</v>
      </c>
    </row>
    <row r="3963" spans="1:10" ht="18" hidden="1" customHeight="1">
      <c r="A3963" s="13" t="s">
        <v>1005</v>
      </c>
      <c r="B3963" s="12" t="s">
        <v>924</v>
      </c>
      <c r="C3963" s="12" t="s">
        <v>1007</v>
      </c>
      <c r="D3963" s="12" t="s">
        <v>210</v>
      </c>
      <c r="E3963" s="12">
        <v>2.25</v>
      </c>
      <c r="F3963" s="14" t="str">
        <f t="shared" si="252"/>
        <v>2025-08-28BillPPL Parking - Toronto52205 Travel &amp; Parking2.25</v>
      </c>
      <c r="G3963" s="15">
        <f t="shared" si="253"/>
        <v>45897</v>
      </c>
      <c r="H3963" s="16" t="str">
        <f>IF((IFERROR((VLOOKUP(D3963,'Automation (QBO)'!A:B,2,FALSE)),"0"))=0,"Suspense",(IFERROR((VLOOKUP(D3963,'Automation (QBO)'!A:B,2,FALSE)),"Suspense")))</f>
        <v>Travel &amp; Parking</v>
      </c>
      <c r="I3963" s="17">
        <f t="shared" si="254"/>
        <v>2.25</v>
      </c>
      <c r="J3963" s="12" t="str">
        <f t="shared" si="255"/>
        <v>Travel &amp; Parking</v>
      </c>
    </row>
    <row r="3964" spans="1:10" ht="18" hidden="1" customHeight="1">
      <c r="A3964" s="13" t="s">
        <v>1005</v>
      </c>
      <c r="B3964" s="12" t="s">
        <v>924</v>
      </c>
      <c r="C3964" s="12" t="s">
        <v>1007</v>
      </c>
      <c r="D3964" s="12" t="s">
        <v>199</v>
      </c>
      <c r="E3964" s="12">
        <v>0</v>
      </c>
      <c r="F3964" s="14" t="str">
        <f t="shared" si="252"/>
        <v>2025-08-28BillPPL Parking - Toronto21020 GST/HST Payable0</v>
      </c>
      <c r="G3964" s="15">
        <f t="shared" si="253"/>
        <v>45897</v>
      </c>
      <c r="H3964" s="16" t="str">
        <f>IF((IFERROR((VLOOKUP(D3964,'Automation (QBO)'!A:B,2,FALSE)),"0"))=0,"Suspense",(IFERROR((VLOOKUP(D3964,'Automation (QBO)'!A:B,2,FALSE)),"Suspense")))</f>
        <v>GST/HST Payable</v>
      </c>
      <c r="I3964" s="17">
        <f t="shared" si="254"/>
        <v>0</v>
      </c>
      <c r="J3964" s="12" t="str">
        <f t="shared" si="255"/>
        <v>GST/HST Payable</v>
      </c>
    </row>
    <row r="3965" spans="1:10" ht="18" hidden="1" customHeight="1">
      <c r="A3965" s="13" t="s">
        <v>1005</v>
      </c>
      <c r="B3965" s="12" t="s">
        <v>924</v>
      </c>
      <c r="C3965" s="12" t="s">
        <v>1007</v>
      </c>
      <c r="D3965" s="12" t="s">
        <v>272</v>
      </c>
      <c r="E3965" s="12">
        <v>2.25</v>
      </c>
      <c r="F3965" s="14" t="str">
        <f t="shared" si="252"/>
        <v>2025-08-28BillPPL Parking - Toronto21000 Accounts Payable2.25</v>
      </c>
      <c r="G3965" s="15">
        <f t="shared" si="253"/>
        <v>45897</v>
      </c>
      <c r="H3965" s="16" t="str">
        <f>IF((IFERROR((VLOOKUP(D3965,'Automation (QBO)'!A:B,2,FALSE)),"0"))=0,"Suspense",(IFERROR((VLOOKUP(D3965,'Automation (QBO)'!A:B,2,FALSE)),"Suspense")))</f>
        <v>Accounts Payable - Unknown</v>
      </c>
      <c r="I3965" s="17">
        <f t="shared" si="254"/>
        <v>2.25</v>
      </c>
      <c r="J3965" s="12" t="str">
        <f t="shared" si="255"/>
        <v>Accounts Payable - Unknown</v>
      </c>
    </row>
    <row r="3966" spans="1:10" ht="18" hidden="1" customHeight="1">
      <c r="A3966" s="13" t="s">
        <v>1005</v>
      </c>
      <c r="B3966" s="12" t="s">
        <v>925</v>
      </c>
      <c r="C3966" s="12" t="s">
        <v>1007</v>
      </c>
      <c r="D3966" s="12" t="s">
        <v>272</v>
      </c>
      <c r="E3966" s="12">
        <v>-2.25</v>
      </c>
      <c r="F3966" s="14" t="str">
        <f t="shared" si="252"/>
        <v>2025-08-28Bill Payment (Credit Card)PPL Parking - Toronto21000 Accounts Payable-2.25</v>
      </c>
      <c r="G3966" s="15">
        <f t="shared" si="253"/>
        <v>45897</v>
      </c>
      <c r="H3966" s="16" t="str">
        <f>IF((IFERROR((VLOOKUP(D3966,'Automation (QBO)'!A:B,2,FALSE)),"0"))=0,"Suspense",(IFERROR((VLOOKUP(D3966,'Automation (QBO)'!A:B,2,FALSE)),"Suspense")))</f>
        <v>Accounts Payable - Unknown</v>
      </c>
      <c r="I3966" s="17">
        <f t="shared" si="254"/>
        <v>-2.25</v>
      </c>
      <c r="J3966" s="12" t="str">
        <f t="shared" si="255"/>
        <v>Accounts Payable - Unknown</v>
      </c>
    </row>
    <row r="3967" spans="1:10" ht="18" hidden="1" customHeight="1">
      <c r="A3967" s="13" t="s">
        <v>1005</v>
      </c>
      <c r="B3967" s="12" t="s">
        <v>925</v>
      </c>
      <c r="C3967" s="12" t="s">
        <v>1007</v>
      </c>
      <c r="D3967" s="12" t="s">
        <v>505</v>
      </c>
      <c r="E3967" s="12">
        <v>2.25</v>
      </c>
      <c r="F3967" s="14" t="str">
        <f t="shared" si="252"/>
        <v>2025-08-28Bill Payment (Credit Card)PPL Parking - Toronto21010 Credit Card (CIBC Visa)2.25</v>
      </c>
      <c r="G3967" s="15">
        <f t="shared" si="253"/>
        <v>45897</v>
      </c>
      <c r="H3967" s="16" t="str">
        <f>IF((IFERROR((VLOOKUP(D3967,'Automation (QBO)'!A:B,2,FALSE)),"0"))=0,"Suspense",(IFERROR((VLOOKUP(D3967,'Automation (QBO)'!A:B,2,FALSE)),"Suspense")))</f>
        <v>Credit Card (CIBC Visa)</v>
      </c>
      <c r="I3967" s="17">
        <f t="shared" si="254"/>
        <v>2.25</v>
      </c>
      <c r="J3967" s="12" t="str">
        <f t="shared" si="255"/>
        <v>Credit Card (CIBC Visa)</v>
      </c>
    </row>
    <row r="3968" spans="1:10" ht="18" hidden="1" customHeight="1">
      <c r="A3968" s="13" t="s">
        <v>1005</v>
      </c>
      <c r="B3968" s="12" t="s">
        <v>78</v>
      </c>
      <c r="C3968" s="12" t="s">
        <v>92</v>
      </c>
      <c r="D3968" s="12" t="s">
        <v>201</v>
      </c>
      <c r="E3968" s="12">
        <v>-1532.86</v>
      </c>
      <c r="F3968" s="14" t="str">
        <f t="shared" si="252"/>
        <v>2025-08-28ExpenseBDC11005 Chequing (CIBC)-1532.86</v>
      </c>
      <c r="G3968" s="15">
        <f t="shared" si="253"/>
        <v>45897</v>
      </c>
      <c r="H3968" s="16" t="str">
        <f>IF((IFERROR((VLOOKUP(D3968,'Automation (QBO)'!A:B,2,FALSE)),"0"))=0,"Suspense",(IFERROR((VLOOKUP(D3968,'Automation (QBO)'!A:B,2,FALSE)),"Suspense")))</f>
        <v>Chequing (CIBC)</v>
      </c>
      <c r="I3968" s="17">
        <f t="shared" si="254"/>
        <v>-1532.86</v>
      </c>
      <c r="J3968" s="12" t="str">
        <f t="shared" si="255"/>
        <v>Chequing (CIBC)</v>
      </c>
    </row>
    <row r="3969" spans="1:10" ht="18" hidden="1" customHeight="1">
      <c r="A3969" s="13" t="s">
        <v>1005</v>
      </c>
      <c r="B3969" s="12" t="s">
        <v>78</v>
      </c>
      <c r="C3969" s="12" t="s">
        <v>92</v>
      </c>
      <c r="D3969" s="12" t="s">
        <v>201</v>
      </c>
      <c r="E3969" s="12">
        <v>-160.66999999999999</v>
      </c>
      <c r="F3969" s="14" t="str">
        <f t="shared" si="252"/>
        <v>2025-08-28ExpenseBDC11005 Chequing (CIBC)-160.67</v>
      </c>
      <c r="G3969" s="15">
        <f t="shared" si="253"/>
        <v>45897</v>
      </c>
      <c r="H3969" s="16" t="str">
        <f>IF((IFERROR((VLOOKUP(D3969,'Automation (QBO)'!A:B,2,FALSE)),"0"))=0,"Suspense",(IFERROR((VLOOKUP(D3969,'Automation (QBO)'!A:B,2,FALSE)),"Suspense")))</f>
        <v>Chequing (CIBC)</v>
      </c>
      <c r="I3969" s="17">
        <f t="shared" si="254"/>
        <v>-160.66999999999999</v>
      </c>
      <c r="J3969" s="12" t="str">
        <f t="shared" si="255"/>
        <v>Chequing (CIBC)</v>
      </c>
    </row>
    <row r="3970" spans="1:10" ht="18" hidden="1" customHeight="1">
      <c r="A3970" s="13" t="s">
        <v>1008</v>
      </c>
      <c r="B3970" s="12" t="s">
        <v>78</v>
      </c>
      <c r="D3970" s="12" t="s">
        <v>275</v>
      </c>
      <c r="E3970" s="12">
        <v>21.87</v>
      </c>
      <c r="F3970" s="14" t="str">
        <f t="shared" si="252"/>
        <v>2025-08-29Expense52120 Bank Interest21.87</v>
      </c>
      <c r="G3970" s="15">
        <f t="shared" si="253"/>
        <v>45898</v>
      </c>
      <c r="H3970" s="16" t="str">
        <f>IF((IFERROR((VLOOKUP(D3970,'Automation (QBO)'!A:B,2,FALSE)),"0"))=0,"Suspense",(IFERROR((VLOOKUP(D3970,'Automation (QBO)'!A:B,2,FALSE)),"Suspense")))</f>
        <v>Bank Interest</v>
      </c>
      <c r="I3970" s="17">
        <f t="shared" si="254"/>
        <v>21.87</v>
      </c>
      <c r="J3970" s="12" t="str">
        <f t="shared" si="255"/>
        <v>Bank Interest</v>
      </c>
    </row>
    <row r="3971" spans="1:10" ht="18" hidden="1" customHeight="1">
      <c r="A3971" s="13" t="s">
        <v>1008</v>
      </c>
      <c r="B3971" s="12" t="s">
        <v>78</v>
      </c>
      <c r="D3971" s="12" t="s">
        <v>199</v>
      </c>
      <c r="E3971" s="12">
        <v>0</v>
      </c>
      <c r="F3971" s="14" t="str">
        <f t="shared" si="252"/>
        <v>2025-08-29Expense21020 GST/HST Payable0</v>
      </c>
      <c r="G3971" s="15">
        <f t="shared" si="253"/>
        <v>45898</v>
      </c>
      <c r="H3971" s="16" t="str">
        <f>IF((IFERROR((VLOOKUP(D3971,'Automation (QBO)'!A:B,2,FALSE)),"0"))=0,"Suspense",(IFERROR((VLOOKUP(D3971,'Automation (QBO)'!A:B,2,FALSE)),"Suspense")))</f>
        <v>GST/HST Payable</v>
      </c>
      <c r="I3971" s="17">
        <f t="shared" si="254"/>
        <v>0</v>
      </c>
      <c r="J3971" s="12" t="str">
        <f t="shared" si="255"/>
        <v>GST/HST Payable</v>
      </c>
    </row>
    <row r="3972" spans="1:10" ht="18" hidden="1" customHeight="1">
      <c r="A3972" s="13" t="s">
        <v>1008</v>
      </c>
      <c r="B3972" s="12" t="s">
        <v>78</v>
      </c>
      <c r="D3972" s="12" t="s">
        <v>206</v>
      </c>
      <c r="E3972" s="12">
        <v>40</v>
      </c>
      <c r="F3972" s="14" t="str">
        <f t="shared" si="252"/>
        <v>2025-08-29Expense52115 Bank Fees40</v>
      </c>
      <c r="G3972" s="15">
        <f t="shared" si="253"/>
        <v>45898</v>
      </c>
      <c r="H3972" s="16" t="str">
        <f>IF((IFERROR((VLOOKUP(D3972,'Automation (QBO)'!A:B,2,FALSE)),"0"))=0,"Suspense",(IFERROR((VLOOKUP(D3972,'Automation (QBO)'!A:B,2,FALSE)),"Suspense")))</f>
        <v>Bank Fees</v>
      </c>
      <c r="I3972" s="17">
        <f t="shared" si="254"/>
        <v>40</v>
      </c>
      <c r="J3972" s="12" t="str">
        <f t="shared" si="255"/>
        <v>Bank Fees</v>
      </c>
    </row>
    <row r="3973" spans="1:10" ht="18" hidden="1" customHeight="1">
      <c r="A3973" s="13" t="s">
        <v>1008</v>
      </c>
      <c r="B3973" s="12" t="s">
        <v>78</v>
      </c>
      <c r="D3973" s="12" t="s">
        <v>199</v>
      </c>
      <c r="E3973" s="12">
        <v>0</v>
      </c>
      <c r="F3973" s="14" t="str">
        <f t="shared" si="252"/>
        <v>2025-08-29Expense21020 GST/HST Payable0</v>
      </c>
      <c r="G3973" s="15">
        <f t="shared" si="253"/>
        <v>45898</v>
      </c>
      <c r="H3973" s="16" t="str">
        <f>IF((IFERROR((VLOOKUP(D3973,'Automation (QBO)'!A:B,2,FALSE)),"0"))=0,"Suspense",(IFERROR((VLOOKUP(D3973,'Automation (QBO)'!A:B,2,FALSE)),"Suspense")))</f>
        <v>GST/HST Payable</v>
      </c>
      <c r="I3973" s="17">
        <f t="shared" si="254"/>
        <v>0</v>
      </c>
      <c r="J3973" s="12" t="str">
        <f t="shared" si="255"/>
        <v>GST/HST Payable</v>
      </c>
    </row>
    <row r="3974" spans="1:10" ht="18" hidden="1" customHeight="1">
      <c r="A3974" s="13" t="s">
        <v>1008</v>
      </c>
      <c r="B3974" s="12" t="s">
        <v>78</v>
      </c>
      <c r="D3974" s="12" t="s">
        <v>206</v>
      </c>
      <c r="E3974" s="12">
        <v>9.5</v>
      </c>
      <c r="F3974" s="14" t="str">
        <f t="shared" si="252"/>
        <v>2025-08-29Expense52115 Bank Fees9.5</v>
      </c>
      <c r="G3974" s="15">
        <f t="shared" si="253"/>
        <v>45898</v>
      </c>
      <c r="H3974" s="16" t="str">
        <f>IF((IFERROR((VLOOKUP(D3974,'Automation (QBO)'!A:B,2,FALSE)),"0"))=0,"Suspense",(IFERROR((VLOOKUP(D3974,'Automation (QBO)'!A:B,2,FALSE)),"Suspense")))</f>
        <v>Bank Fees</v>
      </c>
      <c r="I3974" s="17">
        <f t="shared" si="254"/>
        <v>9.5</v>
      </c>
      <c r="J3974" s="12" t="str">
        <f t="shared" si="255"/>
        <v>Bank Fees</v>
      </c>
    </row>
    <row r="3975" spans="1:10" ht="18" hidden="1" customHeight="1">
      <c r="A3975" s="13" t="s">
        <v>1008</v>
      </c>
      <c r="B3975" s="12" t="s">
        <v>78</v>
      </c>
      <c r="D3975" s="12" t="s">
        <v>199</v>
      </c>
      <c r="E3975" s="12">
        <v>0</v>
      </c>
      <c r="F3975" s="14" t="str">
        <f t="shared" si="252"/>
        <v>2025-08-29Expense21020 GST/HST Payable0</v>
      </c>
      <c r="G3975" s="15">
        <f t="shared" si="253"/>
        <v>45898</v>
      </c>
      <c r="H3975" s="16" t="str">
        <f>IF((IFERROR((VLOOKUP(D3975,'Automation (QBO)'!A:B,2,FALSE)),"0"))=0,"Suspense",(IFERROR((VLOOKUP(D3975,'Automation (QBO)'!A:B,2,FALSE)),"Suspense")))</f>
        <v>GST/HST Payable</v>
      </c>
      <c r="I3975" s="17">
        <f t="shared" si="254"/>
        <v>0</v>
      </c>
      <c r="J3975" s="12" t="str">
        <f t="shared" si="255"/>
        <v>GST/HST Payable</v>
      </c>
    </row>
    <row r="3976" spans="1:10" ht="18" hidden="1" customHeight="1">
      <c r="A3976" s="13" t="s">
        <v>1008</v>
      </c>
      <c r="B3976" s="12" t="s">
        <v>78</v>
      </c>
      <c r="C3976" s="12" t="s">
        <v>139</v>
      </c>
      <c r="D3976" s="12" t="s">
        <v>206</v>
      </c>
      <c r="E3976" s="12">
        <v>6</v>
      </c>
      <c r="F3976" s="14" t="str">
        <f t="shared" si="252"/>
        <v>2025-08-29ExpenseService Charge52115 Bank Fees6</v>
      </c>
      <c r="G3976" s="15">
        <f t="shared" si="253"/>
        <v>45898</v>
      </c>
      <c r="H3976" s="16" t="str">
        <f>IF((IFERROR((VLOOKUP(D3976,'Automation (QBO)'!A:B,2,FALSE)),"0"))=0,"Suspense",(IFERROR((VLOOKUP(D3976,'Automation (QBO)'!A:B,2,FALSE)),"Suspense")))</f>
        <v>Bank Fees</v>
      </c>
      <c r="I3976" s="17">
        <f t="shared" si="254"/>
        <v>6</v>
      </c>
      <c r="J3976" s="12" t="str">
        <f t="shared" si="255"/>
        <v>Bank Fees</v>
      </c>
    </row>
    <row r="3977" spans="1:10" ht="18" hidden="1" customHeight="1">
      <c r="A3977" s="13" t="s">
        <v>1008</v>
      </c>
      <c r="B3977" s="12" t="s">
        <v>78</v>
      </c>
      <c r="C3977" s="12" t="s">
        <v>139</v>
      </c>
      <c r="D3977" s="12" t="s">
        <v>199</v>
      </c>
      <c r="E3977" s="12">
        <v>0</v>
      </c>
      <c r="F3977" s="14" t="str">
        <f t="shared" si="252"/>
        <v>2025-08-29ExpenseService Charge21020 GST/HST Payable0</v>
      </c>
      <c r="G3977" s="15">
        <f t="shared" si="253"/>
        <v>45898</v>
      </c>
      <c r="H3977" s="16" t="str">
        <f>IF((IFERROR((VLOOKUP(D3977,'Automation (QBO)'!A:B,2,FALSE)),"0"))=0,"Suspense",(IFERROR((VLOOKUP(D3977,'Automation (QBO)'!A:B,2,FALSE)),"Suspense")))</f>
        <v>GST/HST Payable</v>
      </c>
      <c r="I3977" s="17">
        <f t="shared" si="254"/>
        <v>0</v>
      </c>
      <c r="J3977" s="12" t="str">
        <f t="shared" si="255"/>
        <v>GST/HST Payable</v>
      </c>
    </row>
    <row r="3978" spans="1:10" ht="18" hidden="1" customHeight="1">
      <c r="A3978" s="13" t="s">
        <v>1008</v>
      </c>
      <c r="B3978" s="12" t="s">
        <v>78</v>
      </c>
      <c r="D3978" s="12" t="s">
        <v>206</v>
      </c>
      <c r="E3978" s="12">
        <v>1</v>
      </c>
      <c r="F3978" s="14" t="str">
        <f t="shared" si="252"/>
        <v>2025-08-29Expense52115 Bank Fees1</v>
      </c>
      <c r="G3978" s="15">
        <f t="shared" si="253"/>
        <v>45898</v>
      </c>
      <c r="H3978" s="16" t="str">
        <f>IF((IFERROR((VLOOKUP(D3978,'Automation (QBO)'!A:B,2,FALSE)),"0"))=0,"Suspense",(IFERROR((VLOOKUP(D3978,'Automation (QBO)'!A:B,2,FALSE)),"Suspense")))</f>
        <v>Bank Fees</v>
      </c>
      <c r="I3978" s="17">
        <f t="shared" si="254"/>
        <v>1</v>
      </c>
      <c r="J3978" s="12" t="str">
        <f t="shared" si="255"/>
        <v>Bank Fees</v>
      </c>
    </row>
    <row r="3979" spans="1:10" ht="18" hidden="1" customHeight="1">
      <c r="A3979" s="13" t="s">
        <v>1008</v>
      </c>
      <c r="B3979" s="12" t="s">
        <v>78</v>
      </c>
      <c r="D3979" s="12" t="s">
        <v>199</v>
      </c>
      <c r="E3979" s="12">
        <v>0</v>
      </c>
      <c r="F3979" s="14" t="str">
        <f t="shared" si="252"/>
        <v>2025-08-29Expense21020 GST/HST Payable0</v>
      </c>
      <c r="G3979" s="15">
        <f t="shared" si="253"/>
        <v>45898</v>
      </c>
      <c r="H3979" s="16" t="str">
        <f>IF((IFERROR((VLOOKUP(D3979,'Automation (QBO)'!A:B,2,FALSE)),"0"))=0,"Suspense",(IFERROR((VLOOKUP(D3979,'Automation (QBO)'!A:B,2,FALSE)),"Suspense")))</f>
        <v>GST/HST Payable</v>
      </c>
      <c r="I3979" s="17">
        <f t="shared" si="254"/>
        <v>0</v>
      </c>
      <c r="J3979" s="12" t="str">
        <f t="shared" si="255"/>
        <v>GST/HST Payable</v>
      </c>
    </row>
    <row r="3980" spans="1:10" ht="18" hidden="1" customHeight="1">
      <c r="A3980" s="13" t="s">
        <v>1008</v>
      </c>
      <c r="B3980" s="12" t="s">
        <v>78</v>
      </c>
      <c r="C3980" s="12" t="s">
        <v>80</v>
      </c>
      <c r="D3980" s="12" t="s">
        <v>383</v>
      </c>
      <c r="E3980" s="12">
        <v>13.86</v>
      </c>
      <c r="F3980" s="14" t="str">
        <f t="shared" si="252"/>
        <v>2025-08-29ExpenseApple52165 Subscriptions (Annual)13.86</v>
      </c>
      <c r="G3980" s="15">
        <f t="shared" si="253"/>
        <v>45898</v>
      </c>
      <c r="H3980" s="16" t="str">
        <f>IF((IFERROR((VLOOKUP(D3980,'Automation (QBO)'!A:B,2,FALSE)),"0"))=0,"Suspense",(IFERROR((VLOOKUP(D3980,'Automation (QBO)'!A:B,2,FALSE)),"Suspense")))</f>
        <v>Subscriptions (Annual)</v>
      </c>
      <c r="I3980" s="17">
        <f t="shared" si="254"/>
        <v>13.86</v>
      </c>
      <c r="J3980" s="12" t="str">
        <f t="shared" si="255"/>
        <v>Subscriptions (Annual)</v>
      </c>
    </row>
    <row r="3981" spans="1:10" ht="18" hidden="1" customHeight="1">
      <c r="A3981" s="13" t="s">
        <v>1008</v>
      </c>
      <c r="B3981" s="12" t="s">
        <v>78</v>
      </c>
      <c r="C3981" s="12" t="s">
        <v>80</v>
      </c>
      <c r="D3981" s="12" t="s">
        <v>199</v>
      </c>
      <c r="E3981" s="12">
        <v>-0.69</v>
      </c>
      <c r="F3981" s="14" t="str">
        <f t="shared" si="252"/>
        <v>2025-08-29ExpenseApple21020 GST/HST Payable-0.69</v>
      </c>
      <c r="G3981" s="15">
        <f t="shared" si="253"/>
        <v>45898</v>
      </c>
      <c r="H3981" s="16" t="str">
        <f>IF((IFERROR((VLOOKUP(D3981,'Automation (QBO)'!A:B,2,FALSE)),"0"))=0,"Suspense",(IFERROR((VLOOKUP(D3981,'Automation (QBO)'!A:B,2,FALSE)),"Suspense")))</f>
        <v>GST/HST Payable</v>
      </c>
      <c r="I3981" s="17">
        <f t="shared" si="254"/>
        <v>-0.69</v>
      </c>
      <c r="J3981" s="12" t="str">
        <f t="shared" si="255"/>
        <v>GST/HST Payable</v>
      </c>
    </row>
    <row r="3982" spans="1:10" ht="18" hidden="1" customHeight="1">
      <c r="A3982" s="13" t="s">
        <v>1008</v>
      </c>
      <c r="B3982" s="12" t="s">
        <v>78</v>
      </c>
      <c r="D3982" s="12" t="s">
        <v>201</v>
      </c>
      <c r="E3982" s="12">
        <v>-40</v>
      </c>
      <c r="F3982" s="14" t="str">
        <f t="shared" si="252"/>
        <v>2025-08-29Expense11005 Chequing (CIBC)-40</v>
      </c>
      <c r="G3982" s="15">
        <f t="shared" si="253"/>
        <v>45898</v>
      </c>
      <c r="H3982" s="16" t="str">
        <f>IF((IFERROR((VLOOKUP(D3982,'Automation (QBO)'!A:B,2,FALSE)),"0"))=0,"Suspense",(IFERROR((VLOOKUP(D3982,'Automation (QBO)'!A:B,2,FALSE)),"Suspense")))</f>
        <v>Chequing (CIBC)</v>
      </c>
      <c r="I3982" s="17">
        <f t="shared" si="254"/>
        <v>-40</v>
      </c>
      <c r="J3982" s="12" t="str">
        <f t="shared" si="255"/>
        <v>Chequing (CIBC)</v>
      </c>
    </row>
    <row r="3983" spans="1:10" ht="18" hidden="1" customHeight="1">
      <c r="A3983" s="13" t="s">
        <v>1008</v>
      </c>
      <c r="B3983" s="12" t="s">
        <v>78</v>
      </c>
      <c r="D3983" s="12" t="s">
        <v>201</v>
      </c>
      <c r="E3983" s="12">
        <v>-21.87</v>
      </c>
      <c r="F3983" s="14" t="str">
        <f t="shared" si="252"/>
        <v>2025-08-29Expense11005 Chequing (CIBC)-21.87</v>
      </c>
      <c r="G3983" s="15">
        <f t="shared" si="253"/>
        <v>45898</v>
      </c>
      <c r="H3983" s="16" t="str">
        <f>IF((IFERROR((VLOOKUP(D3983,'Automation (QBO)'!A:B,2,FALSE)),"0"))=0,"Suspense",(IFERROR((VLOOKUP(D3983,'Automation (QBO)'!A:B,2,FALSE)),"Suspense")))</f>
        <v>Chequing (CIBC)</v>
      </c>
      <c r="I3983" s="17">
        <f t="shared" si="254"/>
        <v>-21.87</v>
      </c>
      <c r="J3983" s="12" t="str">
        <f t="shared" si="255"/>
        <v>Chequing (CIBC)</v>
      </c>
    </row>
    <row r="3984" spans="1:10" ht="18" hidden="1" customHeight="1">
      <c r="A3984" s="13" t="s">
        <v>1008</v>
      </c>
      <c r="B3984" s="12" t="s">
        <v>78</v>
      </c>
      <c r="D3984" s="12" t="s">
        <v>201</v>
      </c>
      <c r="E3984" s="12">
        <v>-9.5</v>
      </c>
      <c r="F3984" s="14" t="str">
        <f t="shared" si="252"/>
        <v>2025-08-29Expense11005 Chequing (CIBC)-9.5</v>
      </c>
      <c r="G3984" s="15">
        <f t="shared" si="253"/>
        <v>45898</v>
      </c>
      <c r="H3984" s="16" t="str">
        <f>IF((IFERROR((VLOOKUP(D3984,'Automation (QBO)'!A:B,2,FALSE)),"0"))=0,"Suspense",(IFERROR((VLOOKUP(D3984,'Automation (QBO)'!A:B,2,FALSE)),"Suspense")))</f>
        <v>Chequing (CIBC)</v>
      </c>
      <c r="I3984" s="17">
        <f t="shared" si="254"/>
        <v>-9.5</v>
      </c>
      <c r="J3984" s="12" t="str">
        <f t="shared" si="255"/>
        <v>Chequing (CIBC)</v>
      </c>
    </row>
    <row r="3985" spans="1:10" ht="18" hidden="1" customHeight="1">
      <c r="A3985" s="13" t="s">
        <v>1008</v>
      </c>
      <c r="B3985" s="12" t="s">
        <v>78</v>
      </c>
      <c r="C3985" s="12" t="s">
        <v>139</v>
      </c>
      <c r="D3985" s="12" t="s">
        <v>207</v>
      </c>
      <c r="E3985" s="12">
        <v>-6</v>
      </c>
      <c r="F3985" s="14" t="str">
        <f t="shared" si="252"/>
        <v>2025-08-29ExpenseService Charge11010 Savings (CIBC)-6</v>
      </c>
      <c r="G3985" s="15">
        <f t="shared" si="253"/>
        <v>45898</v>
      </c>
      <c r="H3985" s="16" t="str">
        <f>IF((IFERROR((VLOOKUP(D3985,'Automation (QBO)'!A:B,2,FALSE)),"0"))=0,"Suspense",(IFERROR((VLOOKUP(D3985,'Automation (QBO)'!A:B,2,FALSE)),"Suspense")))</f>
        <v>Savings (CIBC)</v>
      </c>
      <c r="I3985" s="17">
        <f t="shared" si="254"/>
        <v>-6</v>
      </c>
      <c r="J3985" s="12" t="str">
        <f t="shared" si="255"/>
        <v>Savings (CIBC)</v>
      </c>
    </row>
    <row r="3986" spans="1:10" ht="18" hidden="1" customHeight="1">
      <c r="A3986" s="13" t="s">
        <v>1008</v>
      </c>
      <c r="B3986" s="12" t="s">
        <v>78</v>
      </c>
      <c r="D3986" s="12" t="s">
        <v>207</v>
      </c>
      <c r="E3986" s="12">
        <v>-1</v>
      </c>
      <c r="F3986" s="14" t="str">
        <f t="shared" si="252"/>
        <v>2025-08-29Expense11010 Savings (CIBC)-1</v>
      </c>
      <c r="G3986" s="15">
        <f t="shared" si="253"/>
        <v>45898</v>
      </c>
      <c r="H3986" s="16" t="str">
        <f>IF((IFERROR((VLOOKUP(D3986,'Automation (QBO)'!A:B,2,FALSE)),"0"))=0,"Suspense",(IFERROR((VLOOKUP(D3986,'Automation (QBO)'!A:B,2,FALSE)),"Suspense")))</f>
        <v>Savings (CIBC)</v>
      </c>
      <c r="I3986" s="17">
        <f t="shared" si="254"/>
        <v>-1</v>
      </c>
      <c r="J3986" s="12" t="str">
        <f t="shared" si="255"/>
        <v>Savings (CIBC)</v>
      </c>
    </row>
    <row r="3987" spans="1:10" ht="18" hidden="1" customHeight="1">
      <c r="A3987" s="13" t="s">
        <v>1008</v>
      </c>
      <c r="B3987" s="12" t="s">
        <v>78</v>
      </c>
      <c r="C3987" s="12" t="s">
        <v>80</v>
      </c>
      <c r="D3987" s="12" t="s">
        <v>505</v>
      </c>
      <c r="E3987" s="12">
        <v>14.55</v>
      </c>
      <c r="F3987" s="14" t="str">
        <f t="shared" si="252"/>
        <v>2025-08-29ExpenseApple21010 Credit Card (CIBC Visa)14.55</v>
      </c>
      <c r="G3987" s="15">
        <f t="shared" si="253"/>
        <v>45898</v>
      </c>
      <c r="H3987" s="16" t="str">
        <f>IF((IFERROR((VLOOKUP(D3987,'Automation (QBO)'!A:B,2,FALSE)),"0"))=0,"Suspense",(IFERROR((VLOOKUP(D3987,'Automation (QBO)'!A:B,2,FALSE)),"Suspense")))</f>
        <v>Credit Card (CIBC Visa)</v>
      </c>
      <c r="I3987" s="17">
        <f t="shared" si="254"/>
        <v>14.55</v>
      </c>
      <c r="J3987" s="12" t="str">
        <f t="shared" si="255"/>
        <v>Credit Card (CIBC Visa)</v>
      </c>
    </row>
    <row r="3988" spans="1:10" ht="18" hidden="1" customHeight="1">
      <c r="A3988" s="13" t="s">
        <v>1009</v>
      </c>
      <c r="B3988" s="12" t="s">
        <v>924</v>
      </c>
      <c r="C3988" s="12" t="s">
        <v>101</v>
      </c>
      <c r="D3988" s="12" t="s">
        <v>660</v>
      </c>
      <c r="E3988" s="12">
        <v>19.7</v>
      </c>
      <c r="F3988" s="14" t="str">
        <f t="shared" si="252"/>
        <v>2025-08-30BillAmazon51335 Project Expense - Materials19.7</v>
      </c>
      <c r="G3988" s="15">
        <f t="shared" si="253"/>
        <v>45899</v>
      </c>
      <c r="H3988" s="16" t="str">
        <f>IF((IFERROR((VLOOKUP(D3988,'Automation (QBO)'!A:B,2,FALSE)),"0"))=0,"Suspense",(IFERROR((VLOOKUP(D3988,'Automation (QBO)'!A:B,2,FALSE)),"Suspense")))</f>
        <v>Project Expense - Materials</v>
      </c>
      <c r="I3988" s="17">
        <f t="shared" si="254"/>
        <v>19.7</v>
      </c>
      <c r="J3988" s="12" t="str">
        <f t="shared" si="255"/>
        <v>Project Expense - Materials</v>
      </c>
    </row>
    <row r="3989" spans="1:10" ht="18" hidden="1" customHeight="1">
      <c r="A3989" s="13" t="s">
        <v>1009</v>
      </c>
      <c r="B3989" s="12" t="s">
        <v>924</v>
      </c>
      <c r="C3989" s="12" t="s">
        <v>101</v>
      </c>
      <c r="D3989" s="12" t="s">
        <v>199</v>
      </c>
      <c r="E3989" s="12">
        <v>-0.92</v>
      </c>
      <c r="F3989" s="14" t="str">
        <f t="shared" si="252"/>
        <v>2025-08-30BillAmazon21020 GST/HST Payable-0.92</v>
      </c>
      <c r="G3989" s="15">
        <f t="shared" si="253"/>
        <v>45899</v>
      </c>
      <c r="H3989" s="16" t="str">
        <f>IF((IFERROR((VLOOKUP(D3989,'Automation (QBO)'!A:B,2,FALSE)),"0"))=0,"Suspense",(IFERROR((VLOOKUP(D3989,'Automation (QBO)'!A:B,2,FALSE)),"Suspense")))</f>
        <v>GST/HST Payable</v>
      </c>
      <c r="I3989" s="17">
        <f t="shared" si="254"/>
        <v>-0.92</v>
      </c>
      <c r="J3989" s="12" t="str">
        <f t="shared" si="255"/>
        <v>GST/HST Payable</v>
      </c>
    </row>
    <row r="3990" spans="1:10" ht="18" hidden="1" customHeight="1">
      <c r="A3990" s="13" t="s">
        <v>1009</v>
      </c>
      <c r="B3990" s="12" t="s">
        <v>924</v>
      </c>
      <c r="C3990" s="12" t="s">
        <v>101</v>
      </c>
      <c r="D3990" s="12" t="s">
        <v>272</v>
      </c>
      <c r="E3990" s="12">
        <v>20.62</v>
      </c>
      <c r="F3990" s="14" t="str">
        <f t="shared" si="252"/>
        <v>2025-08-30BillAmazon21000 Accounts Payable20.62</v>
      </c>
      <c r="G3990" s="15">
        <f t="shared" si="253"/>
        <v>45899</v>
      </c>
      <c r="H3990" s="16" t="str">
        <f>IF((IFERROR((VLOOKUP(D3990,'Automation (QBO)'!A:B,2,FALSE)),"0"))=0,"Suspense",(IFERROR((VLOOKUP(D3990,'Automation (QBO)'!A:B,2,FALSE)),"Suspense")))</f>
        <v>Accounts Payable - Unknown</v>
      </c>
      <c r="I3990" s="17">
        <f t="shared" si="254"/>
        <v>20.62</v>
      </c>
      <c r="J3990" s="12" t="str">
        <f t="shared" si="255"/>
        <v>Accounts Payable - Unknown</v>
      </c>
    </row>
    <row r="3991" spans="1:10" ht="18" hidden="1" customHeight="1">
      <c r="A3991" s="13" t="s">
        <v>1009</v>
      </c>
      <c r="B3991" s="12" t="s">
        <v>925</v>
      </c>
      <c r="C3991" s="12" t="s">
        <v>101</v>
      </c>
      <c r="D3991" s="12" t="s">
        <v>272</v>
      </c>
      <c r="E3991" s="12">
        <v>-20.62</v>
      </c>
      <c r="F3991" s="14" t="str">
        <f t="shared" si="252"/>
        <v>2025-08-30Bill Payment (Credit Card)Amazon21000 Accounts Payable-20.62</v>
      </c>
      <c r="G3991" s="15">
        <f t="shared" si="253"/>
        <v>45899</v>
      </c>
      <c r="H3991" s="16" t="str">
        <f>IF((IFERROR((VLOOKUP(D3991,'Automation (QBO)'!A:B,2,FALSE)),"0"))=0,"Suspense",(IFERROR((VLOOKUP(D3991,'Automation (QBO)'!A:B,2,FALSE)),"Suspense")))</f>
        <v>Accounts Payable - Unknown</v>
      </c>
      <c r="I3991" s="17">
        <f t="shared" si="254"/>
        <v>-20.62</v>
      </c>
      <c r="J3991" s="12" t="str">
        <f t="shared" si="255"/>
        <v>Accounts Payable - Unknown</v>
      </c>
    </row>
    <row r="3992" spans="1:10" ht="18" hidden="1" customHeight="1">
      <c r="A3992" s="13" t="s">
        <v>1009</v>
      </c>
      <c r="B3992" s="12" t="s">
        <v>925</v>
      </c>
      <c r="C3992" s="12" t="s">
        <v>101</v>
      </c>
      <c r="D3992" s="12" t="s">
        <v>505</v>
      </c>
      <c r="E3992" s="12">
        <v>20.62</v>
      </c>
      <c r="F3992" s="14" t="str">
        <f t="shared" si="252"/>
        <v>2025-08-30Bill Payment (Credit Card)Amazon21010 Credit Card (CIBC Visa)20.62</v>
      </c>
      <c r="G3992" s="15">
        <f t="shared" si="253"/>
        <v>45899</v>
      </c>
      <c r="H3992" s="16" t="str">
        <f>IF((IFERROR((VLOOKUP(D3992,'Automation (QBO)'!A:B,2,FALSE)),"0"))=0,"Suspense",(IFERROR((VLOOKUP(D3992,'Automation (QBO)'!A:B,2,FALSE)),"Suspense")))</f>
        <v>Credit Card (CIBC Visa)</v>
      </c>
      <c r="I3992" s="17">
        <f t="shared" si="254"/>
        <v>20.62</v>
      </c>
      <c r="J3992" s="12" t="str">
        <f t="shared" si="255"/>
        <v>Credit Card (CIBC Visa)</v>
      </c>
    </row>
    <row r="3993" spans="1:10" ht="18" hidden="1" customHeight="1">
      <c r="A3993" s="13" t="s">
        <v>1009</v>
      </c>
      <c r="B3993" s="12" t="s">
        <v>924</v>
      </c>
      <c r="C3993" s="12" t="s">
        <v>935</v>
      </c>
      <c r="D3993" s="12" t="s">
        <v>204</v>
      </c>
      <c r="E3993" s="12">
        <v>179.45</v>
      </c>
      <c r="F3993" s="14" t="str">
        <f t="shared" si="252"/>
        <v>2025-08-30BillOtter Co-Op52225 Fuel179.45</v>
      </c>
      <c r="G3993" s="15">
        <f t="shared" si="253"/>
        <v>45899</v>
      </c>
      <c r="H3993" s="16" t="str">
        <f>IF((IFERROR((VLOOKUP(D3993,'Automation (QBO)'!A:B,2,FALSE)),"0"))=0,"Suspense",(IFERROR((VLOOKUP(D3993,'Automation (QBO)'!A:B,2,FALSE)),"Suspense")))</f>
        <v>Fuel</v>
      </c>
      <c r="I3993" s="17">
        <f t="shared" si="254"/>
        <v>179.45</v>
      </c>
      <c r="J3993" s="12" t="str">
        <f t="shared" si="255"/>
        <v>Fuel</v>
      </c>
    </row>
    <row r="3994" spans="1:10" ht="18" hidden="1" customHeight="1">
      <c r="A3994" s="13" t="s">
        <v>1009</v>
      </c>
      <c r="B3994" s="12" t="s">
        <v>924</v>
      </c>
      <c r="C3994" s="12" t="s">
        <v>935</v>
      </c>
      <c r="D3994" s="12" t="s">
        <v>199</v>
      </c>
      <c r="E3994" s="12">
        <v>-8.9700000000000006</v>
      </c>
      <c r="F3994" s="14" t="str">
        <f t="shared" si="252"/>
        <v>2025-08-30BillOtter Co-Op21020 GST/HST Payable-8.97</v>
      </c>
      <c r="G3994" s="15">
        <f t="shared" si="253"/>
        <v>45899</v>
      </c>
      <c r="H3994" s="16" t="str">
        <f>IF((IFERROR((VLOOKUP(D3994,'Automation (QBO)'!A:B,2,FALSE)),"0"))=0,"Suspense",(IFERROR((VLOOKUP(D3994,'Automation (QBO)'!A:B,2,FALSE)),"Suspense")))</f>
        <v>GST/HST Payable</v>
      </c>
      <c r="I3994" s="17">
        <f t="shared" si="254"/>
        <v>-8.9700000000000006</v>
      </c>
      <c r="J3994" s="12" t="str">
        <f t="shared" si="255"/>
        <v>GST/HST Payable</v>
      </c>
    </row>
    <row r="3995" spans="1:10" ht="18" hidden="1" customHeight="1">
      <c r="A3995" s="13" t="s">
        <v>1009</v>
      </c>
      <c r="B3995" s="12" t="s">
        <v>924</v>
      </c>
      <c r="C3995" s="12" t="s">
        <v>935</v>
      </c>
      <c r="D3995" s="12" t="s">
        <v>272</v>
      </c>
      <c r="E3995" s="12">
        <v>188.42</v>
      </c>
      <c r="F3995" s="14" t="str">
        <f t="shared" si="252"/>
        <v>2025-08-30BillOtter Co-Op21000 Accounts Payable188.42</v>
      </c>
      <c r="G3995" s="15">
        <f t="shared" si="253"/>
        <v>45899</v>
      </c>
      <c r="H3995" s="16" t="str">
        <f>IF((IFERROR((VLOOKUP(D3995,'Automation (QBO)'!A:B,2,FALSE)),"0"))=0,"Suspense",(IFERROR((VLOOKUP(D3995,'Automation (QBO)'!A:B,2,FALSE)),"Suspense")))</f>
        <v>Accounts Payable - Unknown</v>
      </c>
      <c r="I3995" s="17">
        <f t="shared" si="254"/>
        <v>188.42</v>
      </c>
      <c r="J3995" s="12" t="str">
        <f t="shared" si="255"/>
        <v>Accounts Payable - Unknown</v>
      </c>
    </row>
    <row r="3996" spans="1:10" ht="18" hidden="1" customHeight="1">
      <c r="A3996" s="13" t="s">
        <v>1009</v>
      </c>
      <c r="B3996" s="12" t="s">
        <v>925</v>
      </c>
      <c r="C3996" s="12" t="s">
        <v>935</v>
      </c>
      <c r="D3996" s="12" t="s">
        <v>272</v>
      </c>
      <c r="E3996" s="12">
        <v>-188.42</v>
      </c>
      <c r="F3996" s="14" t="str">
        <f t="shared" si="252"/>
        <v>2025-08-30Bill Payment (Credit Card)Otter Co-Op21000 Accounts Payable-188.42</v>
      </c>
      <c r="G3996" s="15">
        <f t="shared" si="253"/>
        <v>45899</v>
      </c>
      <c r="H3996" s="16" t="str">
        <f>IF((IFERROR((VLOOKUP(D3996,'Automation (QBO)'!A:B,2,FALSE)),"0"))=0,"Suspense",(IFERROR((VLOOKUP(D3996,'Automation (QBO)'!A:B,2,FALSE)),"Suspense")))</f>
        <v>Accounts Payable - Unknown</v>
      </c>
      <c r="I3996" s="17">
        <f t="shared" si="254"/>
        <v>-188.42</v>
      </c>
      <c r="J3996" s="12" t="str">
        <f t="shared" si="255"/>
        <v>Accounts Payable - Unknown</v>
      </c>
    </row>
    <row r="3997" spans="1:10" ht="18" hidden="1" customHeight="1">
      <c r="A3997" s="13" t="s">
        <v>1009</v>
      </c>
      <c r="B3997" s="12" t="s">
        <v>925</v>
      </c>
      <c r="C3997" s="12" t="s">
        <v>935</v>
      </c>
      <c r="D3997" s="12" t="s">
        <v>505</v>
      </c>
      <c r="E3997" s="12">
        <v>188.42</v>
      </c>
      <c r="F3997" s="14" t="str">
        <f t="shared" si="252"/>
        <v>2025-08-30Bill Payment (Credit Card)Otter Co-Op21010 Credit Card (CIBC Visa)188.42</v>
      </c>
      <c r="G3997" s="15">
        <f t="shared" si="253"/>
        <v>45899</v>
      </c>
      <c r="H3997" s="16" t="str">
        <f>IF((IFERROR((VLOOKUP(D3997,'Automation (QBO)'!A:B,2,FALSE)),"0"))=0,"Suspense",(IFERROR((VLOOKUP(D3997,'Automation (QBO)'!A:B,2,FALSE)),"Suspense")))</f>
        <v>Credit Card (CIBC Visa)</v>
      </c>
      <c r="I3997" s="17">
        <f t="shared" si="254"/>
        <v>188.42</v>
      </c>
      <c r="J3997" s="12" t="str">
        <f t="shared" si="255"/>
        <v>Credit Card (CIBC Visa)</v>
      </c>
    </row>
    <row r="3998" spans="1:10" ht="18" hidden="1" customHeight="1">
      <c r="A3998" s="13" t="s">
        <v>1010</v>
      </c>
      <c r="B3998" s="12" t="s">
        <v>78</v>
      </c>
      <c r="C3998" s="12" t="s">
        <v>100</v>
      </c>
      <c r="D3998" s="12" t="s">
        <v>383</v>
      </c>
      <c r="E3998" s="12">
        <v>27.26</v>
      </c>
      <c r="F3998" s="14" t="str">
        <f t="shared" si="252"/>
        <v>2025-08-31ExpenseMicrosoft Canada Inc52165 Subscriptions (Annual)27.26</v>
      </c>
      <c r="G3998" s="15">
        <f t="shared" si="253"/>
        <v>45900</v>
      </c>
      <c r="H3998" s="16" t="str">
        <f>IF((IFERROR((VLOOKUP(D3998,'Automation (QBO)'!A:B,2,FALSE)),"0"))=0,"Suspense",(IFERROR((VLOOKUP(D3998,'Automation (QBO)'!A:B,2,FALSE)),"Suspense")))</f>
        <v>Subscriptions (Annual)</v>
      </c>
      <c r="I3998" s="17">
        <f t="shared" si="254"/>
        <v>27.26</v>
      </c>
      <c r="J3998" s="12" t="str">
        <f t="shared" si="255"/>
        <v>Subscriptions (Annual)</v>
      </c>
    </row>
    <row r="3999" spans="1:10" ht="18" hidden="1" customHeight="1">
      <c r="A3999" s="13" t="s">
        <v>1010</v>
      </c>
      <c r="B3999" s="12" t="s">
        <v>78</v>
      </c>
      <c r="C3999" s="12" t="s">
        <v>100</v>
      </c>
      <c r="D3999" s="12" t="s">
        <v>199</v>
      </c>
      <c r="E3999" s="12">
        <v>-1.36</v>
      </c>
      <c r="F3999" s="14" t="str">
        <f t="shared" ref="F3999:F4062" si="256">A3999&amp;B3999&amp;C3999&amp;D3999&amp;E3999</f>
        <v>2025-08-31ExpenseMicrosoft Canada Inc21020 GST/HST Payable-1.36</v>
      </c>
      <c r="G3999" s="15">
        <f t="shared" ref="G3999:G4062" si="257">IFERROR((DATEVALUE(A3999)),A3999)</f>
        <v>45900</v>
      </c>
      <c r="H3999" s="16" t="str">
        <f>IF((IFERROR((VLOOKUP(D3999,'Automation (QBO)'!A:B,2,FALSE)),"0"))=0,"Suspense",(IFERROR((VLOOKUP(D3999,'Automation (QBO)'!A:B,2,FALSE)),"Suspense")))</f>
        <v>GST/HST Payable</v>
      </c>
      <c r="I3999" s="17">
        <f t="shared" ref="I3999:I4062" si="258">E3999</f>
        <v>-1.36</v>
      </c>
      <c r="J3999" s="12" t="str">
        <f t="shared" ref="J3999:J4062" si="259">H3999</f>
        <v>GST/HST Payable</v>
      </c>
    </row>
    <row r="4000" spans="1:10" ht="18" hidden="1" customHeight="1">
      <c r="A4000" s="13" t="s">
        <v>1010</v>
      </c>
      <c r="B4000" s="12" t="s">
        <v>924</v>
      </c>
      <c r="C4000" s="12" t="s">
        <v>1011</v>
      </c>
      <c r="D4000" s="12" t="s">
        <v>204</v>
      </c>
      <c r="E4000" s="12">
        <v>170.19</v>
      </c>
      <c r="F4000" s="14" t="str">
        <f t="shared" si="256"/>
        <v>2025-08-31BillPitt Meadows Centex52225 Fuel170.19</v>
      </c>
      <c r="G4000" s="15">
        <f t="shared" si="257"/>
        <v>45900</v>
      </c>
      <c r="H4000" s="16" t="str">
        <f>IF((IFERROR((VLOOKUP(D4000,'Automation (QBO)'!A:B,2,FALSE)),"0"))=0,"Suspense",(IFERROR((VLOOKUP(D4000,'Automation (QBO)'!A:B,2,FALSE)),"Suspense")))</f>
        <v>Fuel</v>
      </c>
      <c r="I4000" s="17">
        <f t="shared" si="258"/>
        <v>170.19</v>
      </c>
      <c r="J4000" s="12" t="str">
        <f t="shared" si="259"/>
        <v>Fuel</v>
      </c>
    </row>
    <row r="4001" spans="1:10" ht="18" hidden="1" customHeight="1">
      <c r="A4001" s="13" t="s">
        <v>1010</v>
      </c>
      <c r="B4001" s="12" t="s">
        <v>924</v>
      </c>
      <c r="C4001" s="12" t="s">
        <v>1011</v>
      </c>
      <c r="D4001" s="12" t="s">
        <v>199</v>
      </c>
      <c r="E4001" s="12">
        <v>-8.51</v>
      </c>
      <c r="F4001" s="14" t="str">
        <f t="shared" si="256"/>
        <v>2025-08-31BillPitt Meadows Centex21020 GST/HST Payable-8.51</v>
      </c>
      <c r="G4001" s="15">
        <f t="shared" si="257"/>
        <v>45900</v>
      </c>
      <c r="H4001" s="16" t="str">
        <f>IF((IFERROR((VLOOKUP(D4001,'Automation (QBO)'!A:B,2,FALSE)),"0"))=0,"Suspense",(IFERROR((VLOOKUP(D4001,'Automation (QBO)'!A:B,2,FALSE)),"Suspense")))</f>
        <v>GST/HST Payable</v>
      </c>
      <c r="I4001" s="17">
        <f t="shared" si="258"/>
        <v>-8.51</v>
      </c>
      <c r="J4001" s="12" t="str">
        <f t="shared" si="259"/>
        <v>GST/HST Payable</v>
      </c>
    </row>
    <row r="4002" spans="1:10" ht="18" hidden="1" customHeight="1">
      <c r="A4002" s="13" t="s">
        <v>1010</v>
      </c>
      <c r="B4002" s="12" t="s">
        <v>924</v>
      </c>
      <c r="C4002" s="12" t="s">
        <v>1011</v>
      </c>
      <c r="D4002" s="12" t="s">
        <v>272</v>
      </c>
      <c r="E4002" s="12">
        <v>178.7</v>
      </c>
      <c r="F4002" s="14" t="str">
        <f t="shared" si="256"/>
        <v>2025-08-31BillPitt Meadows Centex21000 Accounts Payable178.7</v>
      </c>
      <c r="G4002" s="15">
        <f t="shared" si="257"/>
        <v>45900</v>
      </c>
      <c r="H4002" s="16" t="str">
        <f>IF((IFERROR((VLOOKUP(D4002,'Automation (QBO)'!A:B,2,FALSE)),"0"))=0,"Suspense",(IFERROR((VLOOKUP(D4002,'Automation (QBO)'!A:B,2,FALSE)),"Suspense")))</f>
        <v>Accounts Payable - Unknown</v>
      </c>
      <c r="I4002" s="17">
        <f t="shared" si="258"/>
        <v>178.7</v>
      </c>
      <c r="J4002" s="12" t="str">
        <f t="shared" si="259"/>
        <v>Accounts Payable - Unknown</v>
      </c>
    </row>
    <row r="4003" spans="1:10" ht="18" hidden="1" customHeight="1">
      <c r="A4003" s="13" t="s">
        <v>1010</v>
      </c>
      <c r="B4003" s="12" t="s">
        <v>925</v>
      </c>
      <c r="C4003" s="12" t="s">
        <v>1011</v>
      </c>
      <c r="D4003" s="12" t="s">
        <v>272</v>
      </c>
      <c r="E4003" s="12">
        <v>-178.7</v>
      </c>
      <c r="F4003" s="14" t="str">
        <f t="shared" si="256"/>
        <v>2025-08-31Bill Payment (Credit Card)Pitt Meadows Centex21000 Accounts Payable-178.7</v>
      </c>
      <c r="G4003" s="15">
        <f t="shared" si="257"/>
        <v>45900</v>
      </c>
      <c r="H4003" s="16" t="str">
        <f>IF((IFERROR((VLOOKUP(D4003,'Automation (QBO)'!A:B,2,FALSE)),"0"))=0,"Suspense",(IFERROR((VLOOKUP(D4003,'Automation (QBO)'!A:B,2,FALSE)),"Suspense")))</f>
        <v>Accounts Payable - Unknown</v>
      </c>
      <c r="I4003" s="17">
        <f t="shared" si="258"/>
        <v>-178.7</v>
      </c>
      <c r="J4003" s="12" t="str">
        <f t="shared" si="259"/>
        <v>Accounts Payable - Unknown</v>
      </c>
    </row>
    <row r="4004" spans="1:10" ht="18" hidden="1" customHeight="1">
      <c r="A4004" s="13" t="s">
        <v>1010</v>
      </c>
      <c r="B4004" s="12" t="s">
        <v>925</v>
      </c>
      <c r="C4004" s="12" t="s">
        <v>1011</v>
      </c>
      <c r="D4004" s="12" t="s">
        <v>505</v>
      </c>
      <c r="E4004" s="12">
        <v>178.7</v>
      </c>
      <c r="F4004" s="14" t="str">
        <f t="shared" si="256"/>
        <v>2025-08-31Bill Payment (Credit Card)Pitt Meadows Centex21010 Credit Card (CIBC Visa)178.7</v>
      </c>
      <c r="G4004" s="15">
        <f t="shared" si="257"/>
        <v>45900</v>
      </c>
      <c r="H4004" s="16" t="str">
        <f>IF((IFERROR((VLOOKUP(D4004,'Automation (QBO)'!A:B,2,FALSE)),"0"))=0,"Suspense",(IFERROR((VLOOKUP(D4004,'Automation (QBO)'!A:B,2,FALSE)),"Suspense")))</f>
        <v>Credit Card (CIBC Visa)</v>
      </c>
      <c r="I4004" s="17">
        <f t="shared" si="258"/>
        <v>178.7</v>
      </c>
      <c r="J4004" s="12" t="str">
        <f t="shared" si="259"/>
        <v>Credit Card (CIBC Visa)</v>
      </c>
    </row>
    <row r="4005" spans="1:10" ht="18" hidden="1" customHeight="1">
      <c r="A4005" s="13" t="s">
        <v>1010</v>
      </c>
      <c r="B4005" s="12" t="s">
        <v>78</v>
      </c>
      <c r="C4005" s="12" t="s">
        <v>137</v>
      </c>
      <c r="D4005" s="12" t="s">
        <v>383</v>
      </c>
      <c r="E4005" s="12">
        <v>27.72</v>
      </c>
      <c r="F4005" s="14" t="str">
        <f t="shared" si="256"/>
        <v>2025-08-31ExpenseAdobe52165 Subscriptions (Annual)27.72</v>
      </c>
      <c r="G4005" s="15">
        <f t="shared" si="257"/>
        <v>45900</v>
      </c>
      <c r="H4005" s="16" t="str">
        <f>IF((IFERROR((VLOOKUP(D4005,'Automation (QBO)'!A:B,2,FALSE)),"0"))=0,"Suspense",(IFERROR((VLOOKUP(D4005,'Automation (QBO)'!A:B,2,FALSE)),"Suspense")))</f>
        <v>Subscriptions (Annual)</v>
      </c>
      <c r="I4005" s="17">
        <f t="shared" si="258"/>
        <v>27.72</v>
      </c>
      <c r="J4005" s="12" t="str">
        <f t="shared" si="259"/>
        <v>Subscriptions (Annual)</v>
      </c>
    </row>
    <row r="4006" spans="1:10" ht="18" hidden="1" customHeight="1">
      <c r="A4006" s="13" t="s">
        <v>1010</v>
      </c>
      <c r="B4006" s="12" t="s">
        <v>78</v>
      </c>
      <c r="C4006" s="12" t="s">
        <v>137</v>
      </c>
      <c r="D4006" s="12" t="s">
        <v>199</v>
      </c>
      <c r="E4006" s="12">
        <v>-1.39</v>
      </c>
      <c r="F4006" s="14" t="str">
        <f t="shared" si="256"/>
        <v>2025-08-31ExpenseAdobe21020 GST/HST Payable-1.39</v>
      </c>
      <c r="G4006" s="15">
        <f t="shared" si="257"/>
        <v>45900</v>
      </c>
      <c r="H4006" s="16" t="str">
        <f>IF((IFERROR((VLOOKUP(D4006,'Automation (QBO)'!A:B,2,FALSE)),"0"))=0,"Suspense",(IFERROR((VLOOKUP(D4006,'Automation (QBO)'!A:B,2,FALSE)),"Suspense")))</f>
        <v>GST/HST Payable</v>
      </c>
      <c r="I4006" s="17">
        <f t="shared" si="258"/>
        <v>-1.39</v>
      </c>
      <c r="J4006" s="12" t="str">
        <f t="shared" si="259"/>
        <v>GST/HST Payable</v>
      </c>
    </row>
    <row r="4007" spans="1:10" ht="18" hidden="1" customHeight="1">
      <c r="A4007" s="13" t="s">
        <v>1010</v>
      </c>
      <c r="B4007" s="12" t="s">
        <v>78</v>
      </c>
      <c r="C4007" s="12" t="s">
        <v>137</v>
      </c>
      <c r="D4007" s="12" t="s">
        <v>505</v>
      </c>
      <c r="E4007" s="12">
        <v>29.11</v>
      </c>
      <c r="F4007" s="14" t="str">
        <f t="shared" si="256"/>
        <v>2025-08-31ExpenseAdobe21010 Credit Card (CIBC Visa)29.11</v>
      </c>
      <c r="G4007" s="15">
        <f t="shared" si="257"/>
        <v>45900</v>
      </c>
      <c r="H4007" s="16" t="str">
        <f>IF((IFERROR((VLOOKUP(D4007,'Automation (QBO)'!A:B,2,FALSE)),"0"))=0,"Suspense",(IFERROR((VLOOKUP(D4007,'Automation (QBO)'!A:B,2,FALSE)),"Suspense")))</f>
        <v>Credit Card (CIBC Visa)</v>
      </c>
      <c r="I4007" s="17">
        <f t="shared" si="258"/>
        <v>29.11</v>
      </c>
      <c r="J4007" s="12" t="str">
        <f t="shared" si="259"/>
        <v>Credit Card (CIBC Visa)</v>
      </c>
    </row>
    <row r="4008" spans="1:10" ht="18" hidden="1" customHeight="1">
      <c r="A4008" s="13" t="s">
        <v>1010</v>
      </c>
      <c r="B4008" s="12" t="s">
        <v>78</v>
      </c>
      <c r="C4008" s="12" t="s">
        <v>100</v>
      </c>
      <c r="D4008" s="12" t="s">
        <v>505</v>
      </c>
      <c r="E4008" s="12">
        <v>28.62</v>
      </c>
      <c r="F4008" s="14" t="str">
        <f t="shared" si="256"/>
        <v>2025-08-31ExpenseMicrosoft Canada Inc21010 Credit Card (CIBC Visa)28.62</v>
      </c>
      <c r="G4008" s="15">
        <f t="shared" si="257"/>
        <v>45900</v>
      </c>
      <c r="H4008" s="16" t="str">
        <f>IF((IFERROR((VLOOKUP(D4008,'Automation (QBO)'!A:B,2,FALSE)),"0"))=0,"Suspense",(IFERROR((VLOOKUP(D4008,'Automation (QBO)'!A:B,2,FALSE)),"Suspense")))</f>
        <v>Credit Card (CIBC Visa)</v>
      </c>
      <c r="I4008" s="17">
        <f t="shared" si="258"/>
        <v>28.62</v>
      </c>
      <c r="J4008" s="12" t="str">
        <f t="shared" si="259"/>
        <v>Credit Card (CIBC Visa)</v>
      </c>
    </row>
    <row r="4009" spans="1:10" ht="18" hidden="1" customHeight="1">
      <c r="A4009" s="13" t="s">
        <v>1012</v>
      </c>
      <c r="B4009" s="12" t="s">
        <v>78</v>
      </c>
      <c r="C4009" s="12" t="s">
        <v>91</v>
      </c>
      <c r="D4009" s="12" t="s">
        <v>659</v>
      </c>
      <c r="E4009" s="12">
        <v>37.58</v>
      </c>
      <c r="F4009" s="14" t="str">
        <f t="shared" si="256"/>
        <v>2025-09-01ExpenseWix52152 Technology &amp; Website37.58</v>
      </c>
      <c r="G4009" s="15">
        <f t="shared" si="257"/>
        <v>45901</v>
      </c>
      <c r="H4009" s="16" t="str">
        <f>IF((IFERROR((VLOOKUP(D4009,'Automation (QBO)'!A:B,2,FALSE)),"0"))=0,"Suspense",(IFERROR((VLOOKUP(D4009,'Automation (QBO)'!A:B,2,FALSE)),"Suspense")))</f>
        <v>Technology &amp; Website</v>
      </c>
      <c r="I4009" s="17">
        <f t="shared" si="258"/>
        <v>37.58</v>
      </c>
      <c r="J4009" s="12" t="str">
        <f t="shared" si="259"/>
        <v>Technology &amp; Website</v>
      </c>
    </row>
    <row r="4010" spans="1:10" ht="18" hidden="1" customHeight="1">
      <c r="A4010" s="13" t="s">
        <v>1012</v>
      </c>
      <c r="B4010" s="12" t="s">
        <v>78</v>
      </c>
      <c r="C4010" s="12" t="s">
        <v>91</v>
      </c>
      <c r="D4010" s="12" t="s">
        <v>505</v>
      </c>
      <c r="E4010" s="12">
        <v>37.58</v>
      </c>
      <c r="F4010" s="14" t="str">
        <f t="shared" si="256"/>
        <v>2025-09-01ExpenseWix21010 Credit Card (CIBC Visa)37.58</v>
      </c>
      <c r="G4010" s="15">
        <f t="shared" si="257"/>
        <v>45901</v>
      </c>
      <c r="H4010" s="16" t="str">
        <f>IF((IFERROR((VLOOKUP(D4010,'Automation (QBO)'!A:B,2,FALSE)),"0"))=0,"Suspense",(IFERROR((VLOOKUP(D4010,'Automation (QBO)'!A:B,2,FALSE)),"Suspense")))</f>
        <v>Credit Card (CIBC Visa)</v>
      </c>
      <c r="I4010" s="17">
        <f t="shared" si="258"/>
        <v>37.58</v>
      </c>
      <c r="J4010" s="12" t="str">
        <f t="shared" si="259"/>
        <v>Credit Card (CIBC Visa)</v>
      </c>
    </row>
    <row r="4011" spans="1:10" ht="18" hidden="1" customHeight="1">
      <c r="A4011" s="13" t="s">
        <v>1013</v>
      </c>
      <c r="B4011" s="12" t="s">
        <v>924</v>
      </c>
      <c r="C4011" s="12" t="s">
        <v>727</v>
      </c>
      <c r="D4011" s="12" t="s">
        <v>210</v>
      </c>
      <c r="E4011" s="12">
        <v>27.58</v>
      </c>
      <c r="F4011" s="14" t="str">
        <f t="shared" si="256"/>
        <v>2025-09-02BillCIBC Rewards52205 Travel &amp; Parking27.58</v>
      </c>
      <c r="G4011" s="15">
        <f t="shared" si="257"/>
        <v>45902</v>
      </c>
      <c r="H4011" s="16" t="str">
        <f>IF((IFERROR((VLOOKUP(D4011,'Automation (QBO)'!A:B,2,FALSE)),"0"))=0,"Suspense",(IFERROR((VLOOKUP(D4011,'Automation (QBO)'!A:B,2,FALSE)),"Suspense")))</f>
        <v>Travel &amp; Parking</v>
      </c>
      <c r="I4011" s="17">
        <f t="shared" si="258"/>
        <v>27.58</v>
      </c>
      <c r="J4011" s="12" t="str">
        <f t="shared" si="259"/>
        <v>Travel &amp; Parking</v>
      </c>
    </row>
    <row r="4012" spans="1:10" ht="18" hidden="1" customHeight="1">
      <c r="A4012" s="13" t="s">
        <v>1013</v>
      </c>
      <c r="B4012" s="12" t="s">
        <v>924</v>
      </c>
      <c r="C4012" s="12" t="s">
        <v>727</v>
      </c>
      <c r="D4012" s="12" t="s">
        <v>199</v>
      </c>
      <c r="E4012" s="12">
        <v>0</v>
      </c>
      <c r="F4012" s="14" t="str">
        <f t="shared" si="256"/>
        <v>2025-09-02BillCIBC Rewards21020 GST/HST Payable0</v>
      </c>
      <c r="G4012" s="15">
        <f t="shared" si="257"/>
        <v>45902</v>
      </c>
      <c r="H4012" s="16" t="str">
        <f>IF((IFERROR((VLOOKUP(D4012,'Automation (QBO)'!A:B,2,FALSE)),"0"))=0,"Suspense",(IFERROR((VLOOKUP(D4012,'Automation (QBO)'!A:B,2,FALSE)),"Suspense")))</f>
        <v>GST/HST Payable</v>
      </c>
      <c r="I4012" s="17">
        <f t="shared" si="258"/>
        <v>0</v>
      </c>
      <c r="J4012" s="12" t="str">
        <f t="shared" si="259"/>
        <v>GST/HST Payable</v>
      </c>
    </row>
    <row r="4013" spans="1:10" ht="18" hidden="1" customHeight="1">
      <c r="A4013" s="13" t="s">
        <v>1013</v>
      </c>
      <c r="B4013" s="12" t="s">
        <v>924</v>
      </c>
      <c r="C4013" s="12" t="s">
        <v>727</v>
      </c>
      <c r="D4013" s="12" t="s">
        <v>272</v>
      </c>
      <c r="E4013" s="12">
        <v>27.58</v>
      </c>
      <c r="F4013" s="14" t="str">
        <f t="shared" si="256"/>
        <v>2025-09-02BillCIBC Rewards21000 Accounts Payable27.58</v>
      </c>
      <c r="G4013" s="15">
        <f t="shared" si="257"/>
        <v>45902</v>
      </c>
      <c r="H4013" s="16" t="str">
        <f>IF((IFERROR((VLOOKUP(D4013,'Automation (QBO)'!A:B,2,FALSE)),"0"))=0,"Suspense",(IFERROR((VLOOKUP(D4013,'Automation (QBO)'!A:B,2,FALSE)),"Suspense")))</f>
        <v>Accounts Payable - Unknown</v>
      </c>
      <c r="I4013" s="17">
        <f t="shared" si="258"/>
        <v>27.58</v>
      </c>
      <c r="J4013" s="12" t="str">
        <f t="shared" si="259"/>
        <v>Accounts Payable - Unknown</v>
      </c>
    </row>
    <row r="4014" spans="1:10" ht="18" hidden="1" customHeight="1">
      <c r="A4014" s="13" t="s">
        <v>1013</v>
      </c>
      <c r="B4014" s="12" t="s">
        <v>925</v>
      </c>
      <c r="C4014" s="12" t="s">
        <v>727</v>
      </c>
      <c r="D4014" s="12" t="s">
        <v>272</v>
      </c>
      <c r="E4014" s="12">
        <v>-27.58</v>
      </c>
      <c r="F4014" s="14" t="str">
        <f t="shared" si="256"/>
        <v>2025-09-02Bill Payment (Credit Card)CIBC Rewards21000 Accounts Payable-27.58</v>
      </c>
      <c r="G4014" s="15">
        <f t="shared" si="257"/>
        <v>45902</v>
      </c>
      <c r="H4014" s="16" t="str">
        <f>IF((IFERROR((VLOOKUP(D4014,'Automation (QBO)'!A:B,2,FALSE)),"0"))=0,"Suspense",(IFERROR((VLOOKUP(D4014,'Automation (QBO)'!A:B,2,FALSE)),"Suspense")))</f>
        <v>Accounts Payable - Unknown</v>
      </c>
      <c r="I4014" s="17">
        <f t="shared" si="258"/>
        <v>-27.58</v>
      </c>
      <c r="J4014" s="12" t="str">
        <f t="shared" si="259"/>
        <v>Accounts Payable - Unknown</v>
      </c>
    </row>
    <row r="4015" spans="1:10" ht="18" hidden="1" customHeight="1">
      <c r="A4015" s="13" t="s">
        <v>1013</v>
      </c>
      <c r="B4015" s="12" t="s">
        <v>929</v>
      </c>
      <c r="C4015" s="12" t="s">
        <v>111</v>
      </c>
      <c r="D4015" s="12" t="s">
        <v>272</v>
      </c>
      <c r="E4015" s="12">
        <v>-352.32</v>
      </c>
      <c r="F4015" s="14" t="str">
        <f t="shared" si="256"/>
        <v>2025-09-02Bill Payment (Cheque)Reload Contracting Ltd.21000 Accounts Payable-352.32</v>
      </c>
      <c r="G4015" s="15">
        <f t="shared" si="257"/>
        <v>45902</v>
      </c>
      <c r="H4015" s="16" t="str">
        <f>IF((IFERROR((VLOOKUP(D4015,'Automation (QBO)'!A:B,2,FALSE)),"0"))=0,"Suspense",(IFERROR((VLOOKUP(D4015,'Automation (QBO)'!A:B,2,FALSE)),"Suspense")))</f>
        <v>Accounts Payable - Unknown</v>
      </c>
      <c r="I4015" s="17">
        <f t="shared" si="258"/>
        <v>-352.32</v>
      </c>
      <c r="J4015" s="12" t="str">
        <f t="shared" si="259"/>
        <v>Accounts Payable - Unknown</v>
      </c>
    </row>
    <row r="4016" spans="1:10" ht="18" hidden="1" customHeight="1">
      <c r="A4016" s="13" t="s">
        <v>1013</v>
      </c>
      <c r="B4016" s="12" t="s">
        <v>924</v>
      </c>
      <c r="C4016" s="12" t="s">
        <v>111</v>
      </c>
      <c r="D4016" s="12" t="s">
        <v>654</v>
      </c>
      <c r="E4016" s="12">
        <v>335.54</v>
      </c>
      <c r="F4016" s="14" t="str">
        <f t="shared" si="256"/>
        <v>2025-09-02BillReload Contracting Ltd.51320 Project Expense - Subcontractors335.54</v>
      </c>
      <c r="G4016" s="15">
        <f t="shared" si="257"/>
        <v>45902</v>
      </c>
      <c r="H4016" s="16" t="str">
        <f>IF((IFERROR((VLOOKUP(D4016,'Automation (QBO)'!A:B,2,FALSE)),"0"))=0,"Suspense",(IFERROR((VLOOKUP(D4016,'Automation (QBO)'!A:B,2,FALSE)),"Suspense")))</f>
        <v>Project Expense - Subcontractors</v>
      </c>
      <c r="I4016" s="17">
        <f t="shared" si="258"/>
        <v>335.54</v>
      </c>
      <c r="J4016" s="12" t="str">
        <f t="shared" si="259"/>
        <v>Project Expense - Subcontractors</v>
      </c>
    </row>
    <row r="4017" spans="1:10" ht="18" hidden="1" customHeight="1">
      <c r="A4017" s="13" t="s">
        <v>1013</v>
      </c>
      <c r="B4017" s="12" t="s">
        <v>924</v>
      </c>
      <c r="C4017" s="12" t="s">
        <v>111</v>
      </c>
      <c r="D4017" s="12" t="s">
        <v>199</v>
      </c>
      <c r="E4017" s="12">
        <v>-16.78</v>
      </c>
      <c r="F4017" s="14" t="str">
        <f t="shared" si="256"/>
        <v>2025-09-02BillReload Contracting Ltd.21020 GST/HST Payable-16.78</v>
      </c>
      <c r="G4017" s="15">
        <f t="shared" si="257"/>
        <v>45902</v>
      </c>
      <c r="H4017" s="16" t="str">
        <f>IF((IFERROR((VLOOKUP(D4017,'Automation (QBO)'!A:B,2,FALSE)),"0"))=0,"Suspense",(IFERROR((VLOOKUP(D4017,'Automation (QBO)'!A:B,2,FALSE)),"Suspense")))</f>
        <v>GST/HST Payable</v>
      </c>
      <c r="I4017" s="17">
        <f t="shared" si="258"/>
        <v>-16.78</v>
      </c>
      <c r="J4017" s="12" t="str">
        <f t="shared" si="259"/>
        <v>GST/HST Payable</v>
      </c>
    </row>
    <row r="4018" spans="1:10" ht="18" hidden="1" customHeight="1">
      <c r="A4018" s="13" t="s">
        <v>1013</v>
      </c>
      <c r="B4018" s="12" t="s">
        <v>924</v>
      </c>
      <c r="C4018" s="12" t="s">
        <v>111</v>
      </c>
      <c r="D4018" s="12" t="s">
        <v>272</v>
      </c>
      <c r="E4018" s="12">
        <v>352.32</v>
      </c>
      <c r="F4018" s="14" t="str">
        <f t="shared" si="256"/>
        <v>2025-09-02BillReload Contracting Ltd.21000 Accounts Payable352.32</v>
      </c>
      <c r="G4018" s="15">
        <f t="shared" si="257"/>
        <v>45902</v>
      </c>
      <c r="H4018" s="16" t="str">
        <f>IF((IFERROR((VLOOKUP(D4018,'Automation (QBO)'!A:B,2,FALSE)),"0"))=0,"Suspense",(IFERROR((VLOOKUP(D4018,'Automation (QBO)'!A:B,2,FALSE)),"Suspense")))</f>
        <v>Accounts Payable - Unknown</v>
      </c>
      <c r="I4018" s="17">
        <f t="shared" si="258"/>
        <v>352.32</v>
      </c>
      <c r="J4018" s="12" t="str">
        <f t="shared" si="259"/>
        <v>Accounts Payable - Unknown</v>
      </c>
    </row>
    <row r="4019" spans="1:10" ht="18" hidden="1" customHeight="1">
      <c r="A4019" s="13" t="s">
        <v>1013</v>
      </c>
      <c r="B4019" s="12" t="s">
        <v>924</v>
      </c>
      <c r="C4019" s="12" t="s">
        <v>111</v>
      </c>
      <c r="D4019" s="12" t="s">
        <v>654</v>
      </c>
      <c r="E4019" s="12">
        <v>415</v>
      </c>
      <c r="F4019" s="14" t="str">
        <f t="shared" si="256"/>
        <v>2025-09-02BillReload Contracting Ltd.51320 Project Expense - Subcontractors415</v>
      </c>
      <c r="G4019" s="15">
        <f t="shared" si="257"/>
        <v>45902</v>
      </c>
      <c r="H4019" s="16" t="str">
        <f>IF((IFERROR((VLOOKUP(D4019,'Automation (QBO)'!A:B,2,FALSE)),"0"))=0,"Suspense",(IFERROR((VLOOKUP(D4019,'Automation (QBO)'!A:B,2,FALSE)),"Suspense")))</f>
        <v>Project Expense - Subcontractors</v>
      </c>
      <c r="I4019" s="17">
        <f t="shared" si="258"/>
        <v>415</v>
      </c>
      <c r="J4019" s="12" t="str">
        <f t="shared" si="259"/>
        <v>Project Expense - Subcontractors</v>
      </c>
    </row>
    <row r="4020" spans="1:10" ht="18" hidden="1" customHeight="1">
      <c r="A4020" s="13" t="s">
        <v>1013</v>
      </c>
      <c r="B4020" s="12" t="s">
        <v>924</v>
      </c>
      <c r="C4020" s="12" t="s">
        <v>111</v>
      </c>
      <c r="D4020" s="12" t="s">
        <v>199</v>
      </c>
      <c r="E4020" s="12">
        <v>-20.75</v>
      </c>
      <c r="F4020" s="14" t="str">
        <f t="shared" si="256"/>
        <v>2025-09-02BillReload Contracting Ltd.21020 GST/HST Payable-20.75</v>
      </c>
      <c r="G4020" s="15">
        <f t="shared" si="257"/>
        <v>45902</v>
      </c>
      <c r="H4020" s="16" t="str">
        <f>IF((IFERROR((VLOOKUP(D4020,'Automation (QBO)'!A:B,2,FALSE)),"0"))=0,"Suspense",(IFERROR((VLOOKUP(D4020,'Automation (QBO)'!A:B,2,FALSE)),"Suspense")))</f>
        <v>GST/HST Payable</v>
      </c>
      <c r="I4020" s="17">
        <f t="shared" si="258"/>
        <v>-20.75</v>
      </c>
      <c r="J4020" s="12" t="str">
        <f t="shared" si="259"/>
        <v>GST/HST Payable</v>
      </c>
    </row>
    <row r="4021" spans="1:10" ht="18" hidden="1" customHeight="1">
      <c r="A4021" s="13" t="s">
        <v>1013</v>
      </c>
      <c r="B4021" s="12" t="s">
        <v>924</v>
      </c>
      <c r="C4021" s="12" t="s">
        <v>111</v>
      </c>
      <c r="D4021" s="12" t="s">
        <v>272</v>
      </c>
      <c r="E4021" s="12">
        <v>435.75</v>
      </c>
      <c r="F4021" s="14" t="str">
        <f t="shared" si="256"/>
        <v>2025-09-02BillReload Contracting Ltd.21000 Accounts Payable435.75</v>
      </c>
      <c r="G4021" s="15">
        <f t="shared" si="257"/>
        <v>45902</v>
      </c>
      <c r="H4021" s="16" t="str">
        <f>IF((IFERROR((VLOOKUP(D4021,'Automation (QBO)'!A:B,2,FALSE)),"0"))=0,"Suspense",(IFERROR((VLOOKUP(D4021,'Automation (QBO)'!A:B,2,FALSE)),"Suspense")))</f>
        <v>Accounts Payable - Unknown</v>
      </c>
      <c r="I4021" s="17">
        <f t="shared" si="258"/>
        <v>435.75</v>
      </c>
      <c r="J4021" s="12" t="str">
        <f t="shared" si="259"/>
        <v>Accounts Payable - Unknown</v>
      </c>
    </row>
    <row r="4022" spans="1:10" ht="18" hidden="1" customHeight="1">
      <c r="A4022" s="13" t="s">
        <v>1013</v>
      </c>
      <c r="B4022" s="12" t="s">
        <v>929</v>
      </c>
      <c r="C4022" s="12" t="s">
        <v>111</v>
      </c>
      <c r="D4022" s="12" t="s">
        <v>272</v>
      </c>
      <c r="E4022" s="12">
        <v>-435.75</v>
      </c>
      <c r="F4022" s="14" t="str">
        <f t="shared" si="256"/>
        <v>2025-09-02Bill Payment (Cheque)Reload Contracting Ltd.21000 Accounts Payable-435.75</v>
      </c>
      <c r="G4022" s="15">
        <f t="shared" si="257"/>
        <v>45902</v>
      </c>
      <c r="H4022" s="16" t="str">
        <f>IF((IFERROR((VLOOKUP(D4022,'Automation (QBO)'!A:B,2,FALSE)),"0"))=0,"Suspense",(IFERROR((VLOOKUP(D4022,'Automation (QBO)'!A:B,2,FALSE)),"Suspense")))</f>
        <v>Accounts Payable - Unknown</v>
      </c>
      <c r="I4022" s="17">
        <f t="shared" si="258"/>
        <v>-435.75</v>
      </c>
      <c r="J4022" s="12" t="str">
        <f t="shared" si="259"/>
        <v>Accounts Payable - Unknown</v>
      </c>
    </row>
    <row r="4023" spans="1:10" ht="18" hidden="1" customHeight="1">
      <c r="A4023" s="13" t="s">
        <v>1013</v>
      </c>
      <c r="B4023" s="12" t="s">
        <v>929</v>
      </c>
      <c r="C4023" s="12" t="s">
        <v>111</v>
      </c>
      <c r="D4023" s="12" t="s">
        <v>201</v>
      </c>
      <c r="E4023" s="12">
        <v>-435.75</v>
      </c>
      <c r="F4023" s="14" t="str">
        <f t="shared" si="256"/>
        <v>2025-09-02Bill Payment (Cheque)Reload Contracting Ltd.11005 Chequing (CIBC)-435.75</v>
      </c>
      <c r="G4023" s="15">
        <f t="shared" si="257"/>
        <v>45902</v>
      </c>
      <c r="H4023" s="16" t="str">
        <f>IF((IFERROR((VLOOKUP(D4023,'Automation (QBO)'!A:B,2,FALSE)),"0"))=0,"Suspense",(IFERROR((VLOOKUP(D4023,'Automation (QBO)'!A:B,2,FALSE)),"Suspense")))</f>
        <v>Chequing (CIBC)</v>
      </c>
      <c r="I4023" s="17">
        <f t="shared" si="258"/>
        <v>-435.75</v>
      </c>
      <c r="J4023" s="12" t="str">
        <f t="shared" si="259"/>
        <v>Chequing (CIBC)</v>
      </c>
    </row>
    <row r="4024" spans="1:10" ht="18" hidden="1" customHeight="1">
      <c r="A4024" s="13" t="s">
        <v>1013</v>
      </c>
      <c r="B4024" s="12" t="s">
        <v>929</v>
      </c>
      <c r="C4024" s="12" t="s">
        <v>111</v>
      </c>
      <c r="D4024" s="12" t="s">
        <v>201</v>
      </c>
      <c r="E4024" s="12">
        <v>-352.32</v>
      </c>
      <c r="F4024" s="14" t="str">
        <f t="shared" si="256"/>
        <v>2025-09-02Bill Payment (Cheque)Reload Contracting Ltd.11005 Chequing (CIBC)-352.32</v>
      </c>
      <c r="G4024" s="15">
        <f t="shared" si="257"/>
        <v>45902</v>
      </c>
      <c r="H4024" s="16" t="str">
        <f>IF((IFERROR((VLOOKUP(D4024,'Automation (QBO)'!A:B,2,FALSE)),"0"))=0,"Suspense",(IFERROR((VLOOKUP(D4024,'Automation (QBO)'!A:B,2,FALSE)),"Suspense")))</f>
        <v>Chequing (CIBC)</v>
      </c>
      <c r="I4024" s="17">
        <f t="shared" si="258"/>
        <v>-352.32</v>
      </c>
      <c r="J4024" s="12" t="str">
        <f t="shared" si="259"/>
        <v>Chequing (CIBC)</v>
      </c>
    </row>
    <row r="4025" spans="1:10" ht="18" hidden="1" customHeight="1">
      <c r="A4025" s="13" t="s">
        <v>1013</v>
      </c>
      <c r="B4025" s="12" t="s">
        <v>925</v>
      </c>
      <c r="C4025" s="12" t="s">
        <v>727</v>
      </c>
      <c r="D4025" s="12" t="s">
        <v>505</v>
      </c>
      <c r="E4025" s="12">
        <v>27.58</v>
      </c>
      <c r="F4025" s="14" t="str">
        <f t="shared" si="256"/>
        <v>2025-09-02Bill Payment (Credit Card)CIBC Rewards21010 Credit Card (CIBC Visa)27.58</v>
      </c>
      <c r="G4025" s="15">
        <f t="shared" si="257"/>
        <v>45902</v>
      </c>
      <c r="H4025" s="16" t="str">
        <f>IF((IFERROR((VLOOKUP(D4025,'Automation (QBO)'!A:B,2,FALSE)),"0"))=0,"Suspense",(IFERROR((VLOOKUP(D4025,'Automation (QBO)'!A:B,2,FALSE)),"Suspense")))</f>
        <v>Credit Card (CIBC Visa)</v>
      </c>
      <c r="I4025" s="17">
        <f t="shared" si="258"/>
        <v>27.58</v>
      </c>
      <c r="J4025" s="12" t="str">
        <f t="shared" si="259"/>
        <v>Credit Card (CIBC Visa)</v>
      </c>
    </row>
    <row r="4026" spans="1:10" ht="18" hidden="1" customHeight="1">
      <c r="A4026" s="13" t="s">
        <v>1014</v>
      </c>
      <c r="B4026" s="12" t="s">
        <v>154</v>
      </c>
      <c r="D4026" s="12" t="s">
        <v>207</v>
      </c>
      <c r="E4026" s="12">
        <v>30</v>
      </c>
      <c r="F4026" s="14" t="str">
        <f t="shared" si="256"/>
        <v>2025-09-03Transfer11010 Savings (CIBC)30</v>
      </c>
      <c r="G4026" s="15">
        <f t="shared" si="257"/>
        <v>45903</v>
      </c>
      <c r="H4026" s="16" t="str">
        <f>IF((IFERROR((VLOOKUP(D4026,'Automation (QBO)'!A:B,2,FALSE)),"0"))=0,"Suspense",(IFERROR((VLOOKUP(D4026,'Automation (QBO)'!A:B,2,FALSE)),"Suspense")))</f>
        <v>Savings (CIBC)</v>
      </c>
      <c r="I4026" s="17">
        <f t="shared" si="258"/>
        <v>30</v>
      </c>
      <c r="J4026" s="12" t="str">
        <f t="shared" si="259"/>
        <v>Savings (CIBC)</v>
      </c>
    </row>
    <row r="4027" spans="1:10" ht="18" hidden="1" customHeight="1">
      <c r="A4027" s="13" t="s">
        <v>1014</v>
      </c>
      <c r="B4027" s="12" t="s">
        <v>99</v>
      </c>
      <c r="D4027" s="12" t="s">
        <v>505</v>
      </c>
      <c r="E4027" s="12">
        <v>-2500</v>
      </c>
      <c r="F4027" s="14" t="str">
        <f t="shared" si="256"/>
        <v>2025-09-03Credit Card Payment21010 Credit Card (CIBC Visa)-2500</v>
      </c>
      <c r="G4027" s="15">
        <f t="shared" si="257"/>
        <v>45903</v>
      </c>
      <c r="H4027" s="16" t="str">
        <f>IF((IFERROR((VLOOKUP(D4027,'Automation (QBO)'!A:B,2,FALSE)),"0"))=0,"Suspense",(IFERROR((VLOOKUP(D4027,'Automation (QBO)'!A:B,2,FALSE)),"Suspense")))</f>
        <v>Credit Card (CIBC Visa)</v>
      </c>
      <c r="I4027" s="17">
        <f t="shared" si="258"/>
        <v>-2500</v>
      </c>
      <c r="J4027" s="12" t="str">
        <f t="shared" si="259"/>
        <v>Credit Card (CIBC Visa)</v>
      </c>
    </row>
    <row r="4028" spans="1:10" ht="18" hidden="1" customHeight="1">
      <c r="A4028" s="13" t="s">
        <v>1014</v>
      </c>
      <c r="B4028" s="12" t="s">
        <v>924</v>
      </c>
      <c r="C4028" s="12" t="s">
        <v>115</v>
      </c>
      <c r="D4028" s="12" t="s">
        <v>654</v>
      </c>
      <c r="E4028" s="12">
        <v>5505</v>
      </c>
      <c r="F4028" s="14" t="str">
        <f t="shared" si="256"/>
        <v>2025-09-03BillBrenmack Electric Ltd51320 Project Expense - Subcontractors5505</v>
      </c>
      <c r="G4028" s="15">
        <f t="shared" si="257"/>
        <v>45903</v>
      </c>
      <c r="H4028" s="16" t="str">
        <f>IF((IFERROR((VLOOKUP(D4028,'Automation (QBO)'!A:B,2,FALSE)),"0"))=0,"Suspense",(IFERROR((VLOOKUP(D4028,'Automation (QBO)'!A:B,2,FALSE)),"Suspense")))</f>
        <v>Project Expense - Subcontractors</v>
      </c>
      <c r="I4028" s="17">
        <f t="shared" si="258"/>
        <v>5505</v>
      </c>
      <c r="J4028" s="12" t="str">
        <f t="shared" si="259"/>
        <v>Project Expense - Subcontractors</v>
      </c>
    </row>
    <row r="4029" spans="1:10" ht="18" hidden="1" customHeight="1">
      <c r="A4029" s="13" t="s">
        <v>1014</v>
      </c>
      <c r="B4029" s="12" t="s">
        <v>924</v>
      </c>
      <c r="C4029" s="12" t="s">
        <v>115</v>
      </c>
      <c r="D4029" s="12" t="s">
        <v>199</v>
      </c>
      <c r="E4029" s="12">
        <v>-275.25</v>
      </c>
      <c r="F4029" s="14" t="str">
        <f t="shared" si="256"/>
        <v>2025-09-03BillBrenmack Electric Ltd21020 GST/HST Payable-275.25</v>
      </c>
      <c r="G4029" s="15">
        <f t="shared" si="257"/>
        <v>45903</v>
      </c>
      <c r="H4029" s="16" t="str">
        <f>IF((IFERROR((VLOOKUP(D4029,'Automation (QBO)'!A:B,2,FALSE)),"0"))=0,"Suspense",(IFERROR((VLOOKUP(D4029,'Automation (QBO)'!A:B,2,FALSE)),"Suspense")))</f>
        <v>GST/HST Payable</v>
      </c>
      <c r="I4029" s="17">
        <f t="shared" si="258"/>
        <v>-275.25</v>
      </c>
      <c r="J4029" s="12" t="str">
        <f t="shared" si="259"/>
        <v>GST/HST Payable</v>
      </c>
    </row>
    <row r="4030" spans="1:10" ht="18" hidden="1" customHeight="1">
      <c r="A4030" s="13" t="s">
        <v>1014</v>
      </c>
      <c r="B4030" s="12" t="s">
        <v>924</v>
      </c>
      <c r="C4030" s="12" t="s">
        <v>115</v>
      </c>
      <c r="D4030" s="12" t="s">
        <v>272</v>
      </c>
      <c r="E4030" s="12">
        <v>5780.25</v>
      </c>
      <c r="F4030" s="14" t="str">
        <f t="shared" si="256"/>
        <v>2025-09-03BillBrenmack Electric Ltd21000 Accounts Payable5780.25</v>
      </c>
      <c r="G4030" s="15">
        <f t="shared" si="257"/>
        <v>45903</v>
      </c>
      <c r="H4030" s="16" t="str">
        <f>IF((IFERROR((VLOOKUP(D4030,'Automation (QBO)'!A:B,2,FALSE)),"0"))=0,"Suspense",(IFERROR((VLOOKUP(D4030,'Automation (QBO)'!A:B,2,FALSE)),"Suspense")))</f>
        <v>Accounts Payable - Unknown</v>
      </c>
      <c r="I4030" s="17">
        <f t="shared" si="258"/>
        <v>5780.25</v>
      </c>
      <c r="J4030" s="12" t="str">
        <f t="shared" si="259"/>
        <v>Accounts Payable - Unknown</v>
      </c>
    </row>
    <row r="4031" spans="1:10" ht="18" hidden="1" customHeight="1">
      <c r="A4031" s="13" t="s">
        <v>1014</v>
      </c>
      <c r="B4031" s="12" t="s">
        <v>929</v>
      </c>
      <c r="C4031" s="12" t="s">
        <v>115</v>
      </c>
      <c r="D4031" s="12" t="s">
        <v>272</v>
      </c>
      <c r="E4031" s="12">
        <v>-5780.25</v>
      </c>
      <c r="F4031" s="14" t="str">
        <f t="shared" si="256"/>
        <v>2025-09-03Bill Payment (Cheque)Brenmack Electric Ltd21000 Accounts Payable-5780.25</v>
      </c>
      <c r="G4031" s="15">
        <f t="shared" si="257"/>
        <v>45903</v>
      </c>
      <c r="H4031" s="16" t="str">
        <f>IF((IFERROR((VLOOKUP(D4031,'Automation (QBO)'!A:B,2,FALSE)),"0"))=0,"Suspense",(IFERROR((VLOOKUP(D4031,'Automation (QBO)'!A:B,2,FALSE)),"Suspense")))</f>
        <v>Accounts Payable - Unknown</v>
      </c>
      <c r="I4031" s="17">
        <f t="shared" si="258"/>
        <v>-5780.25</v>
      </c>
      <c r="J4031" s="12" t="str">
        <f t="shared" si="259"/>
        <v>Accounts Payable - Unknown</v>
      </c>
    </row>
    <row r="4032" spans="1:10" ht="18" hidden="1" customHeight="1">
      <c r="A4032" s="13" t="s">
        <v>1014</v>
      </c>
      <c r="B4032" s="12" t="s">
        <v>929</v>
      </c>
      <c r="C4032" s="12" t="s">
        <v>115</v>
      </c>
      <c r="D4032" s="12" t="s">
        <v>201</v>
      </c>
      <c r="E4032" s="12">
        <v>-5780.25</v>
      </c>
      <c r="F4032" s="14" t="str">
        <f t="shared" si="256"/>
        <v>2025-09-03Bill Payment (Cheque)Brenmack Electric Ltd11005 Chequing (CIBC)-5780.25</v>
      </c>
      <c r="G4032" s="15">
        <f t="shared" si="257"/>
        <v>45903</v>
      </c>
      <c r="H4032" s="16" t="str">
        <f>IF((IFERROR((VLOOKUP(D4032,'Automation (QBO)'!A:B,2,FALSE)),"0"))=0,"Suspense",(IFERROR((VLOOKUP(D4032,'Automation (QBO)'!A:B,2,FALSE)),"Suspense")))</f>
        <v>Chequing (CIBC)</v>
      </c>
      <c r="I4032" s="17">
        <f t="shared" si="258"/>
        <v>-5780.25</v>
      </c>
      <c r="J4032" s="12" t="str">
        <f t="shared" si="259"/>
        <v>Chequing (CIBC)</v>
      </c>
    </row>
    <row r="4033" spans="1:10" ht="18" hidden="1" customHeight="1">
      <c r="A4033" s="13" t="s">
        <v>1014</v>
      </c>
      <c r="B4033" s="12" t="s">
        <v>99</v>
      </c>
      <c r="D4033" s="12" t="s">
        <v>201</v>
      </c>
      <c r="E4033" s="12">
        <v>-2500</v>
      </c>
      <c r="F4033" s="14" t="str">
        <f t="shared" si="256"/>
        <v>2025-09-03Credit Card Payment11005 Chequing (CIBC)-2500</v>
      </c>
      <c r="G4033" s="15">
        <f t="shared" si="257"/>
        <v>45903</v>
      </c>
      <c r="H4033" s="16" t="str">
        <f>IF((IFERROR((VLOOKUP(D4033,'Automation (QBO)'!A:B,2,FALSE)),"0"))=0,"Suspense",(IFERROR((VLOOKUP(D4033,'Automation (QBO)'!A:B,2,FALSE)),"Suspense")))</f>
        <v>Chequing (CIBC)</v>
      </c>
      <c r="I4033" s="17">
        <f t="shared" si="258"/>
        <v>-2500</v>
      </c>
      <c r="J4033" s="12" t="str">
        <f t="shared" si="259"/>
        <v>Chequing (CIBC)</v>
      </c>
    </row>
    <row r="4034" spans="1:10" ht="18" hidden="1" customHeight="1">
      <c r="A4034" s="13" t="s">
        <v>1014</v>
      </c>
      <c r="B4034" s="12" t="s">
        <v>78</v>
      </c>
      <c r="C4034" s="12" t="s">
        <v>845</v>
      </c>
      <c r="D4034" s="12" t="s">
        <v>1044</v>
      </c>
      <c r="E4034" s="12">
        <v>2654.27</v>
      </c>
      <c r="F4034" s="14" t="str">
        <f t="shared" si="256"/>
        <v>2025-09-03ExpenseCRA - Payroll52508 Payroll - Federal tax expense2654.27</v>
      </c>
      <c r="G4034" s="15">
        <f t="shared" si="257"/>
        <v>45903</v>
      </c>
      <c r="H4034" s="16" t="str">
        <f>IF((IFERROR((VLOOKUP(D4034,'Automation (QBO)'!A:B,2,FALSE)),"0"))=0,"Suspense",(IFERROR((VLOOKUP(D4034,'Automation (QBO)'!A:B,2,FALSE)),"Suspense")))</f>
        <v>Suspense</v>
      </c>
      <c r="I4034" s="17">
        <f t="shared" si="258"/>
        <v>2654.27</v>
      </c>
      <c r="J4034" s="12" t="str">
        <f t="shared" si="259"/>
        <v>Suspense</v>
      </c>
    </row>
    <row r="4035" spans="1:10" ht="18" hidden="1" customHeight="1">
      <c r="A4035" s="13" t="s">
        <v>1014</v>
      </c>
      <c r="B4035" s="12" t="s">
        <v>78</v>
      </c>
      <c r="C4035" s="12" t="s">
        <v>845</v>
      </c>
      <c r="D4035" s="12" t="s">
        <v>199</v>
      </c>
      <c r="E4035" s="12">
        <v>0</v>
      </c>
      <c r="F4035" s="14" t="str">
        <f t="shared" si="256"/>
        <v>2025-09-03ExpenseCRA - Payroll21020 GST/HST Payable0</v>
      </c>
      <c r="G4035" s="15">
        <f t="shared" si="257"/>
        <v>45903</v>
      </c>
      <c r="H4035" s="16" t="str">
        <f>IF((IFERROR((VLOOKUP(D4035,'Automation (QBO)'!A:B,2,FALSE)),"0"))=0,"Suspense",(IFERROR((VLOOKUP(D4035,'Automation (QBO)'!A:B,2,FALSE)),"Suspense")))</f>
        <v>GST/HST Payable</v>
      </c>
      <c r="I4035" s="17">
        <f t="shared" si="258"/>
        <v>0</v>
      </c>
      <c r="J4035" s="12" t="str">
        <f t="shared" si="259"/>
        <v>GST/HST Payable</v>
      </c>
    </row>
    <row r="4036" spans="1:10" ht="18" hidden="1" customHeight="1">
      <c r="A4036" s="13" t="s">
        <v>1014</v>
      </c>
      <c r="B4036" s="12" t="s">
        <v>78</v>
      </c>
      <c r="C4036" s="12" t="s">
        <v>845</v>
      </c>
      <c r="D4036" s="12" t="s">
        <v>505</v>
      </c>
      <c r="E4036" s="12">
        <v>2654.27</v>
      </c>
      <c r="F4036" s="14" t="str">
        <f t="shared" si="256"/>
        <v>2025-09-03ExpenseCRA - Payroll21010 Credit Card (CIBC Visa)2654.27</v>
      </c>
      <c r="G4036" s="15">
        <f t="shared" si="257"/>
        <v>45903</v>
      </c>
      <c r="H4036" s="16" t="str">
        <f>IF((IFERROR((VLOOKUP(D4036,'Automation (QBO)'!A:B,2,FALSE)),"0"))=0,"Suspense",(IFERROR((VLOOKUP(D4036,'Automation (QBO)'!A:B,2,FALSE)),"Suspense")))</f>
        <v>Credit Card (CIBC Visa)</v>
      </c>
      <c r="I4036" s="17">
        <f t="shared" si="258"/>
        <v>2654.27</v>
      </c>
      <c r="J4036" s="12" t="str">
        <f t="shared" si="259"/>
        <v>Credit Card (CIBC Visa)</v>
      </c>
    </row>
    <row r="4037" spans="1:10" ht="18" hidden="1" customHeight="1">
      <c r="A4037" s="13" t="s">
        <v>1014</v>
      </c>
      <c r="B4037" s="12" t="s">
        <v>154</v>
      </c>
      <c r="D4037" s="12" t="s">
        <v>201</v>
      </c>
      <c r="E4037" s="12">
        <v>-30</v>
      </c>
      <c r="F4037" s="14" t="str">
        <f t="shared" si="256"/>
        <v>2025-09-03Transfer11005 Chequing (CIBC)-30</v>
      </c>
      <c r="G4037" s="15">
        <f t="shared" si="257"/>
        <v>45903</v>
      </c>
      <c r="H4037" s="16" t="str">
        <f>IF((IFERROR((VLOOKUP(D4037,'Automation (QBO)'!A:B,2,FALSE)),"0"))=0,"Suspense",(IFERROR((VLOOKUP(D4037,'Automation (QBO)'!A:B,2,FALSE)),"Suspense")))</f>
        <v>Chequing (CIBC)</v>
      </c>
      <c r="I4037" s="17">
        <f t="shared" si="258"/>
        <v>-30</v>
      </c>
      <c r="J4037" s="12" t="str">
        <f t="shared" si="259"/>
        <v>Chequing (CIBC)</v>
      </c>
    </row>
    <row r="4038" spans="1:10" ht="18" hidden="1" customHeight="1">
      <c r="A4038" s="13" t="s">
        <v>1015</v>
      </c>
      <c r="B4038" s="12" t="s">
        <v>106</v>
      </c>
      <c r="C4038" s="12" t="s">
        <v>1006</v>
      </c>
      <c r="D4038" s="12" t="s">
        <v>665</v>
      </c>
      <c r="E4038" s="12">
        <v>-23457.46</v>
      </c>
      <c r="F4038" s="14" t="str">
        <f t="shared" si="256"/>
        <v>2025-09-04PaymentDarby's Liquor Store12000 [Accounts Receivable]-23457.46</v>
      </c>
      <c r="G4038" s="15">
        <f t="shared" si="257"/>
        <v>45904</v>
      </c>
      <c r="H4038" s="16" t="str">
        <f>IF((IFERROR((VLOOKUP(D4038,'Automation (QBO)'!A:B,2,FALSE)),"0"))=0,"Suspense",(IFERROR((VLOOKUP(D4038,'Automation (QBO)'!A:B,2,FALSE)),"Suspense")))</f>
        <v>Accounts Recievable - Suspense</v>
      </c>
      <c r="I4038" s="17">
        <f t="shared" si="258"/>
        <v>-23457.46</v>
      </c>
      <c r="J4038" s="12" t="str">
        <f t="shared" si="259"/>
        <v>Accounts Recievable - Suspense</v>
      </c>
    </row>
    <row r="4039" spans="1:10" ht="18" hidden="1" customHeight="1">
      <c r="A4039" s="13" t="s">
        <v>1015</v>
      </c>
      <c r="B4039" s="12" t="s">
        <v>99</v>
      </c>
      <c r="D4039" s="12" t="s">
        <v>505</v>
      </c>
      <c r="E4039" s="12">
        <v>-500</v>
      </c>
      <c r="F4039" s="14" t="str">
        <f t="shared" si="256"/>
        <v>2025-09-04Credit Card Payment21010 Credit Card (CIBC Visa)-500</v>
      </c>
      <c r="G4039" s="15">
        <f t="shared" si="257"/>
        <v>45904</v>
      </c>
      <c r="H4039" s="16" t="str">
        <f>IF((IFERROR((VLOOKUP(D4039,'Automation (QBO)'!A:B,2,FALSE)),"0"))=0,"Suspense",(IFERROR((VLOOKUP(D4039,'Automation (QBO)'!A:B,2,FALSE)),"Suspense")))</f>
        <v>Credit Card (CIBC Visa)</v>
      </c>
      <c r="I4039" s="17">
        <f t="shared" si="258"/>
        <v>-500</v>
      </c>
      <c r="J4039" s="12" t="str">
        <f t="shared" si="259"/>
        <v>Credit Card (CIBC Visa)</v>
      </c>
    </row>
    <row r="4040" spans="1:10" ht="18" hidden="1" customHeight="1">
      <c r="A4040" s="13" t="s">
        <v>1015</v>
      </c>
      <c r="B4040" s="12" t="s">
        <v>78</v>
      </c>
      <c r="C4040" s="12" t="s">
        <v>109</v>
      </c>
      <c r="D4040" s="12" t="s">
        <v>656</v>
      </c>
      <c r="E4040" s="12">
        <v>1000</v>
      </c>
      <c r="F4040" s="14" t="str">
        <f t="shared" si="256"/>
        <v>2025-09-04ExpenseSaltire Rentals13007 Due to/from Saltire Rentals1000</v>
      </c>
      <c r="G4040" s="15">
        <f t="shared" si="257"/>
        <v>45904</v>
      </c>
      <c r="H4040" s="16" t="str">
        <f>IF((IFERROR((VLOOKUP(D4040,'Automation (QBO)'!A:B,2,FALSE)),"0"))=0,"Suspense",(IFERROR((VLOOKUP(D4040,'Automation (QBO)'!A:B,2,FALSE)),"Suspense")))</f>
        <v>Due to/from Saltire Rentals</v>
      </c>
      <c r="I4040" s="17">
        <f t="shared" si="258"/>
        <v>1000</v>
      </c>
      <c r="J4040" s="12" t="str">
        <f t="shared" si="259"/>
        <v>Due to/from Saltire Rentals</v>
      </c>
    </row>
    <row r="4041" spans="1:10" ht="18" hidden="1" customHeight="1">
      <c r="A4041" s="13" t="s">
        <v>1015</v>
      </c>
      <c r="B4041" s="12" t="s">
        <v>78</v>
      </c>
      <c r="C4041" s="12" t="s">
        <v>109</v>
      </c>
      <c r="D4041" s="12" t="s">
        <v>199</v>
      </c>
      <c r="E4041" s="12">
        <v>0</v>
      </c>
      <c r="F4041" s="14" t="str">
        <f t="shared" si="256"/>
        <v>2025-09-04ExpenseSaltire Rentals21020 GST/HST Payable0</v>
      </c>
      <c r="G4041" s="15">
        <f t="shared" si="257"/>
        <v>45904</v>
      </c>
      <c r="H4041" s="16" t="str">
        <f>IF((IFERROR((VLOOKUP(D4041,'Automation (QBO)'!A:B,2,FALSE)),"0"))=0,"Suspense",(IFERROR((VLOOKUP(D4041,'Automation (QBO)'!A:B,2,FALSE)),"Suspense")))</f>
        <v>GST/HST Payable</v>
      </c>
      <c r="I4041" s="17">
        <f t="shared" si="258"/>
        <v>0</v>
      </c>
      <c r="J4041" s="12" t="str">
        <f t="shared" si="259"/>
        <v>GST/HST Payable</v>
      </c>
    </row>
    <row r="4042" spans="1:10" ht="18" hidden="1" customHeight="1">
      <c r="A4042" s="13" t="s">
        <v>1015</v>
      </c>
      <c r="B4042" s="12" t="s">
        <v>924</v>
      </c>
      <c r="C4042" s="12" t="s">
        <v>81</v>
      </c>
      <c r="D4042" s="12" t="s">
        <v>660</v>
      </c>
      <c r="E4042" s="12">
        <v>32.950000000000003</v>
      </c>
      <c r="F4042" s="14" t="str">
        <f t="shared" si="256"/>
        <v>2025-09-04BillHome Depot51335 Project Expense - Materials32.95</v>
      </c>
      <c r="G4042" s="15">
        <f t="shared" si="257"/>
        <v>45904</v>
      </c>
      <c r="H4042" s="16" t="str">
        <f>IF((IFERROR((VLOOKUP(D4042,'Automation (QBO)'!A:B,2,FALSE)),"0"))=0,"Suspense",(IFERROR((VLOOKUP(D4042,'Automation (QBO)'!A:B,2,FALSE)),"Suspense")))</f>
        <v>Project Expense - Materials</v>
      </c>
      <c r="I4042" s="17">
        <f t="shared" si="258"/>
        <v>32.950000000000003</v>
      </c>
      <c r="J4042" s="12" t="str">
        <f t="shared" si="259"/>
        <v>Project Expense - Materials</v>
      </c>
    </row>
    <row r="4043" spans="1:10" ht="18" hidden="1" customHeight="1">
      <c r="A4043" s="13" t="s">
        <v>1015</v>
      </c>
      <c r="B4043" s="12" t="s">
        <v>924</v>
      </c>
      <c r="C4043" s="12" t="s">
        <v>81</v>
      </c>
      <c r="D4043" s="12" t="s">
        <v>199</v>
      </c>
      <c r="E4043" s="12">
        <v>0</v>
      </c>
      <c r="F4043" s="14" t="str">
        <f t="shared" si="256"/>
        <v>2025-09-04BillHome Depot21020 GST/HST Payable0</v>
      </c>
      <c r="G4043" s="15">
        <f t="shared" si="257"/>
        <v>45904</v>
      </c>
      <c r="H4043" s="16" t="str">
        <f>IF((IFERROR((VLOOKUP(D4043,'Automation (QBO)'!A:B,2,FALSE)),"0"))=0,"Suspense",(IFERROR((VLOOKUP(D4043,'Automation (QBO)'!A:B,2,FALSE)),"Suspense")))</f>
        <v>GST/HST Payable</v>
      </c>
      <c r="I4043" s="17">
        <f t="shared" si="258"/>
        <v>0</v>
      </c>
      <c r="J4043" s="12" t="str">
        <f t="shared" si="259"/>
        <v>GST/HST Payable</v>
      </c>
    </row>
    <row r="4044" spans="1:10" ht="18" hidden="1" customHeight="1">
      <c r="A4044" s="13" t="s">
        <v>1015</v>
      </c>
      <c r="B4044" s="12" t="s">
        <v>924</v>
      </c>
      <c r="C4044" s="12" t="s">
        <v>81</v>
      </c>
      <c r="D4044" s="12" t="s">
        <v>272</v>
      </c>
      <c r="E4044" s="12">
        <v>32.950000000000003</v>
      </c>
      <c r="F4044" s="14" t="str">
        <f t="shared" si="256"/>
        <v>2025-09-04BillHome Depot21000 Accounts Payable32.95</v>
      </c>
      <c r="G4044" s="15">
        <f t="shared" si="257"/>
        <v>45904</v>
      </c>
      <c r="H4044" s="16" t="str">
        <f>IF((IFERROR((VLOOKUP(D4044,'Automation (QBO)'!A:B,2,FALSE)),"0"))=0,"Suspense",(IFERROR((VLOOKUP(D4044,'Automation (QBO)'!A:B,2,FALSE)),"Suspense")))</f>
        <v>Accounts Payable - Unknown</v>
      </c>
      <c r="I4044" s="17">
        <f t="shared" si="258"/>
        <v>32.950000000000003</v>
      </c>
      <c r="J4044" s="12" t="str">
        <f t="shared" si="259"/>
        <v>Accounts Payable - Unknown</v>
      </c>
    </row>
    <row r="4045" spans="1:10" ht="18" hidden="1" customHeight="1">
      <c r="A4045" s="13" t="s">
        <v>1015</v>
      </c>
      <c r="B4045" s="12" t="s">
        <v>925</v>
      </c>
      <c r="C4045" s="12" t="s">
        <v>81</v>
      </c>
      <c r="D4045" s="12" t="s">
        <v>272</v>
      </c>
      <c r="E4045" s="12">
        <v>-32.950000000000003</v>
      </c>
      <c r="F4045" s="14" t="str">
        <f t="shared" si="256"/>
        <v>2025-09-04Bill Payment (Credit Card)Home Depot21000 Accounts Payable-32.95</v>
      </c>
      <c r="G4045" s="15">
        <f t="shared" si="257"/>
        <v>45904</v>
      </c>
      <c r="H4045" s="16" t="str">
        <f>IF((IFERROR((VLOOKUP(D4045,'Automation (QBO)'!A:B,2,FALSE)),"0"))=0,"Suspense",(IFERROR((VLOOKUP(D4045,'Automation (QBO)'!A:B,2,FALSE)),"Suspense")))</f>
        <v>Accounts Payable - Unknown</v>
      </c>
      <c r="I4045" s="17">
        <f t="shared" si="258"/>
        <v>-32.950000000000003</v>
      </c>
      <c r="J4045" s="12" t="str">
        <f t="shared" si="259"/>
        <v>Accounts Payable - Unknown</v>
      </c>
    </row>
    <row r="4046" spans="1:10" ht="18" hidden="1" customHeight="1">
      <c r="A4046" s="13" t="s">
        <v>1015</v>
      </c>
      <c r="B4046" s="12" t="s">
        <v>924</v>
      </c>
      <c r="C4046" s="12" t="s">
        <v>1016</v>
      </c>
      <c r="D4046" s="12" t="s">
        <v>654</v>
      </c>
      <c r="E4046" s="12">
        <v>1100</v>
      </c>
      <c r="F4046" s="14" t="str">
        <f t="shared" si="256"/>
        <v>2025-09-04BillInnovatum Solutions51320 Project Expense - Subcontractors1100</v>
      </c>
      <c r="G4046" s="15">
        <f t="shared" si="257"/>
        <v>45904</v>
      </c>
      <c r="H4046" s="16" t="str">
        <f>IF((IFERROR((VLOOKUP(D4046,'Automation (QBO)'!A:B,2,FALSE)),"0"))=0,"Suspense",(IFERROR((VLOOKUP(D4046,'Automation (QBO)'!A:B,2,FALSE)),"Suspense")))</f>
        <v>Project Expense - Subcontractors</v>
      </c>
      <c r="I4046" s="17">
        <f t="shared" si="258"/>
        <v>1100</v>
      </c>
      <c r="J4046" s="12" t="str">
        <f t="shared" si="259"/>
        <v>Project Expense - Subcontractors</v>
      </c>
    </row>
    <row r="4047" spans="1:10" ht="18" hidden="1" customHeight="1">
      <c r="A4047" s="13" t="s">
        <v>1015</v>
      </c>
      <c r="B4047" s="12" t="s">
        <v>924</v>
      </c>
      <c r="C4047" s="12" t="s">
        <v>1016</v>
      </c>
      <c r="D4047" s="12" t="s">
        <v>199</v>
      </c>
      <c r="E4047" s="12">
        <v>-55</v>
      </c>
      <c r="F4047" s="14" t="str">
        <f t="shared" si="256"/>
        <v>2025-09-04BillInnovatum Solutions21020 GST/HST Payable-55</v>
      </c>
      <c r="G4047" s="15">
        <f t="shared" si="257"/>
        <v>45904</v>
      </c>
      <c r="H4047" s="16" t="str">
        <f>IF((IFERROR((VLOOKUP(D4047,'Automation (QBO)'!A:B,2,FALSE)),"0"))=0,"Suspense",(IFERROR((VLOOKUP(D4047,'Automation (QBO)'!A:B,2,FALSE)),"Suspense")))</f>
        <v>GST/HST Payable</v>
      </c>
      <c r="I4047" s="17">
        <f t="shared" si="258"/>
        <v>-55</v>
      </c>
      <c r="J4047" s="12" t="str">
        <f t="shared" si="259"/>
        <v>GST/HST Payable</v>
      </c>
    </row>
    <row r="4048" spans="1:10" ht="18" hidden="1" customHeight="1">
      <c r="A4048" s="13" t="s">
        <v>1015</v>
      </c>
      <c r="B4048" s="12" t="s">
        <v>924</v>
      </c>
      <c r="C4048" s="12" t="s">
        <v>1016</v>
      </c>
      <c r="D4048" s="12" t="s">
        <v>272</v>
      </c>
      <c r="E4048" s="12">
        <v>1155</v>
      </c>
      <c r="F4048" s="14" t="str">
        <f t="shared" si="256"/>
        <v>2025-09-04BillInnovatum Solutions21000 Accounts Payable1155</v>
      </c>
      <c r="G4048" s="15">
        <f t="shared" si="257"/>
        <v>45904</v>
      </c>
      <c r="H4048" s="16" t="str">
        <f>IF((IFERROR((VLOOKUP(D4048,'Automation (QBO)'!A:B,2,FALSE)),"0"))=0,"Suspense",(IFERROR((VLOOKUP(D4048,'Automation (QBO)'!A:B,2,FALSE)),"Suspense")))</f>
        <v>Accounts Payable - Unknown</v>
      </c>
      <c r="I4048" s="17">
        <f t="shared" si="258"/>
        <v>1155</v>
      </c>
      <c r="J4048" s="12" t="str">
        <f t="shared" si="259"/>
        <v>Accounts Payable - Unknown</v>
      </c>
    </row>
    <row r="4049" spans="1:10" ht="18" hidden="1" customHeight="1">
      <c r="A4049" s="13" t="s">
        <v>1015</v>
      </c>
      <c r="B4049" s="12" t="s">
        <v>925</v>
      </c>
      <c r="C4049" s="12" t="s">
        <v>1016</v>
      </c>
      <c r="D4049" s="12" t="s">
        <v>505</v>
      </c>
      <c r="E4049" s="12">
        <v>1155</v>
      </c>
      <c r="F4049" s="14" t="str">
        <f t="shared" si="256"/>
        <v>2025-09-04Bill Payment (Credit Card)Innovatum Solutions21010 Credit Card (CIBC Visa)1155</v>
      </c>
      <c r="G4049" s="15">
        <f t="shared" si="257"/>
        <v>45904</v>
      </c>
      <c r="H4049" s="16" t="str">
        <f>IF((IFERROR((VLOOKUP(D4049,'Automation (QBO)'!A:B,2,FALSE)),"0"))=0,"Suspense",(IFERROR((VLOOKUP(D4049,'Automation (QBO)'!A:B,2,FALSE)),"Suspense")))</f>
        <v>Credit Card (CIBC Visa)</v>
      </c>
      <c r="I4049" s="17">
        <f t="shared" si="258"/>
        <v>1155</v>
      </c>
      <c r="J4049" s="12" t="str">
        <f t="shared" si="259"/>
        <v>Credit Card (CIBC Visa)</v>
      </c>
    </row>
    <row r="4050" spans="1:10" ht="18" hidden="1" customHeight="1">
      <c r="A4050" s="13" t="s">
        <v>1015</v>
      </c>
      <c r="B4050" s="12" t="s">
        <v>925</v>
      </c>
      <c r="C4050" s="12" t="s">
        <v>1016</v>
      </c>
      <c r="D4050" s="12" t="s">
        <v>272</v>
      </c>
      <c r="E4050" s="12">
        <v>-1155</v>
      </c>
      <c r="F4050" s="14" t="str">
        <f t="shared" si="256"/>
        <v>2025-09-04Bill Payment (Credit Card)Innovatum Solutions21000 Accounts Payable-1155</v>
      </c>
      <c r="G4050" s="15">
        <f t="shared" si="257"/>
        <v>45904</v>
      </c>
      <c r="H4050" s="16" t="str">
        <f>IF((IFERROR((VLOOKUP(D4050,'Automation (QBO)'!A:B,2,FALSE)),"0"))=0,"Suspense",(IFERROR((VLOOKUP(D4050,'Automation (QBO)'!A:B,2,FALSE)),"Suspense")))</f>
        <v>Accounts Payable - Unknown</v>
      </c>
      <c r="I4050" s="17">
        <f t="shared" si="258"/>
        <v>-1155</v>
      </c>
      <c r="J4050" s="12" t="str">
        <f t="shared" si="259"/>
        <v>Accounts Payable - Unknown</v>
      </c>
    </row>
    <row r="4051" spans="1:10" ht="18" hidden="1" customHeight="1">
      <c r="A4051" s="13" t="s">
        <v>1015</v>
      </c>
      <c r="B4051" s="12" t="s">
        <v>78</v>
      </c>
      <c r="C4051" s="12" t="s">
        <v>109</v>
      </c>
      <c r="D4051" s="12" t="s">
        <v>201</v>
      </c>
      <c r="E4051" s="12">
        <v>-1000</v>
      </c>
      <c r="F4051" s="14" t="str">
        <f t="shared" si="256"/>
        <v>2025-09-04ExpenseSaltire Rentals11005 Chequing (CIBC)-1000</v>
      </c>
      <c r="G4051" s="15">
        <f t="shared" si="257"/>
        <v>45904</v>
      </c>
      <c r="H4051" s="16" t="str">
        <f>IF((IFERROR((VLOOKUP(D4051,'Automation (QBO)'!A:B,2,FALSE)),"0"))=0,"Suspense",(IFERROR((VLOOKUP(D4051,'Automation (QBO)'!A:B,2,FALSE)),"Suspense")))</f>
        <v>Chequing (CIBC)</v>
      </c>
      <c r="I4051" s="17">
        <f t="shared" si="258"/>
        <v>-1000</v>
      </c>
      <c r="J4051" s="12" t="str">
        <f t="shared" si="259"/>
        <v>Chequing (CIBC)</v>
      </c>
    </row>
    <row r="4052" spans="1:10" ht="18" hidden="1" customHeight="1">
      <c r="A4052" s="13" t="s">
        <v>1015</v>
      </c>
      <c r="B4052" s="12" t="s">
        <v>99</v>
      </c>
      <c r="D4052" s="12" t="s">
        <v>201</v>
      </c>
      <c r="E4052" s="12">
        <v>-500</v>
      </c>
      <c r="F4052" s="14" t="str">
        <f t="shared" si="256"/>
        <v>2025-09-04Credit Card Payment11005 Chequing (CIBC)-500</v>
      </c>
      <c r="G4052" s="15">
        <f t="shared" si="257"/>
        <v>45904</v>
      </c>
      <c r="H4052" s="16" t="str">
        <f>IF((IFERROR((VLOOKUP(D4052,'Automation (QBO)'!A:B,2,FALSE)),"0"))=0,"Suspense",(IFERROR((VLOOKUP(D4052,'Automation (QBO)'!A:B,2,FALSE)),"Suspense")))</f>
        <v>Chequing (CIBC)</v>
      </c>
      <c r="I4052" s="17">
        <f t="shared" si="258"/>
        <v>-500</v>
      </c>
      <c r="J4052" s="12" t="str">
        <f t="shared" si="259"/>
        <v>Chequing (CIBC)</v>
      </c>
    </row>
    <row r="4053" spans="1:10" ht="18" hidden="1" customHeight="1">
      <c r="A4053" s="13" t="s">
        <v>1015</v>
      </c>
      <c r="B4053" s="12" t="s">
        <v>106</v>
      </c>
      <c r="C4053" s="12" t="s">
        <v>1006</v>
      </c>
      <c r="D4053" s="12" t="s">
        <v>201</v>
      </c>
      <c r="E4053" s="12">
        <v>23457.46</v>
      </c>
      <c r="F4053" s="14" t="str">
        <f t="shared" si="256"/>
        <v>2025-09-04PaymentDarby's Liquor Store11005 Chequing (CIBC)23457.46</v>
      </c>
      <c r="G4053" s="15">
        <f t="shared" si="257"/>
        <v>45904</v>
      </c>
      <c r="H4053" s="16" t="str">
        <f>IF((IFERROR((VLOOKUP(D4053,'Automation (QBO)'!A:B,2,FALSE)),"0"))=0,"Suspense",(IFERROR((VLOOKUP(D4053,'Automation (QBO)'!A:B,2,FALSE)),"Suspense")))</f>
        <v>Chequing (CIBC)</v>
      </c>
      <c r="I4053" s="17">
        <f t="shared" si="258"/>
        <v>23457.46</v>
      </c>
      <c r="J4053" s="12" t="str">
        <f t="shared" si="259"/>
        <v>Chequing (CIBC)</v>
      </c>
    </row>
    <row r="4054" spans="1:10" ht="18" hidden="1" customHeight="1">
      <c r="A4054" s="13" t="s">
        <v>1015</v>
      </c>
      <c r="B4054" s="12" t="s">
        <v>925</v>
      </c>
      <c r="C4054" s="12" t="s">
        <v>81</v>
      </c>
      <c r="D4054" s="12" t="s">
        <v>505</v>
      </c>
      <c r="E4054" s="12">
        <v>32.950000000000003</v>
      </c>
      <c r="F4054" s="14" t="str">
        <f t="shared" si="256"/>
        <v>2025-09-04Bill Payment (Credit Card)Home Depot21010 Credit Card (CIBC Visa)32.95</v>
      </c>
      <c r="G4054" s="15">
        <f t="shared" si="257"/>
        <v>45904</v>
      </c>
      <c r="H4054" s="16" t="str">
        <f>IF((IFERROR((VLOOKUP(D4054,'Automation (QBO)'!A:B,2,FALSE)),"0"))=0,"Suspense",(IFERROR((VLOOKUP(D4054,'Automation (QBO)'!A:B,2,FALSE)),"Suspense")))</f>
        <v>Credit Card (CIBC Visa)</v>
      </c>
      <c r="I4054" s="17">
        <f t="shared" si="258"/>
        <v>32.950000000000003</v>
      </c>
      <c r="J4054" s="12" t="str">
        <f t="shared" si="259"/>
        <v>Credit Card (CIBC Visa)</v>
      </c>
    </row>
    <row r="4055" spans="1:10" ht="18" hidden="1" customHeight="1">
      <c r="A4055" s="13" t="s">
        <v>1017</v>
      </c>
      <c r="B4055" s="12" t="s">
        <v>84</v>
      </c>
      <c r="C4055" s="12" t="s">
        <v>963</v>
      </c>
      <c r="D4055" s="12" t="s">
        <v>665</v>
      </c>
      <c r="E4055" s="12">
        <v>3255</v>
      </c>
      <c r="F4055" s="14" t="str">
        <f t="shared" si="256"/>
        <v>2025-09-05InvoiceExtramile hospitality12000 [Accounts Receivable]3255</v>
      </c>
      <c r="G4055" s="15">
        <f t="shared" si="257"/>
        <v>45905</v>
      </c>
      <c r="H4055" s="16" t="str">
        <f>IF((IFERROR((VLOOKUP(D4055,'Automation (QBO)'!A:B,2,FALSE)),"0"))=0,"Suspense",(IFERROR((VLOOKUP(D4055,'Automation (QBO)'!A:B,2,FALSE)),"Suspense")))</f>
        <v>Accounts Recievable - Suspense</v>
      </c>
      <c r="I4055" s="17">
        <f t="shared" si="258"/>
        <v>3255</v>
      </c>
      <c r="J4055" s="12" t="str">
        <f t="shared" si="259"/>
        <v>Accounts Recievable - Suspense</v>
      </c>
    </row>
    <row r="4056" spans="1:10" ht="18" hidden="1" customHeight="1">
      <c r="A4056" s="13" t="s">
        <v>1017</v>
      </c>
      <c r="B4056" s="12" t="s">
        <v>84</v>
      </c>
      <c r="C4056" s="12" t="s">
        <v>963</v>
      </c>
      <c r="D4056" s="12" t="s">
        <v>950</v>
      </c>
      <c r="E4056" s="12">
        <v>3000</v>
      </c>
      <c r="F4056" s="14" t="str">
        <f t="shared" si="256"/>
        <v>2025-09-05InvoiceExtramile hospitality41007 Labour - Consulting3000</v>
      </c>
      <c r="G4056" s="15">
        <f t="shared" si="257"/>
        <v>45905</v>
      </c>
      <c r="H4056" s="16" t="str">
        <f>IF((IFERROR((VLOOKUP(D4056,'Automation (QBO)'!A:B,2,FALSE)),"0"))=0,"Suspense",(IFERROR((VLOOKUP(D4056,'Automation (QBO)'!A:B,2,FALSE)),"Suspense")))</f>
        <v>Labour - Consulting</v>
      </c>
      <c r="I4056" s="17">
        <f t="shared" si="258"/>
        <v>3000</v>
      </c>
      <c r="J4056" s="12" t="str">
        <f t="shared" si="259"/>
        <v>Labour - Consulting</v>
      </c>
    </row>
    <row r="4057" spans="1:10" ht="18" hidden="1" customHeight="1">
      <c r="A4057" s="13" t="s">
        <v>1017</v>
      </c>
      <c r="B4057" s="12" t="s">
        <v>84</v>
      </c>
      <c r="C4057" s="12" t="s">
        <v>963</v>
      </c>
      <c r="D4057" s="12" t="s">
        <v>907</v>
      </c>
      <c r="E4057" s="12">
        <v>100</v>
      </c>
      <c r="F4057" s="14" t="str">
        <f t="shared" si="256"/>
        <v>2025-09-05InvoiceExtramile hospitality41008 Project Expense - Materials Income100</v>
      </c>
      <c r="G4057" s="15">
        <f t="shared" si="257"/>
        <v>45905</v>
      </c>
      <c r="H4057" s="16" t="str">
        <f>IF((IFERROR((VLOOKUP(D4057,'Automation (QBO)'!A:B,2,FALSE)),"0"))=0,"Suspense",(IFERROR((VLOOKUP(D4057,'Automation (QBO)'!A:B,2,FALSE)),"Suspense")))</f>
        <v>Project Expense - Materials Income</v>
      </c>
      <c r="I4057" s="17">
        <f t="shared" si="258"/>
        <v>100</v>
      </c>
      <c r="J4057" s="12" t="str">
        <f t="shared" si="259"/>
        <v>Project Expense - Materials Income</v>
      </c>
    </row>
    <row r="4058" spans="1:10" ht="18" hidden="1" customHeight="1">
      <c r="A4058" s="13" t="s">
        <v>1017</v>
      </c>
      <c r="B4058" s="12" t="s">
        <v>84</v>
      </c>
      <c r="C4058" s="12" t="s">
        <v>963</v>
      </c>
      <c r="D4058" s="12" t="s">
        <v>199</v>
      </c>
      <c r="E4058" s="12">
        <v>155</v>
      </c>
      <c r="F4058" s="14" t="str">
        <f t="shared" si="256"/>
        <v>2025-09-05InvoiceExtramile hospitality21020 GST/HST Payable155</v>
      </c>
      <c r="G4058" s="15">
        <f t="shared" si="257"/>
        <v>45905</v>
      </c>
      <c r="H4058" s="16" t="str">
        <f>IF((IFERROR((VLOOKUP(D4058,'Automation (QBO)'!A:B,2,FALSE)),"0"))=0,"Suspense",(IFERROR((VLOOKUP(D4058,'Automation (QBO)'!A:B,2,FALSE)),"Suspense")))</f>
        <v>GST/HST Payable</v>
      </c>
      <c r="I4058" s="17">
        <f t="shared" si="258"/>
        <v>155</v>
      </c>
      <c r="J4058" s="12" t="str">
        <f t="shared" si="259"/>
        <v>GST/HST Payable</v>
      </c>
    </row>
    <row r="4059" spans="1:10" ht="18" hidden="1" customHeight="1">
      <c r="A4059" s="13" t="s">
        <v>1017</v>
      </c>
      <c r="B4059" s="12" t="s">
        <v>84</v>
      </c>
      <c r="C4059" s="12" t="s">
        <v>290</v>
      </c>
      <c r="D4059" s="12" t="s">
        <v>665</v>
      </c>
      <c r="E4059" s="12">
        <v>1155</v>
      </c>
      <c r="F4059" s="14" t="str">
        <f t="shared" si="256"/>
        <v>2025-09-05InvoiceRomers Lynn Valley12000 [Accounts Receivable]1155</v>
      </c>
      <c r="G4059" s="15">
        <f t="shared" si="257"/>
        <v>45905</v>
      </c>
      <c r="H4059" s="16" t="str">
        <f>IF((IFERROR((VLOOKUP(D4059,'Automation (QBO)'!A:B,2,FALSE)),"0"))=0,"Suspense",(IFERROR((VLOOKUP(D4059,'Automation (QBO)'!A:B,2,FALSE)),"Suspense")))</f>
        <v>Accounts Recievable - Suspense</v>
      </c>
      <c r="I4059" s="17">
        <f t="shared" si="258"/>
        <v>1155</v>
      </c>
      <c r="J4059" s="12" t="str">
        <f t="shared" si="259"/>
        <v>Accounts Recievable - Suspense</v>
      </c>
    </row>
    <row r="4060" spans="1:10" ht="18" hidden="1" customHeight="1">
      <c r="A4060" s="13" t="s">
        <v>1017</v>
      </c>
      <c r="B4060" s="12" t="s">
        <v>84</v>
      </c>
      <c r="C4060" s="12" t="s">
        <v>290</v>
      </c>
      <c r="D4060" s="12" t="s">
        <v>906</v>
      </c>
      <c r="E4060" s="12">
        <v>1100</v>
      </c>
      <c r="F4060" s="14" t="str">
        <f t="shared" si="256"/>
        <v>2025-09-05InvoiceRomers Lynn Valley41009 Project Expense - Subcontractors Income1100</v>
      </c>
      <c r="G4060" s="15">
        <f t="shared" si="257"/>
        <v>45905</v>
      </c>
      <c r="H4060" s="16" t="str">
        <f>IF((IFERROR((VLOOKUP(D4060,'Automation (QBO)'!A:B,2,FALSE)),"0"))=0,"Suspense",(IFERROR((VLOOKUP(D4060,'Automation (QBO)'!A:B,2,FALSE)),"Suspense")))</f>
        <v>Project Expense - Subcontractors Income</v>
      </c>
      <c r="I4060" s="17">
        <f t="shared" si="258"/>
        <v>1100</v>
      </c>
      <c r="J4060" s="12" t="str">
        <f t="shared" si="259"/>
        <v>Project Expense - Subcontractors Income</v>
      </c>
    </row>
    <row r="4061" spans="1:10" ht="18" hidden="1" customHeight="1">
      <c r="A4061" s="13" t="s">
        <v>1017</v>
      </c>
      <c r="B4061" s="12" t="s">
        <v>84</v>
      </c>
      <c r="C4061" s="12" t="s">
        <v>290</v>
      </c>
      <c r="D4061" s="12" t="s">
        <v>199</v>
      </c>
      <c r="E4061" s="12">
        <v>55</v>
      </c>
      <c r="F4061" s="14" t="str">
        <f t="shared" si="256"/>
        <v>2025-09-05InvoiceRomers Lynn Valley21020 GST/HST Payable55</v>
      </c>
      <c r="G4061" s="15">
        <f t="shared" si="257"/>
        <v>45905</v>
      </c>
      <c r="H4061" s="16" t="str">
        <f>IF((IFERROR((VLOOKUP(D4061,'Automation (QBO)'!A:B,2,FALSE)),"0"))=0,"Suspense",(IFERROR((VLOOKUP(D4061,'Automation (QBO)'!A:B,2,FALSE)),"Suspense")))</f>
        <v>GST/HST Payable</v>
      </c>
      <c r="I4061" s="17">
        <f t="shared" si="258"/>
        <v>55</v>
      </c>
      <c r="J4061" s="12" t="str">
        <f t="shared" si="259"/>
        <v>GST/HST Payable</v>
      </c>
    </row>
    <row r="4062" spans="1:10" ht="18" hidden="1" customHeight="1">
      <c r="A4062" s="13" t="s">
        <v>1017</v>
      </c>
      <c r="B4062" s="12" t="s">
        <v>84</v>
      </c>
      <c r="C4062" s="12" t="s">
        <v>754</v>
      </c>
      <c r="D4062" s="12" t="s">
        <v>757</v>
      </c>
      <c r="E4062" s="12">
        <v>250</v>
      </c>
      <c r="F4062" s="14" t="str">
        <f t="shared" si="256"/>
        <v>2025-09-05InvoiceGranville Island Brewing.42010 Rental - External250</v>
      </c>
      <c r="G4062" s="15">
        <f t="shared" si="257"/>
        <v>45905</v>
      </c>
      <c r="H4062" s="16" t="str">
        <f>IF((IFERROR((VLOOKUP(D4062,'Automation (QBO)'!A:B,2,FALSE)),"0"))=0,"Suspense",(IFERROR((VLOOKUP(D4062,'Automation (QBO)'!A:B,2,FALSE)),"Suspense")))</f>
        <v>Rental - External</v>
      </c>
      <c r="I4062" s="17">
        <f t="shared" si="258"/>
        <v>250</v>
      </c>
      <c r="J4062" s="12" t="str">
        <f t="shared" si="259"/>
        <v>Rental - External</v>
      </c>
    </row>
    <row r="4063" spans="1:10" ht="18" hidden="1" customHeight="1">
      <c r="A4063" s="13" t="s">
        <v>1017</v>
      </c>
      <c r="B4063" s="12" t="s">
        <v>84</v>
      </c>
      <c r="C4063" s="12" t="s">
        <v>754</v>
      </c>
      <c r="D4063" s="12" t="s">
        <v>762</v>
      </c>
      <c r="E4063" s="12">
        <v>50</v>
      </c>
      <c r="F4063" s="14" t="str">
        <f t="shared" ref="F4063:F4126" si="260">A4063&amp;B4063&amp;C4063&amp;D4063&amp;E4063</f>
        <v>2025-09-05InvoiceGranville Island Brewing.42030 Margin - Rental50</v>
      </c>
      <c r="G4063" s="15">
        <f t="shared" ref="G4063:G4126" si="261">IFERROR((DATEVALUE(A4063)),A4063)</f>
        <v>45905</v>
      </c>
      <c r="H4063" s="16" t="str">
        <f>IF((IFERROR((VLOOKUP(D4063,'Automation (QBO)'!A:B,2,FALSE)),"0"))=0,"Suspense",(IFERROR((VLOOKUP(D4063,'Automation (QBO)'!A:B,2,FALSE)),"Suspense")))</f>
        <v>Margin - Rental</v>
      </c>
      <c r="I4063" s="17">
        <f t="shared" ref="I4063:I4126" si="262">E4063</f>
        <v>50</v>
      </c>
      <c r="J4063" s="12" t="str">
        <f t="shared" ref="J4063:J4126" si="263">H4063</f>
        <v>Margin - Rental</v>
      </c>
    </row>
    <row r="4064" spans="1:10" ht="18" hidden="1" customHeight="1">
      <c r="A4064" s="13" t="s">
        <v>1017</v>
      </c>
      <c r="B4064" s="12" t="s">
        <v>84</v>
      </c>
      <c r="C4064" s="12" t="s">
        <v>754</v>
      </c>
      <c r="D4064" s="12" t="s">
        <v>906</v>
      </c>
      <c r="E4064" s="12">
        <v>415</v>
      </c>
      <c r="F4064" s="14" t="str">
        <f t="shared" si="260"/>
        <v>2025-09-05InvoiceGranville Island Brewing.41009 Project Expense - Subcontractors Income415</v>
      </c>
      <c r="G4064" s="15">
        <f t="shared" si="261"/>
        <v>45905</v>
      </c>
      <c r="H4064" s="16" t="str">
        <f>IF((IFERROR((VLOOKUP(D4064,'Automation (QBO)'!A:B,2,FALSE)),"0"))=0,"Suspense",(IFERROR((VLOOKUP(D4064,'Automation (QBO)'!A:B,2,FALSE)),"Suspense")))</f>
        <v>Project Expense - Subcontractors Income</v>
      </c>
      <c r="I4064" s="17">
        <f t="shared" si="262"/>
        <v>415</v>
      </c>
      <c r="J4064" s="12" t="str">
        <f t="shared" si="263"/>
        <v>Project Expense - Subcontractors Income</v>
      </c>
    </row>
    <row r="4065" spans="1:10" ht="18" hidden="1" customHeight="1">
      <c r="A4065" s="13" t="s">
        <v>1017</v>
      </c>
      <c r="B4065" s="12" t="s">
        <v>84</v>
      </c>
      <c r="C4065" s="12" t="s">
        <v>754</v>
      </c>
      <c r="D4065" s="12" t="s">
        <v>760</v>
      </c>
      <c r="E4065" s="12">
        <v>83</v>
      </c>
      <c r="F4065" s="14" t="str">
        <f t="shared" si="260"/>
        <v>2025-09-05InvoiceGranville Island Brewing.42020 Margin - Subcontractor83</v>
      </c>
      <c r="G4065" s="15">
        <f t="shared" si="261"/>
        <v>45905</v>
      </c>
      <c r="H4065" s="16" t="str">
        <f>IF((IFERROR((VLOOKUP(D4065,'Automation (QBO)'!A:B,2,FALSE)),"0"))=0,"Suspense",(IFERROR((VLOOKUP(D4065,'Automation (QBO)'!A:B,2,FALSE)),"Suspense")))</f>
        <v>Margin - Subcontractor</v>
      </c>
      <c r="I4065" s="17">
        <f t="shared" si="262"/>
        <v>83</v>
      </c>
      <c r="J4065" s="12" t="str">
        <f t="shared" si="263"/>
        <v>Margin - Subcontractor</v>
      </c>
    </row>
    <row r="4066" spans="1:10" ht="18" hidden="1" customHeight="1">
      <c r="A4066" s="13" t="s">
        <v>1017</v>
      </c>
      <c r="B4066" s="12" t="s">
        <v>84</v>
      </c>
      <c r="C4066" s="12" t="s">
        <v>754</v>
      </c>
      <c r="D4066" s="12" t="s">
        <v>199</v>
      </c>
      <c r="E4066" s="12">
        <v>39.9</v>
      </c>
      <c r="F4066" s="14" t="str">
        <f t="shared" si="260"/>
        <v>2025-09-05InvoiceGranville Island Brewing.21020 GST/HST Payable39.9</v>
      </c>
      <c r="G4066" s="15">
        <f t="shared" si="261"/>
        <v>45905</v>
      </c>
      <c r="H4066" s="16" t="str">
        <f>IF((IFERROR((VLOOKUP(D4066,'Automation (QBO)'!A:B,2,FALSE)),"0"))=0,"Suspense",(IFERROR((VLOOKUP(D4066,'Automation (QBO)'!A:B,2,FALSE)),"Suspense")))</f>
        <v>GST/HST Payable</v>
      </c>
      <c r="I4066" s="17">
        <f t="shared" si="262"/>
        <v>39.9</v>
      </c>
      <c r="J4066" s="12" t="str">
        <f t="shared" si="263"/>
        <v>GST/HST Payable</v>
      </c>
    </row>
    <row r="4067" spans="1:10" ht="18" hidden="1" customHeight="1">
      <c r="A4067" s="13" t="s">
        <v>1017</v>
      </c>
      <c r="B4067" s="12" t="s">
        <v>78</v>
      </c>
      <c r="C4067" s="12" t="s">
        <v>101</v>
      </c>
      <c r="D4067" s="12" t="s">
        <v>383</v>
      </c>
      <c r="E4067" s="12">
        <v>10.66</v>
      </c>
      <c r="F4067" s="14" t="str">
        <f t="shared" si="260"/>
        <v>2025-09-05ExpenseAmazon52165 Subscriptions (Annual)10.66</v>
      </c>
      <c r="G4067" s="15">
        <f t="shared" si="261"/>
        <v>45905</v>
      </c>
      <c r="H4067" s="16" t="str">
        <f>IF((IFERROR((VLOOKUP(D4067,'Automation (QBO)'!A:B,2,FALSE)),"0"))=0,"Suspense",(IFERROR((VLOOKUP(D4067,'Automation (QBO)'!A:B,2,FALSE)),"Suspense")))</f>
        <v>Subscriptions (Annual)</v>
      </c>
      <c r="I4067" s="17">
        <f t="shared" si="262"/>
        <v>10.66</v>
      </c>
      <c r="J4067" s="12" t="str">
        <f t="shared" si="263"/>
        <v>Subscriptions (Annual)</v>
      </c>
    </row>
    <row r="4068" spans="1:10" ht="18" hidden="1" customHeight="1">
      <c r="A4068" s="13" t="s">
        <v>1017</v>
      </c>
      <c r="B4068" s="12" t="s">
        <v>78</v>
      </c>
      <c r="C4068" s="12" t="s">
        <v>101</v>
      </c>
      <c r="D4068" s="12" t="s">
        <v>199</v>
      </c>
      <c r="E4068" s="12">
        <v>-0.53</v>
      </c>
      <c r="F4068" s="14" t="str">
        <f t="shared" si="260"/>
        <v>2025-09-05ExpenseAmazon21020 GST/HST Payable-0.53</v>
      </c>
      <c r="G4068" s="15">
        <f t="shared" si="261"/>
        <v>45905</v>
      </c>
      <c r="H4068" s="16" t="str">
        <f>IF((IFERROR((VLOOKUP(D4068,'Automation (QBO)'!A:B,2,FALSE)),"0"))=0,"Suspense",(IFERROR((VLOOKUP(D4068,'Automation (QBO)'!A:B,2,FALSE)),"Suspense")))</f>
        <v>GST/HST Payable</v>
      </c>
      <c r="I4068" s="17">
        <f t="shared" si="262"/>
        <v>-0.53</v>
      </c>
      <c r="J4068" s="12" t="str">
        <f t="shared" si="263"/>
        <v>GST/HST Payable</v>
      </c>
    </row>
    <row r="4069" spans="1:10" ht="18" hidden="1" customHeight="1">
      <c r="A4069" s="13" t="s">
        <v>1017</v>
      </c>
      <c r="B4069" s="12" t="s">
        <v>924</v>
      </c>
      <c r="C4069" s="12" t="s">
        <v>289</v>
      </c>
      <c r="D4069" s="12" t="s">
        <v>660</v>
      </c>
      <c r="E4069" s="12">
        <v>19579.64</v>
      </c>
      <c r="F4069" s="14" t="str">
        <f t="shared" si="260"/>
        <v>2025-09-05BillBargreen Ellingson51335 Project Expense - Materials19579.64</v>
      </c>
      <c r="G4069" s="15">
        <f t="shared" si="261"/>
        <v>45905</v>
      </c>
      <c r="H4069" s="16" t="str">
        <f>IF((IFERROR((VLOOKUP(D4069,'Automation (QBO)'!A:B,2,FALSE)),"0"))=0,"Suspense",(IFERROR((VLOOKUP(D4069,'Automation (QBO)'!A:B,2,FALSE)),"Suspense")))</f>
        <v>Project Expense - Materials</v>
      </c>
      <c r="I4069" s="17">
        <f t="shared" si="262"/>
        <v>19579.64</v>
      </c>
      <c r="J4069" s="12" t="str">
        <f t="shared" si="263"/>
        <v>Project Expense - Materials</v>
      </c>
    </row>
    <row r="4070" spans="1:10" ht="18" hidden="1" customHeight="1">
      <c r="A4070" s="13" t="s">
        <v>1017</v>
      </c>
      <c r="B4070" s="12" t="s">
        <v>924</v>
      </c>
      <c r="C4070" s="12" t="s">
        <v>289</v>
      </c>
      <c r="D4070" s="12" t="s">
        <v>199</v>
      </c>
      <c r="E4070" s="12">
        <v>-912.6</v>
      </c>
      <c r="F4070" s="14" t="str">
        <f t="shared" si="260"/>
        <v>2025-09-05BillBargreen Ellingson21020 GST/HST Payable-912.6</v>
      </c>
      <c r="G4070" s="15">
        <f t="shared" si="261"/>
        <v>45905</v>
      </c>
      <c r="H4070" s="16" t="str">
        <f>IF((IFERROR((VLOOKUP(D4070,'Automation (QBO)'!A:B,2,FALSE)),"0"))=0,"Suspense",(IFERROR((VLOOKUP(D4070,'Automation (QBO)'!A:B,2,FALSE)),"Suspense")))</f>
        <v>GST/HST Payable</v>
      </c>
      <c r="I4070" s="17">
        <f t="shared" si="262"/>
        <v>-912.6</v>
      </c>
      <c r="J4070" s="12" t="str">
        <f t="shared" si="263"/>
        <v>GST/HST Payable</v>
      </c>
    </row>
    <row r="4071" spans="1:10" ht="18" hidden="1" customHeight="1">
      <c r="A4071" s="13" t="s">
        <v>1017</v>
      </c>
      <c r="B4071" s="12" t="s">
        <v>924</v>
      </c>
      <c r="C4071" s="12" t="s">
        <v>289</v>
      </c>
      <c r="D4071" s="12" t="s">
        <v>272</v>
      </c>
      <c r="E4071" s="12">
        <v>20492.240000000002</v>
      </c>
      <c r="F4071" s="14" t="str">
        <f t="shared" si="260"/>
        <v>2025-09-05BillBargreen Ellingson21000 Accounts Payable20492.24</v>
      </c>
      <c r="G4071" s="15">
        <f t="shared" si="261"/>
        <v>45905</v>
      </c>
      <c r="H4071" s="16" t="str">
        <f>IF((IFERROR((VLOOKUP(D4071,'Automation (QBO)'!A:B,2,FALSE)),"0"))=0,"Suspense",(IFERROR((VLOOKUP(D4071,'Automation (QBO)'!A:B,2,FALSE)),"Suspense")))</f>
        <v>Accounts Payable - Unknown</v>
      </c>
      <c r="I4071" s="17">
        <f t="shared" si="262"/>
        <v>20492.240000000002</v>
      </c>
      <c r="J4071" s="12" t="str">
        <f t="shared" si="263"/>
        <v>Accounts Payable - Unknown</v>
      </c>
    </row>
    <row r="4072" spans="1:10" ht="18" hidden="1" customHeight="1">
      <c r="A4072" s="13" t="s">
        <v>1017</v>
      </c>
      <c r="B4072" s="12" t="s">
        <v>929</v>
      </c>
      <c r="C4072" s="12" t="s">
        <v>289</v>
      </c>
      <c r="D4072" s="12" t="s">
        <v>272</v>
      </c>
      <c r="E4072" s="12">
        <v>-20492.240000000002</v>
      </c>
      <c r="F4072" s="14" t="str">
        <f t="shared" si="260"/>
        <v>2025-09-05Bill Payment (Cheque)Bargreen Ellingson21000 Accounts Payable-20492.24</v>
      </c>
      <c r="G4072" s="15">
        <f t="shared" si="261"/>
        <v>45905</v>
      </c>
      <c r="H4072" s="16" t="str">
        <f>IF((IFERROR((VLOOKUP(D4072,'Automation (QBO)'!A:B,2,FALSE)),"0"))=0,"Suspense",(IFERROR((VLOOKUP(D4072,'Automation (QBO)'!A:B,2,FALSE)),"Suspense")))</f>
        <v>Accounts Payable - Unknown</v>
      </c>
      <c r="I4072" s="17">
        <f t="shared" si="262"/>
        <v>-20492.240000000002</v>
      </c>
      <c r="J4072" s="12" t="str">
        <f t="shared" si="263"/>
        <v>Accounts Payable - Unknown</v>
      </c>
    </row>
    <row r="4073" spans="1:10" ht="18" hidden="1" customHeight="1">
      <c r="A4073" s="13" t="s">
        <v>1017</v>
      </c>
      <c r="B4073" s="12" t="s">
        <v>929</v>
      </c>
      <c r="C4073" s="12" t="s">
        <v>289</v>
      </c>
      <c r="D4073" s="12" t="s">
        <v>201</v>
      </c>
      <c r="E4073" s="12">
        <v>-20492.240000000002</v>
      </c>
      <c r="F4073" s="14" t="str">
        <f t="shared" si="260"/>
        <v>2025-09-05Bill Payment (Cheque)Bargreen Ellingson11005 Chequing (CIBC)-20492.24</v>
      </c>
      <c r="G4073" s="15">
        <f t="shared" si="261"/>
        <v>45905</v>
      </c>
      <c r="H4073" s="16" t="str">
        <f>IF((IFERROR((VLOOKUP(D4073,'Automation (QBO)'!A:B,2,FALSE)),"0"))=0,"Suspense",(IFERROR((VLOOKUP(D4073,'Automation (QBO)'!A:B,2,FALSE)),"Suspense")))</f>
        <v>Chequing (CIBC)</v>
      </c>
      <c r="I4073" s="17">
        <f t="shared" si="262"/>
        <v>-20492.240000000002</v>
      </c>
      <c r="J4073" s="12" t="str">
        <f t="shared" si="263"/>
        <v>Chequing (CIBC)</v>
      </c>
    </row>
    <row r="4074" spans="1:10" ht="18" hidden="1" customHeight="1">
      <c r="A4074" s="13" t="s">
        <v>1017</v>
      </c>
      <c r="B4074" s="12" t="s">
        <v>78</v>
      </c>
      <c r="C4074" s="12" t="s">
        <v>101</v>
      </c>
      <c r="D4074" s="12" t="s">
        <v>505</v>
      </c>
      <c r="E4074" s="12">
        <v>11.19</v>
      </c>
      <c r="F4074" s="14" t="str">
        <f t="shared" si="260"/>
        <v>2025-09-05ExpenseAmazon21010 Credit Card (CIBC Visa)11.19</v>
      </c>
      <c r="G4074" s="15">
        <f t="shared" si="261"/>
        <v>45905</v>
      </c>
      <c r="H4074" s="16" t="str">
        <f>IF((IFERROR((VLOOKUP(D4074,'Automation (QBO)'!A:B,2,FALSE)),"0"))=0,"Suspense",(IFERROR((VLOOKUP(D4074,'Automation (QBO)'!A:B,2,FALSE)),"Suspense")))</f>
        <v>Credit Card (CIBC Visa)</v>
      </c>
      <c r="I4074" s="17">
        <f t="shared" si="262"/>
        <v>11.19</v>
      </c>
      <c r="J4074" s="12" t="str">
        <f t="shared" si="263"/>
        <v>Credit Card (CIBC Visa)</v>
      </c>
    </row>
    <row r="4075" spans="1:10" ht="18" hidden="1" customHeight="1">
      <c r="A4075" s="13" t="s">
        <v>1017</v>
      </c>
      <c r="B4075" s="12" t="s">
        <v>84</v>
      </c>
      <c r="C4075" s="12" t="s">
        <v>754</v>
      </c>
      <c r="D4075" s="12" t="s">
        <v>665</v>
      </c>
      <c r="E4075" s="12">
        <v>837.9</v>
      </c>
      <c r="F4075" s="14" t="str">
        <f t="shared" si="260"/>
        <v>2025-09-05InvoiceGranville Island Brewing.12000 [Accounts Receivable]837.9</v>
      </c>
      <c r="G4075" s="15">
        <f t="shared" si="261"/>
        <v>45905</v>
      </c>
      <c r="H4075" s="16" t="str">
        <f>IF((IFERROR((VLOOKUP(D4075,'Automation (QBO)'!A:B,2,FALSE)),"0"))=0,"Suspense",(IFERROR((VLOOKUP(D4075,'Automation (QBO)'!A:B,2,FALSE)),"Suspense")))</f>
        <v>Accounts Recievable - Suspense</v>
      </c>
      <c r="I4075" s="17">
        <f t="shared" si="262"/>
        <v>837.9</v>
      </c>
      <c r="J4075" s="12" t="str">
        <f t="shared" si="263"/>
        <v>Accounts Recievable - Suspense</v>
      </c>
    </row>
    <row r="4076" spans="1:10" ht="18" hidden="1" customHeight="1">
      <c r="A4076" s="13" t="s">
        <v>1018</v>
      </c>
      <c r="B4076" s="12" t="s">
        <v>924</v>
      </c>
      <c r="C4076" s="12" t="s">
        <v>101</v>
      </c>
      <c r="D4076" s="12" t="s">
        <v>293</v>
      </c>
      <c r="E4076" s="12">
        <v>61.45</v>
      </c>
      <c r="F4076" s="14" t="str">
        <f t="shared" si="260"/>
        <v>2025-09-07BillAmazon52195 Office Supplies61.45</v>
      </c>
      <c r="G4076" s="15">
        <f t="shared" si="261"/>
        <v>45907</v>
      </c>
      <c r="H4076" s="16" t="str">
        <f>IF((IFERROR((VLOOKUP(D4076,'Automation (QBO)'!A:B,2,FALSE)),"0"))=0,"Suspense",(IFERROR((VLOOKUP(D4076,'Automation (QBO)'!A:B,2,FALSE)),"Suspense")))</f>
        <v>Office Supplies</v>
      </c>
      <c r="I4076" s="17">
        <f t="shared" si="262"/>
        <v>61.45</v>
      </c>
      <c r="J4076" s="12" t="str">
        <f t="shared" si="263"/>
        <v>Office Supplies</v>
      </c>
    </row>
    <row r="4077" spans="1:10" ht="18" hidden="1" customHeight="1">
      <c r="A4077" s="13" t="s">
        <v>1018</v>
      </c>
      <c r="B4077" s="12" t="s">
        <v>924</v>
      </c>
      <c r="C4077" s="12" t="s">
        <v>101</v>
      </c>
      <c r="D4077" s="12" t="s">
        <v>199</v>
      </c>
      <c r="E4077" s="12">
        <v>-2.87</v>
      </c>
      <c r="F4077" s="14" t="str">
        <f t="shared" si="260"/>
        <v>2025-09-07BillAmazon21020 GST/HST Payable-2.87</v>
      </c>
      <c r="G4077" s="15">
        <f t="shared" si="261"/>
        <v>45907</v>
      </c>
      <c r="H4077" s="16" t="str">
        <f>IF((IFERROR((VLOOKUP(D4077,'Automation (QBO)'!A:B,2,FALSE)),"0"))=0,"Suspense",(IFERROR((VLOOKUP(D4077,'Automation (QBO)'!A:B,2,FALSE)),"Suspense")))</f>
        <v>GST/HST Payable</v>
      </c>
      <c r="I4077" s="17">
        <f t="shared" si="262"/>
        <v>-2.87</v>
      </c>
      <c r="J4077" s="12" t="str">
        <f t="shared" si="263"/>
        <v>GST/HST Payable</v>
      </c>
    </row>
    <row r="4078" spans="1:10" ht="18" hidden="1" customHeight="1">
      <c r="A4078" s="13" t="s">
        <v>1018</v>
      </c>
      <c r="B4078" s="12" t="s">
        <v>924</v>
      </c>
      <c r="C4078" s="12" t="s">
        <v>101</v>
      </c>
      <c r="D4078" s="12" t="s">
        <v>272</v>
      </c>
      <c r="E4078" s="12">
        <v>64.319999999999993</v>
      </c>
      <c r="F4078" s="14" t="str">
        <f t="shared" si="260"/>
        <v>2025-09-07BillAmazon21000 Accounts Payable64.32</v>
      </c>
      <c r="G4078" s="15">
        <f t="shared" si="261"/>
        <v>45907</v>
      </c>
      <c r="H4078" s="16" t="str">
        <f>IF((IFERROR((VLOOKUP(D4078,'Automation (QBO)'!A:B,2,FALSE)),"0"))=0,"Suspense",(IFERROR((VLOOKUP(D4078,'Automation (QBO)'!A:B,2,FALSE)),"Suspense")))</f>
        <v>Accounts Payable - Unknown</v>
      </c>
      <c r="I4078" s="17">
        <f t="shared" si="262"/>
        <v>64.319999999999993</v>
      </c>
      <c r="J4078" s="12" t="str">
        <f t="shared" si="263"/>
        <v>Accounts Payable - Unknown</v>
      </c>
    </row>
    <row r="4079" spans="1:10" ht="18" hidden="1" customHeight="1">
      <c r="A4079" s="13" t="s">
        <v>1018</v>
      </c>
      <c r="B4079" s="12" t="s">
        <v>925</v>
      </c>
      <c r="C4079" s="12" t="s">
        <v>101</v>
      </c>
      <c r="D4079" s="12" t="s">
        <v>505</v>
      </c>
      <c r="E4079" s="12">
        <v>64.319999999999993</v>
      </c>
      <c r="F4079" s="14" t="str">
        <f t="shared" si="260"/>
        <v>2025-09-07Bill Payment (Credit Card)Amazon21010 Credit Card (CIBC Visa)64.32</v>
      </c>
      <c r="G4079" s="15">
        <f t="shared" si="261"/>
        <v>45907</v>
      </c>
      <c r="H4079" s="16" t="str">
        <f>IF((IFERROR((VLOOKUP(D4079,'Automation (QBO)'!A:B,2,FALSE)),"0"))=0,"Suspense",(IFERROR((VLOOKUP(D4079,'Automation (QBO)'!A:B,2,FALSE)),"Suspense")))</f>
        <v>Credit Card (CIBC Visa)</v>
      </c>
      <c r="I4079" s="17">
        <f t="shared" si="262"/>
        <v>64.319999999999993</v>
      </c>
      <c r="J4079" s="12" t="str">
        <f t="shared" si="263"/>
        <v>Credit Card (CIBC Visa)</v>
      </c>
    </row>
    <row r="4080" spans="1:10" ht="18" hidden="1" customHeight="1">
      <c r="A4080" s="13" t="s">
        <v>1018</v>
      </c>
      <c r="B4080" s="12" t="s">
        <v>925</v>
      </c>
      <c r="C4080" s="12" t="s">
        <v>101</v>
      </c>
      <c r="D4080" s="12" t="s">
        <v>272</v>
      </c>
      <c r="E4080" s="12">
        <v>-64.319999999999993</v>
      </c>
      <c r="F4080" s="14" t="str">
        <f t="shared" si="260"/>
        <v>2025-09-07Bill Payment (Credit Card)Amazon21000 Accounts Payable-64.32</v>
      </c>
      <c r="G4080" s="15">
        <f t="shared" si="261"/>
        <v>45907</v>
      </c>
      <c r="H4080" s="16" t="str">
        <f>IF((IFERROR((VLOOKUP(D4080,'Automation (QBO)'!A:B,2,FALSE)),"0"))=0,"Suspense",(IFERROR((VLOOKUP(D4080,'Automation (QBO)'!A:B,2,FALSE)),"Suspense")))</f>
        <v>Accounts Payable - Unknown</v>
      </c>
      <c r="I4080" s="17">
        <f t="shared" si="262"/>
        <v>-64.319999999999993</v>
      </c>
      <c r="J4080" s="12" t="str">
        <f t="shared" si="263"/>
        <v>Accounts Payable - Unknown</v>
      </c>
    </row>
    <row r="4081" spans="1:10" ht="18" hidden="1" customHeight="1">
      <c r="A4081" s="13" t="s">
        <v>1018</v>
      </c>
      <c r="B4081" s="12" t="s">
        <v>924</v>
      </c>
      <c r="C4081" s="12" t="s">
        <v>765</v>
      </c>
      <c r="D4081" s="12" t="s">
        <v>210</v>
      </c>
      <c r="E4081" s="12">
        <v>101.85</v>
      </c>
      <c r="F4081" s="14" t="str">
        <f t="shared" si="260"/>
        <v>2025-09-07BillAIR CANADA52205 Travel &amp; Parking101.85</v>
      </c>
      <c r="G4081" s="15">
        <f t="shared" si="261"/>
        <v>45907</v>
      </c>
      <c r="H4081" s="16" t="str">
        <f>IF((IFERROR((VLOOKUP(D4081,'Automation (QBO)'!A:B,2,FALSE)),"0"))=0,"Suspense",(IFERROR((VLOOKUP(D4081,'Automation (QBO)'!A:B,2,FALSE)),"Suspense")))</f>
        <v>Travel &amp; Parking</v>
      </c>
      <c r="I4081" s="17">
        <f t="shared" si="262"/>
        <v>101.85</v>
      </c>
      <c r="J4081" s="12" t="str">
        <f t="shared" si="263"/>
        <v>Travel &amp; Parking</v>
      </c>
    </row>
    <row r="4082" spans="1:10" ht="18" hidden="1" customHeight="1">
      <c r="A4082" s="13" t="s">
        <v>1018</v>
      </c>
      <c r="B4082" s="12" t="s">
        <v>924</v>
      </c>
      <c r="C4082" s="12" t="s">
        <v>765</v>
      </c>
      <c r="D4082" s="12" t="s">
        <v>199</v>
      </c>
      <c r="E4082" s="12">
        <v>0</v>
      </c>
      <c r="F4082" s="14" t="str">
        <f t="shared" si="260"/>
        <v>2025-09-07BillAIR CANADA21020 GST/HST Payable0</v>
      </c>
      <c r="G4082" s="15">
        <f t="shared" si="261"/>
        <v>45907</v>
      </c>
      <c r="H4082" s="16" t="str">
        <f>IF((IFERROR((VLOOKUP(D4082,'Automation (QBO)'!A:B,2,FALSE)),"0"))=0,"Suspense",(IFERROR((VLOOKUP(D4082,'Automation (QBO)'!A:B,2,FALSE)),"Suspense")))</f>
        <v>GST/HST Payable</v>
      </c>
      <c r="I4082" s="17">
        <f t="shared" si="262"/>
        <v>0</v>
      </c>
      <c r="J4082" s="12" t="str">
        <f t="shared" si="263"/>
        <v>GST/HST Payable</v>
      </c>
    </row>
    <row r="4083" spans="1:10" ht="18" hidden="1" customHeight="1">
      <c r="A4083" s="13" t="s">
        <v>1018</v>
      </c>
      <c r="B4083" s="12" t="s">
        <v>924</v>
      </c>
      <c r="C4083" s="12" t="s">
        <v>765</v>
      </c>
      <c r="D4083" s="12" t="s">
        <v>272</v>
      </c>
      <c r="E4083" s="12">
        <v>101.85</v>
      </c>
      <c r="F4083" s="14" t="str">
        <f t="shared" si="260"/>
        <v>2025-09-07BillAIR CANADA21000 Accounts Payable101.85</v>
      </c>
      <c r="G4083" s="15">
        <f t="shared" si="261"/>
        <v>45907</v>
      </c>
      <c r="H4083" s="16" t="str">
        <f>IF((IFERROR((VLOOKUP(D4083,'Automation (QBO)'!A:B,2,FALSE)),"0"))=0,"Suspense",(IFERROR((VLOOKUP(D4083,'Automation (QBO)'!A:B,2,FALSE)),"Suspense")))</f>
        <v>Accounts Payable - Unknown</v>
      </c>
      <c r="I4083" s="17">
        <f t="shared" si="262"/>
        <v>101.85</v>
      </c>
      <c r="J4083" s="12" t="str">
        <f t="shared" si="263"/>
        <v>Accounts Payable - Unknown</v>
      </c>
    </row>
    <row r="4084" spans="1:10" ht="18" hidden="1" customHeight="1">
      <c r="A4084" s="13" t="s">
        <v>1018</v>
      </c>
      <c r="B4084" s="12" t="s">
        <v>925</v>
      </c>
      <c r="C4084" s="12" t="s">
        <v>765</v>
      </c>
      <c r="D4084" s="12" t="s">
        <v>505</v>
      </c>
      <c r="E4084" s="12">
        <v>101.85</v>
      </c>
      <c r="F4084" s="14" t="str">
        <f t="shared" si="260"/>
        <v>2025-09-07Bill Payment (Credit Card)AIR CANADA21010 Credit Card (CIBC Visa)101.85</v>
      </c>
      <c r="G4084" s="15">
        <f t="shared" si="261"/>
        <v>45907</v>
      </c>
      <c r="H4084" s="16" t="str">
        <f>IF((IFERROR((VLOOKUP(D4084,'Automation (QBO)'!A:B,2,FALSE)),"0"))=0,"Suspense",(IFERROR((VLOOKUP(D4084,'Automation (QBO)'!A:B,2,FALSE)),"Suspense")))</f>
        <v>Credit Card (CIBC Visa)</v>
      </c>
      <c r="I4084" s="17">
        <f t="shared" si="262"/>
        <v>101.85</v>
      </c>
      <c r="J4084" s="12" t="str">
        <f t="shared" si="263"/>
        <v>Credit Card (CIBC Visa)</v>
      </c>
    </row>
    <row r="4085" spans="1:10" ht="18" hidden="1" customHeight="1">
      <c r="A4085" s="13" t="s">
        <v>1018</v>
      </c>
      <c r="B4085" s="12" t="s">
        <v>925</v>
      </c>
      <c r="C4085" s="12" t="s">
        <v>765</v>
      </c>
      <c r="D4085" s="12" t="s">
        <v>272</v>
      </c>
      <c r="E4085" s="12">
        <v>-101.85</v>
      </c>
      <c r="F4085" s="14" t="str">
        <f t="shared" si="260"/>
        <v>2025-09-07Bill Payment (Credit Card)AIR CANADA21000 Accounts Payable-101.85</v>
      </c>
      <c r="G4085" s="15">
        <f t="shared" si="261"/>
        <v>45907</v>
      </c>
      <c r="H4085" s="16" t="str">
        <f>IF((IFERROR((VLOOKUP(D4085,'Automation (QBO)'!A:B,2,FALSE)),"0"))=0,"Suspense",(IFERROR((VLOOKUP(D4085,'Automation (QBO)'!A:B,2,FALSE)),"Suspense")))</f>
        <v>Accounts Payable - Unknown</v>
      </c>
      <c r="I4085" s="17">
        <f t="shared" si="262"/>
        <v>-101.85</v>
      </c>
      <c r="J4085" s="12" t="str">
        <f t="shared" si="263"/>
        <v>Accounts Payable - Unknown</v>
      </c>
    </row>
    <row r="4086" spans="1:10" ht="18" hidden="1" customHeight="1">
      <c r="A4086" s="13" t="s">
        <v>1019</v>
      </c>
      <c r="B4086" s="12" t="s">
        <v>925</v>
      </c>
      <c r="C4086" s="12" t="s">
        <v>1020</v>
      </c>
      <c r="D4086" s="12" t="s">
        <v>272</v>
      </c>
      <c r="E4086" s="12">
        <v>-268.41000000000003</v>
      </c>
      <c r="F4086" s="14" t="str">
        <f t="shared" si="260"/>
        <v>2025-09-08Bill Payment (Credit Card)Dobney Foundry21000 Accounts Payable-268.41</v>
      </c>
      <c r="G4086" s="15">
        <f t="shared" si="261"/>
        <v>45908</v>
      </c>
      <c r="H4086" s="16" t="str">
        <f>IF((IFERROR((VLOOKUP(D4086,'Automation (QBO)'!A:B,2,FALSE)),"0"))=0,"Suspense",(IFERROR((VLOOKUP(D4086,'Automation (QBO)'!A:B,2,FALSE)),"Suspense")))</f>
        <v>Accounts Payable - Unknown</v>
      </c>
      <c r="I4086" s="17">
        <f t="shared" si="262"/>
        <v>-268.41000000000003</v>
      </c>
      <c r="J4086" s="12" t="str">
        <f t="shared" si="263"/>
        <v>Accounts Payable - Unknown</v>
      </c>
    </row>
    <row r="4087" spans="1:10" ht="18" hidden="1" customHeight="1">
      <c r="A4087" s="13" t="s">
        <v>1019</v>
      </c>
      <c r="B4087" s="12" t="s">
        <v>924</v>
      </c>
      <c r="C4087" s="12" t="s">
        <v>87</v>
      </c>
      <c r="D4087" s="12" t="s">
        <v>660</v>
      </c>
      <c r="E4087" s="12">
        <v>59.39</v>
      </c>
      <c r="F4087" s="14" t="str">
        <f t="shared" si="260"/>
        <v>2025-09-08BillVector Repro Graphics51335 Project Expense - Materials59.39</v>
      </c>
      <c r="G4087" s="15">
        <f t="shared" si="261"/>
        <v>45908</v>
      </c>
      <c r="H4087" s="16" t="str">
        <f>IF((IFERROR((VLOOKUP(D4087,'Automation (QBO)'!A:B,2,FALSE)),"0"))=0,"Suspense",(IFERROR((VLOOKUP(D4087,'Automation (QBO)'!A:B,2,FALSE)),"Suspense")))</f>
        <v>Project Expense - Materials</v>
      </c>
      <c r="I4087" s="17">
        <f t="shared" si="262"/>
        <v>59.39</v>
      </c>
      <c r="J4087" s="12" t="str">
        <f t="shared" si="263"/>
        <v>Project Expense - Materials</v>
      </c>
    </row>
    <row r="4088" spans="1:10" ht="18" hidden="1" customHeight="1">
      <c r="A4088" s="13" t="s">
        <v>1019</v>
      </c>
      <c r="B4088" s="12" t="s">
        <v>924</v>
      </c>
      <c r="C4088" s="12" t="s">
        <v>87</v>
      </c>
      <c r="D4088" s="12" t="s">
        <v>199</v>
      </c>
      <c r="E4088" s="12">
        <v>-2.78</v>
      </c>
      <c r="F4088" s="14" t="str">
        <f t="shared" si="260"/>
        <v>2025-09-08BillVector Repro Graphics21020 GST/HST Payable-2.78</v>
      </c>
      <c r="G4088" s="15">
        <f t="shared" si="261"/>
        <v>45908</v>
      </c>
      <c r="H4088" s="16" t="str">
        <f>IF((IFERROR((VLOOKUP(D4088,'Automation (QBO)'!A:B,2,FALSE)),"0"))=0,"Suspense",(IFERROR((VLOOKUP(D4088,'Automation (QBO)'!A:B,2,FALSE)),"Suspense")))</f>
        <v>GST/HST Payable</v>
      </c>
      <c r="I4088" s="17">
        <f t="shared" si="262"/>
        <v>-2.78</v>
      </c>
      <c r="J4088" s="12" t="str">
        <f t="shared" si="263"/>
        <v>GST/HST Payable</v>
      </c>
    </row>
    <row r="4089" spans="1:10" ht="18" hidden="1" customHeight="1">
      <c r="A4089" s="13" t="s">
        <v>1019</v>
      </c>
      <c r="B4089" s="12" t="s">
        <v>924</v>
      </c>
      <c r="C4089" s="12" t="s">
        <v>87</v>
      </c>
      <c r="D4089" s="12" t="s">
        <v>272</v>
      </c>
      <c r="E4089" s="12">
        <v>62.17</v>
      </c>
      <c r="F4089" s="14" t="str">
        <f t="shared" si="260"/>
        <v>2025-09-08BillVector Repro Graphics21000 Accounts Payable62.17</v>
      </c>
      <c r="G4089" s="15">
        <f t="shared" si="261"/>
        <v>45908</v>
      </c>
      <c r="H4089" s="16" t="str">
        <f>IF((IFERROR((VLOOKUP(D4089,'Automation (QBO)'!A:B,2,FALSE)),"0"))=0,"Suspense",(IFERROR((VLOOKUP(D4089,'Automation (QBO)'!A:B,2,FALSE)),"Suspense")))</f>
        <v>Accounts Payable - Unknown</v>
      </c>
      <c r="I4089" s="17">
        <f t="shared" si="262"/>
        <v>62.17</v>
      </c>
      <c r="J4089" s="12" t="str">
        <f t="shared" si="263"/>
        <v>Accounts Payable - Unknown</v>
      </c>
    </row>
    <row r="4090" spans="1:10" ht="18" hidden="1" customHeight="1">
      <c r="A4090" s="13" t="s">
        <v>1019</v>
      </c>
      <c r="B4090" s="12" t="s">
        <v>925</v>
      </c>
      <c r="C4090" s="12" t="s">
        <v>87</v>
      </c>
      <c r="D4090" s="12" t="s">
        <v>272</v>
      </c>
      <c r="E4090" s="12">
        <v>-62.17</v>
      </c>
      <c r="F4090" s="14" t="str">
        <f t="shared" si="260"/>
        <v>2025-09-08Bill Payment (Credit Card)Vector Repro Graphics21000 Accounts Payable-62.17</v>
      </c>
      <c r="G4090" s="15">
        <f t="shared" si="261"/>
        <v>45908</v>
      </c>
      <c r="H4090" s="16" t="str">
        <f>IF((IFERROR((VLOOKUP(D4090,'Automation (QBO)'!A:B,2,FALSE)),"0"))=0,"Suspense",(IFERROR((VLOOKUP(D4090,'Automation (QBO)'!A:B,2,FALSE)),"Suspense")))</f>
        <v>Accounts Payable - Unknown</v>
      </c>
      <c r="I4090" s="17">
        <f t="shared" si="262"/>
        <v>-62.17</v>
      </c>
      <c r="J4090" s="12" t="str">
        <f t="shared" si="263"/>
        <v>Accounts Payable - Unknown</v>
      </c>
    </row>
    <row r="4091" spans="1:10" ht="18" hidden="1" customHeight="1">
      <c r="A4091" s="13" t="s">
        <v>1019</v>
      </c>
      <c r="B4091" s="12" t="s">
        <v>924</v>
      </c>
      <c r="C4091" s="12" t="s">
        <v>101</v>
      </c>
      <c r="D4091" s="12" t="s">
        <v>293</v>
      </c>
      <c r="E4091" s="12">
        <v>102.41</v>
      </c>
      <c r="F4091" s="14" t="str">
        <f t="shared" si="260"/>
        <v>2025-09-08BillAmazon52195 Office Supplies102.41</v>
      </c>
      <c r="G4091" s="15">
        <f t="shared" si="261"/>
        <v>45908</v>
      </c>
      <c r="H4091" s="16" t="str">
        <f>IF((IFERROR((VLOOKUP(D4091,'Automation (QBO)'!A:B,2,FALSE)),"0"))=0,"Suspense",(IFERROR((VLOOKUP(D4091,'Automation (QBO)'!A:B,2,FALSE)),"Suspense")))</f>
        <v>Office Supplies</v>
      </c>
      <c r="I4091" s="17">
        <f t="shared" si="262"/>
        <v>102.41</v>
      </c>
      <c r="J4091" s="12" t="str">
        <f t="shared" si="263"/>
        <v>Office Supplies</v>
      </c>
    </row>
    <row r="4092" spans="1:10" ht="18" hidden="1" customHeight="1">
      <c r="A4092" s="13" t="s">
        <v>1019</v>
      </c>
      <c r="B4092" s="12" t="s">
        <v>924</v>
      </c>
      <c r="C4092" s="12" t="s">
        <v>101</v>
      </c>
      <c r="D4092" s="12" t="s">
        <v>199</v>
      </c>
      <c r="E4092" s="12">
        <v>-4.79</v>
      </c>
      <c r="F4092" s="14" t="str">
        <f t="shared" si="260"/>
        <v>2025-09-08BillAmazon21020 GST/HST Payable-4.79</v>
      </c>
      <c r="G4092" s="15">
        <f t="shared" si="261"/>
        <v>45908</v>
      </c>
      <c r="H4092" s="16" t="str">
        <f>IF((IFERROR((VLOOKUP(D4092,'Automation (QBO)'!A:B,2,FALSE)),"0"))=0,"Suspense",(IFERROR((VLOOKUP(D4092,'Automation (QBO)'!A:B,2,FALSE)),"Suspense")))</f>
        <v>GST/HST Payable</v>
      </c>
      <c r="I4092" s="17">
        <f t="shared" si="262"/>
        <v>-4.79</v>
      </c>
      <c r="J4092" s="12" t="str">
        <f t="shared" si="263"/>
        <v>GST/HST Payable</v>
      </c>
    </row>
    <row r="4093" spans="1:10" ht="18" hidden="1" customHeight="1">
      <c r="A4093" s="13" t="s">
        <v>1019</v>
      </c>
      <c r="B4093" s="12" t="s">
        <v>924</v>
      </c>
      <c r="C4093" s="12" t="s">
        <v>101</v>
      </c>
      <c r="D4093" s="12" t="s">
        <v>272</v>
      </c>
      <c r="E4093" s="12">
        <v>107.2</v>
      </c>
      <c r="F4093" s="14" t="str">
        <f t="shared" si="260"/>
        <v>2025-09-08BillAmazon21000 Accounts Payable107.2</v>
      </c>
      <c r="G4093" s="15">
        <f t="shared" si="261"/>
        <v>45908</v>
      </c>
      <c r="H4093" s="16" t="str">
        <f>IF((IFERROR((VLOOKUP(D4093,'Automation (QBO)'!A:B,2,FALSE)),"0"))=0,"Suspense",(IFERROR((VLOOKUP(D4093,'Automation (QBO)'!A:B,2,FALSE)),"Suspense")))</f>
        <v>Accounts Payable - Unknown</v>
      </c>
      <c r="I4093" s="17">
        <f t="shared" si="262"/>
        <v>107.2</v>
      </c>
      <c r="J4093" s="12" t="str">
        <f t="shared" si="263"/>
        <v>Accounts Payable - Unknown</v>
      </c>
    </row>
    <row r="4094" spans="1:10" ht="18" hidden="1" customHeight="1">
      <c r="A4094" s="13" t="s">
        <v>1019</v>
      </c>
      <c r="B4094" s="12" t="s">
        <v>925</v>
      </c>
      <c r="C4094" s="12" t="s">
        <v>101</v>
      </c>
      <c r="D4094" s="12" t="s">
        <v>272</v>
      </c>
      <c r="E4094" s="12">
        <v>-107.2</v>
      </c>
      <c r="F4094" s="14" t="str">
        <f t="shared" si="260"/>
        <v>2025-09-08Bill Payment (Credit Card)Amazon21000 Accounts Payable-107.2</v>
      </c>
      <c r="G4094" s="15">
        <f t="shared" si="261"/>
        <v>45908</v>
      </c>
      <c r="H4094" s="16" t="str">
        <f>IF((IFERROR((VLOOKUP(D4094,'Automation (QBO)'!A:B,2,FALSE)),"0"))=0,"Suspense",(IFERROR((VLOOKUP(D4094,'Automation (QBO)'!A:B,2,FALSE)),"Suspense")))</f>
        <v>Accounts Payable - Unknown</v>
      </c>
      <c r="I4094" s="17">
        <f t="shared" si="262"/>
        <v>-107.2</v>
      </c>
      <c r="J4094" s="12" t="str">
        <f t="shared" si="263"/>
        <v>Accounts Payable - Unknown</v>
      </c>
    </row>
    <row r="4095" spans="1:10" ht="18" hidden="1" customHeight="1">
      <c r="A4095" s="13" t="s">
        <v>1019</v>
      </c>
      <c r="B4095" s="12" t="s">
        <v>924</v>
      </c>
      <c r="C4095" s="12" t="s">
        <v>103</v>
      </c>
      <c r="D4095" s="12" t="s">
        <v>660</v>
      </c>
      <c r="E4095" s="12">
        <v>19.350000000000001</v>
      </c>
      <c r="F4095" s="14" t="str">
        <f t="shared" si="260"/>
        <v>2025-09-08BillRona51335 Project Expense - Materials19.35</v>
      </c>
      <c r="G4095" s="15">
        <f t="shared" si="261"/>
        <v>45908</v>
      </c>
      <c r="H4095" s="16" t="str">
        <f>IF((IFERROR((VLOOKUP(D4095,'Automation (QBO)'!A:B,2,FALSE)),"0"))=0,"Suspense",(IFERROR((VLOOKUP(D4095,'Automation (QBO)'!A:B,2,FALSE)),"Suspense")))</f>
        <v>Project Expense - Materials</v>
      </c>
      <c r="I4095" s="17">
        <f t="shared" si="262"/>
        <v>19.350000000000001</v>
      </c>
      <c r="J4095" s="12" t="str">
        <f t="shared" si="263"/>
        <v>Project Expense - Materials</v>
      </c>
    </row>
    <row r="4096" spans="1:10" ht="18" hidden="1" customHeight="1">
      <c r="A4096" s="13" t="s">
        <v>1019</v>
      </c>
      <c r="B4096" s="12" t="s">
        <v>924</v>
      </c>
      <c r="C4096" s="12" t="s">
        <v>103</v>
      </c>
      <c r="D4096" s="12" t="s">
        <v>199</v>
      </c>
      <c r="E4096" s="12">
        <v>-0.9</v>
      </c>
      <c r="F4096" s="14" t="str">
        <f t="shared" si="260"/>
        <v>2025-09-08BillRona21020 GST/HST Payable-0.9</v>
      </c>
      <c r="G4096" s="15">
        <f t="shared" si="261"/>
        <v>45908</v>
      </c>
      <c r="H4096" s="16" t="str">
        <f>IF((IFERROR((VLOOKUP(D4096,'Automation (QBO)'!A:B,2,FALSE)),"0"))=0,"Suspense",(IFERROR((VLOOKUP(D4096,'Automation (QBO)'!A:B,2,FALSE)),"Suspense")))</f>
        <v>GST/HST Payable</v>
      </c>
      <c r="I4096" s="17">
        <f t="shared" si="262"/>
        <v>-0.9</v>
      </c>
      <c r="J4096" s="12" t="str">
        <f t="shared" si="263"/>
        <v>GST/HST Payable</v>
      </c>
    </row>
    <row r="4097" spans="1:10" ht="18" hidden="1" customHeight="1">
      <c r="A4097" s="13" t="s">
        <v>1019</v>
      </c>
      <c r="B4097" s="12" t="s">
        <v>924</v>
      </c>
      <c r="C4097" s="12" t="s">
        <v>103</v>
      </c>
      <c r="D4097" s="12" t="s">
        <v>272</v>
      </c>
      <c r="E4097" s="12">
        <v>20.25</v>
      </c>
      <c r="F4097" s="14" t="str">
        <f t="shared" si="260"/>
        <v>2025-09-08BillRona21000 Accounts Payable20.25</v>
      </c>
      <c r="G4097" s="15">
        <f t="shared" si="261"/>
        <v>45908</v>
      </c>
      <c r="H4097" s="16" t="str">
        <f>IF((IFERROR((VLOOKUP(D4097,'Automation (QBO)'!A:B,2,FALSE)),"0"))=0,"Suspense",(IFERROR((VLOOKUP(D4097,'Automation (QBO)'!A:B,2,FALSE)),"Suspense")))</f>
        <v>Accounts Payable - Unknown</v>
      </c>
      <c r="I4097" s="17">
        <f t="shared" si="262"/>
        <v>20.25</v>
      </c>
      <c r="J4097" s="12" t="str">
        <f t="shared" si="263"/>
        <v>Accounts Payable - Unknown</v>
      </c>
    </row>
    <row r="4098" spans="1:10" ht="18" hidden="1" customHeight="1">
      <c r="A4098" s="13" t="s">
        <v>1019</v>
      </c>
      <c r="B4098" s="12" t="s">
        <v>925</v>
      </c>
      <c r="C4098" s="12" t="s">
        <v>103</v>
      </c>
      <c r="D4098" s="12" t="s">
        <v>505</v>
      </c>
      <c r="E4098" s="12">
        <v>20.25</v>
      </c>
      <c r="F4098" s="14" t="str">
        <f t="shared" si="260"/>
        <v>2025-09-08Bill Payment (Credit Card)Rona21010 Credit Card (CIBC Visa)20.25</v>
      </c>
      <c r="G4098" s="15">
        <f t="shared" si="261"/>
        <v>45908</v>
      </c>
      <c r="H4098" s="16" t="str">
        <f>IF((IFERROR((VLOOKUP(D4098,'Automation (QBO)'!A:B,2,FALSE)),"0"))=0,"Suspense",(IFERROR((VLOOKUP(D4098,'Automation (QBO)'!A:B,2,FALSE)),"Suspense")))</f>
        <v>Credit Card (CIBC Visa)</v>
      </c>
      <c r="I4098" s="17">
        <f t="shared" si="262"/>
        <v>20.25</v>
      </c>
      <c r="J4098" s="12" t="str">
        <f t="shared" si="263"/>
        <v>Credit Card (CIBC Visa)</v>
      </c>
    </row>
    <row r="4099" spans="1:10" ht="18" hidden="1" customHeight="1">
      <c r="A4099" s="13" t="s">
        <v>1019</v>
      </c>
      <c r="B4099" s="12" t="s">
        <v>925</v>
      </c>
      <c r="C4099" s="12" t="s">
        <v>103</v>
      </c>
      <c r="D4099" s="12" t="s">
        <v>272</v>
      </c>
      <c r="E4099" s="12">
        <v>-20.25</v>
      </c>
      <c r="F4099" s="14" t="str">
        <f t="shared" si="260"/>
        <v>2025-09-08Bill Payment (Credit Card)Rona21000 Accounts Payable-20.25</v>
      </c>
      <c r="G4099" s="15">
        <f t="shared" si="261"/>
        <v>45908</v>
      </c>
      <c r="H4099" s="16" t="str">
        <f>IF((IFERROR((VLOOKUP(D4099,'Automation (QBO)'!A:B,2,FALSE)),"0"))=0,"Suspense",(IFERROR((VLOOKUP(D4099,'Automation (QBO)'!A:B,2,FALSE)),"Suspense")))</f>
        <v>Accounts Payable - Unknown</v>
      </c>
      <c r="I4099" s="17">
        <f t="shared" si="262"/>
        <v>-20.25</v>
      </c>
      <c r="J4099" s="12" t="str">
        <f t="shared" si="263"/>
        <v>Accounts Payable - Unknown</v>
      </c>
    </row>
    <row r="4100" spans="1:10" ht="18" hidden="1" customHeight="1">
      <c r="A4100" s="13" t="s">
        <v>1019</v>
      </c>
      <c r="B4100" s="12" t="s">
        <v>99</v>
      </c>
      <c r="D4100" s="12" t="s">
        <v>201</v>
      </c>
      <c r="E4100" s="12">
        <v>-500</v>
      </c>
      <c r="F4100" s="14" t="str">
        <f t="shared" si="260"/>
        <v>2025-09-08Credit Card Payment11005 Chequing (CIBC)-500</v>
      </c>
      <c r="G4100" s="15">
        <f t="shared" si="261"/>
        <v>45908</v>
      </c>
      <c r="H4100" s="16" t="str">
        <f>IF((IFERROR((VLOOKUP(D4100,'Automation (QBO)'!A:B,2,FALSE)),"0"))=0,"Suspense",(IFERROR((VLOOKUP(D4100,'Automation (QBO)'!A:B,2,FALSE)),"Suspense")))</f>
        <v>Chequing (CIBC)</v>
      </c>
      <c r="I4100" s="17">
        <f t="shared" si="262"/>
        <v>-500</v>
      </c>
      <c r="J4100" s="12" t="str">
        <f t="shared" si="263"/>
        <v>Chequing (CIBC)</v>
      </c>
    </row>
    <row r="4101" spans="1:10" ht="18" hidden="1" customHeight="1">
      <c r="A4101" s="13" t="s">
        <v>1019</v>
      </c>
      <c r="B4101" s="12" t="s">
        <v>925</v>
      </c>
      <c r="C4101" s="12" t="s">
        <v>1020</v>
      </c>
      <c r="D4101" s="12" t="s">
        <v>505</v>
      </c>
      <c r="E4101" s="12">
        <v>268.41000000000003</v>
      </c>
      <c r="F4101" s="14" t="str">
        <f t="shared" si="260"/>
        <v>2025-09-08Bill Payment (Credit Card)Dobney Foundry21010 Credit Card (CIBC Visa)268.41</v>
      </c>
      <c r="G4101" s="15">
        <f t="shared" si="261"/>
        <v>45908</v>
      </c>
      <c r="H4101" s="16" t="str">
        <f>IF((IFERROR((VLOOKUP(D4101,'Automation (QBO)'!A:B,2,FALSE)),"0"))=0,"Suspense",(IFERROR((VLOOKUP(D4101,'Automation (QBO)'!A:B,2,FALSE)),"Suspense")))</f>
        <v>Credit Card (CIBC Visa)</v>
      </c>
      <c r="I4101" s="17">
        <f t="shared" si="262"/>
        <v>268.41000000000003</v>
      </c>
      <c r="J4101" s="12" t="str">
        <f t="shared" si="263"/>
        <v>Credit Card (CIBC Visa)</v>
      </c>
    </row>
    <row r="4102" spans="1:10" ht="18" hidden="1" customHeight="1">
      <c r="A4102" s="13" t="s">
        <v>1019</v>
      </c>
      <c r="B4102" s="12" t="s">
        <v>925</v>
      </c>
      <c r="C4102" s="12" t="s">
        <v>101</v>
      </c>
      <c r="D4102" s="12" t="s">
        <v>505</v>
      </c>
      <c r="E4102" s="12">
        <v>107.2</v>
      </c>
      <c r="F4102" s="14" t="str">
        <f t="shared" si="260"/>
        <v>2025-09-08Bill Payment (Credit Card)Amazon21010 Credit Card (CIBC Visa)107.2</v>
      </c>
      <c r="G4102" s="15">
        <f t="shared" si="261"/>
        <v>45908</v>
      </c>
      <c r="H4102" s="16" t="str">
        <f>IF((IFERROR((VLOOKUP(D4102,'Automation (QBO)'!A:B,2,FALSE)),"0"))=0,"Suspense",(IFERROR((VLOOKUP(D4102,'Automation (QBO)'!A:B,2,FALSE)),"Suspense")))</f>
        <v>Credit Card (CIBC Visa)</v>
      </c>
      <c r="I4102" s="17">
        <f t="shared" si="262"/>
        <v>107.2</v>
      </c>
      <c r="J4102" s="12" t="str">
        <f t="shared" si="263"/>
        <v>Credit Card (CIBC Visa)</v>
      </c>
    </row>
    <row r="4103" spans="1:10" ht="18" hidden="1" customHeight="1">
      <c r="A4103" s="13" t="s">
        <v>1019</v>
      </c>
      <c r="B4103" s="12" t="s">
        <v>925</v>
      </c>
      <c r="C4103" s="12" t="s">
        <v>87</v>
      </c>
      <c r="D4103" s="12" t="s">
        <v>505</v>
      </c>
      <c r="E4103" s="12">
        <v>62.17</v>
      </c>
      <c r="F4103" s="14" t="str">
        <f t="shared" si="260"/>
        <v>2025-09-08Bill Payment (Credit Card)Vector Repro Graphics21010 Credit Card (CIBC Visa)62.17</v>
      </c>
      <c r="G4103" s="15">
        <f t="shared" si="261"/>
        <v>45908</v>
      </c>
      <c r="H4103" s="16" t="str">
        <f>IF((IFERROR((VLOOKUP(D4103,'Automation (QBO)'!A:B,2,FALSE)),"0"))=0,"Suspense",(IFERROR((VLOOKUP(D4103,'Automation (QBO)'!A:B,2,FALSE)),"Suspense")))</f>
        <v>Credit Card (CIBC Visa)</v>
      </c>
      <c r="I4103" s="17">
        <f t="shared" si="262"/>
        <v>62.17</v>
      </c>
      <c r="J4103" s="12" t="str">
        <f t="shared" si="263"/>
        <v>Credit Card (CIBC Visa)</v>
      </c>
    </row>
    <row r="4104" spans="1:10" ht="18" hidden="1" customHeight="1">
      <c r="A4104" s="13" t="s">
        <v>1019</v>
      </c>
      <c r="B4104" s="12" t="s">
        <v>99</v>
      </c>
      <c r="D4104" s="12" t="s">
        <v>505</v>
      </c>
      <c r="E4104" s="12">
        <v>-500</v>
      </c>
      <c r="F4104" s="14" t="str">
        <f t="shared" si="260"/>
        <v>2025-09-08Credit Card Payment21010 Credit Card (CIBC Visa)-500</v>
      </c>
      <c r="G4104" s="15">
        <f t="shared" si="261"/>
        <v>45908</v>
      </c>
      <c r="H4104" s="16" t="str">
        <f>IF((IFERROR((VLOOKUP(D4104,'Automation (QBO)'!A:B,2,FALSE)),"0"))=0,"Suspense",(IFERROR((VLOOKUP(D4104,'Automation (QBO)'!A:B,2,FALSE)),"Suspense")))</f>
        <v>Credit Card (CIBC Visa)</v>
      </c>
      <c r="I4104" s="17">
        <f t="shared" si="262"/>
        <v>-500</v>
      </c>
      <c r="J4104" s="12" t="str">
        <f t="shared" si="263"/>
        <v>Credit Card (CIBC Visa)</v>
      </c>
    </row>
    <row r="4105" spans="1:10" ht="18" hidden="1" customHeight="1">
      <c r="A4105" s="13" t="s">
        <v>1021</v>
      </c>
      <c r="B4105" s="12" t="s">
        <v>84</v>
      </c>
      <c r="C4105" s="12" t="s">
        <v>963</v>
      </c>
      <c r="D4105" s="12" t="s">
        <v>665</v>
      </c>
      <c r="E4105" s="12">
        <v>3255</v>
      </c>
      <c r="F4105" s="14" t="str">
        <f t="shared" si="260"/>
        <v>2025-09-09InvoiceExtramile hospitality12000 [Accounts Receivable]3255</v>
      </c>
      <c r="G4105" s="15">
        <f t="shared" si="261"/>
        <v>45909</v>
      </c>
      <c r="H4105" s="16" t="str">
        <f>IF((IFERROR((VLOOKUP(D4105,'Automation (QBO)'!A:B,2,FALSE)),"0"))=0,"Suspense",(IFERROR((VLOOKUP(D4105,'Automation (QBO)'!A:B,2,FALSE)),"Suspense")))</f>
        <v>Accounts Recievable - Suspense</v>
      </c>
      <c r="I4105" s="17">
        <f t="shared" si="262"/>
        <v>3255</v>
      </c>
      <c r="J4105" s="12" t="str">
        <f t="shared" si="263"/>
        <v>Accounts Recievable - Suspense</v>
      </c>
    </row>
    <row r="4106" spans="1:10" ht="18" hidden="1" customHeight="1">
      <c r="A4106" s="13" t="s">
        <v>1021</v>
      </c>
      <c r="B4106" s="12" t="s">
        <v>84</v>
      </c>
      <c r="C4106" s="12" t="s">
        <v>963</v>
      </c>
      <c r="D4106" s="12" t="s">
        <v>950</v>
      </c>
      <c r="E4106" s="12">
        <v>3000</v>
      </c>
      <c r="F4106" s="14" t="str">
        <f t="shared" si="260"/>
        <v>2025-09-09InvoiceExtramile hospitality41007 Labour - Consulting3000</v>
      </c>
      <c r="G4106" s="15">
        <f t="shared" si="261"/>
        <v>45909</v>
      </c>
      <c r="H4106" s="16" t="str">
        <f>IF((IFERROR((VLOOKUP(D4106,'Automation (QBO)'!A:B,2,FALSE)),"0"))=0,"Suspense",(IFERROR((VLOOKUP(D4106,'Automation (QBO)'!A:B,2,FALSE)),"Suspense")))</f>
        <v>Labour - Consulting</v>
      </c>
      <c r="I4106" s="17">
        <f t="shared" si="262"/>
        <v>3000</v>
      </c>
      <c r="J4106" s="12" t="str">
        <f t="shared" si="263"/>
        <v>Labour - Consulting</v>
      </c>
    </row>
    <row r="4107" spans="1:10" ht="18" hidden="1" customHeight="1">
      <c r="A4107" s="13" t="s">
        <v>1021</v>
      </c>
      <c r="B4107" s="12" t="s">
        <v>84</v>
      </c>
      <c r="C4107" s="12" t="s">
        <v>963</v>
      </c>
      <c r="D4107" s="12" t="s">
        <v>907</v>
      </c>
      <c r="E4107" s="12">
        <v>100</v>
      </c>
      <c r="F4107" s="14" t="str">
        <f t="shared" si="260"/>
        <v>2025-09-09InvoiceExtramile hospitality41008 Project Expense - Materials Income100</v>
      </c>
      <c r="G4107" s="15">
        <f t="shared" si="261"/>
        <v>45909</v>
      </c>
      <c r="H4107" s="16" t="str">
        <f>IF((IFERROR((VLOOKUP(D4107,'Automation (QBO)'!A:B,2,FALSE)),"0"))=0,"Suspense",(IFERROR((VLOOKUP(D4107,'Automation (QBO)'!A:B,2,FALSE)),"Suspense")))</f>
        <v>Project Expense - Materials Income</v>
      </c>
      <c r="I4107" s="17">
        <f t="shared" si="262"/>
        <v>100</v>
      </c>
      <c r="J4107" s="12" t="str">
        <f t="shared" si="263"/>
        <v>Project Expense - Materials Income</v>
      </c>
    </row>
    <row r="4108" spans="1:10" ht="18" hidden="1" customHeight="1">
      <c r="A4108" s="13" t="s">
        <v>1021</v>
      </c>
      <c r="B4108" s="12" t="s">
        <v>84</v>
      </c>
      <c r="C4108" s="12" t="s">
        <v>963</v>
      </c>
      <c r="D4108" s="12" t="s">
        <v>199</v>
      </c>
      <c r="E4108" s="12">
        <v>155</v>
      </c>
      <c r="F4108" s="14" t="str">
        <f t="shared" si="260"/>
        <v>2025-09-09InvoiceExtramile hospitality21020 GST/HST Payable155</v>
      </c>
      <c r="G4108" s="15">
        <f t="shared" si="261"/>
        <v>45909</v>
      </c>
      <c r="H4108" s="16" t="str">
        <f>IF((IFERROR((VLOOKUP(D4108,'Automation (QBO)'!A:B,2,FALSE)),"0"))=0,"Suspense",(IFERROR((VLOOKUP(D4108,'Automation (QBO)'!A:B,2,FALSE)),"Suspense")))</f>
        <v>GST/HST Payable</v>
      </c>
      <c r="I4108" s="17">
        <f t="shared" si="262"/>
        <v>155</v>
      </c>
      <c r="J4108" s="12" t="str">
        <f t="shared" si="263"/>
        <v>GST/HST Payable</v>
      </c>
    </row>
    <row r="4109" spans="1:10" ht="18" hidden="1" customHeight="1">
      <c r="A4109" s="13" t="s">
        <v>1021</v>
      </c>
      <c r="B4109" s="12" t="s">
        <v>99</v>
      </c>
      <c r="D4109" s="12" t="s">
        <v>505</v>
      </c>
      <c r="E4109" s="12">
        <v>-500</v>
      </c>
      <c r="F4109" s="14" t="str">
        <f t="shared" si="260"/>
        <v>2025-09-09Credit Card Payment21010 Credit Card (CIBC Visa)-500</v>
      </c>
      <c r="G4109" s="15">
        <f t="shared" si="261"/>
        <v>45909</v>
      </c>
      <c r="H4109" s="16" t="str">
        <f>IF((IFERROR((VLOOKUP(D4109,'Automation (QBO)'!A:B,2,FALSE)),"0"))=0,"Suspense",(IFERROR((VLOOKUP(D4109,'Automation (QBO)'!A:B,2,FALSE)),"Suspense")))</f>
        <v>Credit Card (CIBC Visa)</v>
      </c>
      <c r="I4109" s="17">
        <f t="shared" si="262"/>
        <v>-500</v>
      </c>
      <c r="J4109" s="12" t="str">
        <f t="shared" si="263"/>
        <v>Credit Card (CIBC Visa)</v>
      </c>
    </row>
    <row r="4110" spans="1:10" ht="18" hidden="1" customHeight="1">
      <c r="A4110" s="13" t="s">
        <v>1021</v>
      </c>
      <c r="B4110" s="12" t="s">
        <v>78</v>
      </c>
      <c r="C4110" s="12" t="s">
        <v>988</v>
      </c>
      <c r="D4110" s="12" t="s">
        <v>383</v>
      </c>
      <c r="E4110" s="12">
        <v>17.739999999999998</v>
      </c>
      <c r="F4110" s="14" t="str">
        <f t="shared" si="260"/>
        <v>2025-09-09ExpenseTrello52165 Subscriptions (Annual)17.74</v>
      </c>
      <c r="G4110" s="15">
        <f t="shared" si="261"/>
        <v>45909</v>
      </c>
      <c r="H4110" s="16" t="str">
        <f>IF((IFERROR((VLOOKUP(D4110,'Automation (QBO)'!A:B,2,FALSE)),"0"))=0,"Suspense",(IFERROR((VLOOKUP(D4110,'Automation (QBO)'!A:B,2,FALSE)),"Suspense")))</f>
        <v>Subscriptions (Annual)</v>
      </c>
      <c r="I4110" s="17">
        <f t="shared" si="262"/>
        <v>17.739999999999998</v>
      </c>
      <c r="J4110" s="12" t="str">
        <f t="shared" si="263"/>
        <v>Subscriptions (Annual)</v>
      </c>
    </row>
    <row r="4111" spans="1:10" ht="18" hidden="1" customHeight="1">
      <c r="A4111" s="13" t="s">
        <v>1021</v>
      </c>
      <c r="B4111" s="12" t="s">
        <v>924</v>
      </c>
      <c r="C4111" s="12" t="s">
        <v>1020</v>
      </c>
      <c r="D4111" s="12" t="s">
        <v>660</v>
      </c>
      <c r="E4111" s="12">
        <v>256.43</v>
      </c>
      <c r="F4111" s="14" t="str">
        <f t="shared" si="260"/>
        <v>2025-09-09BillDobney Foundry51335 Project Expense - Materials256.43</v>
      </c>
      <c r="G4111" s="15">
        <f t="shared" si="261"/>
        <v>45909</v>
      </c>
      <c r="H4111" s="16" t="str">
        <f>IF((IFERROR((VLOOKUP(D4111,'Automation (QBO)'!A:B,2,FALSE)),"0"))=0,"Suspense",(IFERROR((VLOOKUP(D4111,'Automation (QBO)'!A:B,2,FALSE)),"Suspense")))</f>
        <v>Project Expense - Materials</v>
      </c>
      <c r="I4111" s="17">
        <f t="shared" si="262"/>
        <v>256.43</v>
      </c>
      <c r="J4111" s="12" t="str">
        <f t="shared" si="263"/>
        <v>Project Expense - Materials</v>
      </c>
    </row>
    <row r="4112" spans="1:10" ht="18" hidden="1" customHeight="1">
      <c r="A4112" s="13" t="s">
        <v>1021</v>
      </c>
      <c r="B4112" s="12" t="s">
        <v>924</v>
      </c>
      <c r="C4112" s="12" t="s">
        <v>1020</v>
      </c>
      <c r="D4112" s="12" t="s">
        <v>199</v>
      </c>
      <c r="E4112" s="12">
        <v>-11.98</v>
      </c>
      <c r="F4112" s="14" t="str">
        <f t="shared" si="260"/>
        <v>2025-09-09BillDobney Foundry21020 GST/HST Payable-11.98</v>
      </c>
      <c r="G4112" s="15">
        <f t="shared" si="261"/>
        <v>45909</v>
      </c>
      <c r="H4112" s="16" t="str">
        <f>IF((IFERROR((VLOOKUP(D4112,'Automation (QBO)'!A:B,2,FALSE)),"0"))=0,"Suspense",(IFERROR((VLOOKUP(D4112,'Automation (QBO)'!A:B,2,FALSE)),"Suspense")))</f>
        <v>GST/HST Payable</v>
      </c>
      <c r="I4112" s="17">
        <f t="shared" si="262"/>
        <v>-11.98</v>
      </c>
      <c r="J4112" s="12" t="str">
        <f t="shared" si="263"/>
        <v>GST/HST Payable</v>
      </c>
    </row>
    <row r="4113" spans="1:10" ht="18" hidden="1" customHeight="1">
      <c r="A4113" s="13" t="s">
        <v>1021</v>
      </c>
      <c r="B4113" s="12" t="s">
        <v>924</v>
      </c>
      <c r="C4113" s="12" t="s">
        <v>140</v>
      </c>
      <c r="D4113" s="12" t="s">
        <v>660</v>
      </c>
      <c r="E4113" s="12">
        <v>288.86</v>
      </c>
      <c r="F4113" s="14" t="str">
        <f t="shared" si="260"/>
        <v>2025-09-09BillWindsor Plywood51335 Project Expense - Materials288.86</v>
      </c>
      <c r="G4113" s="15">
        <f t="shared" si="261"/>
        <v>45909</v>
      </c>
      <c r="H4113" s="16" t="str">
        <f>IF((IFERROR((VLOOKUP(D4113,'Automation (QBO)'!A:B,2,FALSE)),"0"))=0,"Suspense",(IFERROR((VLOOKUP(D4113,'Automation (QBO)'!A:B,2,FALSE)),"Suspense")))</f>
        <v>Project Expense - Materials</v>
      </c>
      <c r="I4113" s="17">
        <f t="shared" si="262"/>
        <v>288.86</v>
      </c>
      <c r="J4113" s="12" t="str">
        <f t="shared" si="263"/>
        <v>Project Expense - Materials</v>
      </c>
    </row>
    <row r="4114" spans="1:10" ht="18" hidden="1" customHeight="1">
      <c r="A4114" s="13" t="s">
        <v>1021</v>
      </c>
      <c r="B4114" s="12" t="s">
        <v>924</v>
      </c>
      <c r="C4114" s="12" t="s">
        <v>140</v>
      </c>
      <c r="D4114" s="12" t="s">
        <v>199</v>
      </c>
      <c r="E4114" s="12">
        <v>-13.5</v>
      </c>
      <c r="F4114" s="14" t="str">
        <f t="shared" si="260"/>
        <v>2025-09-09BillWindsor Plywood21020 GST/HST Payable-13.5</v>
      </c>
      <c r="G4114" s="15">
        <f t="shared" si="261"/>
        <v>45909</v>
      </c>
      <c r="H4114" s="16" t="str">
        <f>IF((IFERROR((VLOOKUP(D4114,'Automation (QBO)'!A:B,2,FALSE)),"0"))=0,"Suspense",(IFERROR((VLOOKUP(D4114,'Automation (QBO)'!A:B,2,FALSE)),"Suspense")))</f>
        <v>GST/HST Payable</v>
      </c>
      <c r="I4114" s="17">
        <f t="shared" si="262"/>
        <v>-13.5</v>
      </c>
      <c r="J4114" s="12" t="str">
        <f t="shared" si="263"/>
        <v>GST/HST Payable</v>
      </c>
    </row>
    <row r="4115" spans="1:10" ht="18" hidden="1" customHeight="1">
      <c r="A4115" s="13" t="s">
        <v>1021</v>
      </c>
      <c r="B4115" s="12" t="s">
        <v>924</v>
      </c>
      <c r="C4115" s="12" t="s">
        <v>1020</v>
      </c>
      <c r="D4115" s="12" t="s">
        <v>272</v>
      </c>
      <c r="E4115" s="12">
        <v>268.41000000000003</v>
      </c>
      <c r="F4115" s="14" t="str">
        <f t="shared" si="260"/>
        <v>2025-09-09BillDobney Foundry21000 Accounts Payable268.41</v>
      </c>
      <c r="G4115" s="15">
        <f t="shared" si="261"/>
        <v>45909</v>
      </c>
      <c r="H4115" s="16" t="str">
        <f>IF((IFERROR((VLOOKUP(D4115,'Automation (QBO)'!A:B,2,FALSE)),"0"))=0,"Suspense",(IFERROR((VLOOKUP(D4115,'Automation (QBO)'!A:B,2,FALSE)),"Suspense")))</f>
        <v>Accounts Payable - Unknown</v>
      </c>
      <c r="I4115" s="17">
        <f t="shared" si="262"/>
        <v>268.41000000000003</v>
      </c>
      <c r="J4115" s="12" t="str">
        <f t="shared" si="263"/>
        <v>Accounts Payable - Unknown</v>
      </c>
    </row>
    <row r="4116" spans="1:10" ht="18" hidden="1" customHeight="1">
      <c r="A4116" s="13" t="s">
        <v>1021</v>
      </c>
      <c r="B4116" s="12" t="s">
        <v>924</v>
      </c>
      <c r="C4116" s="12" t="s">
        <v>140</v>
      </c>
      <c r="D4116" s="12" t="s">
        <v>272</v>
      </c>
      <c r="E4116" s="12">
        <v>302.36</v>
      </c>
      <c r="F4116" s="14" t="str">
        <f t="shared" si="260"/>
        <v>2025-09-09BillWindsor Plywood21000 Accounts Payable302.36</v>
      </c>
      <c r="G4116" s="15">
        <f t="shared" si="261"/>
        <v>45909</v>
      </c>
      <c r="H4116" s="16" t="str">
        <f>IF((IFERROR((VLOOKUP(D4116,'Automation (QBO)'!A:B,2,FALSE)),"0"))=0,"Suspense",(IFERROR((VLOOKUP(D4116,'Automation (QBO)'!A:B,2,FALSE)),"Suspense")))</f>
        <v>Accounts Payable - Unknown</v>
      </c>
      <c r="I4116" s="17">
        <f t="shared" si="262"/>
        <v>302.36</v>
      </c>
      <c r="J4116" s="12" t="str">
        <f t="shared" si="263"/>
        <v>Accounts Payable - Unknown</v>
      </c>
    </row>
    <row r="4117" spans="1:10" ht="18" hidden="1" customHeight="1">
      <c r="A4117" s="13" t="s">
        <v>1021</v>
      </c>
      <c r="B4117" s="12" t="s">
        <v>925</v>
      </c>
      <c r="C4117" s="12" t="s">
        <v>140</v>
      </c>
      <c r="D4117" s="12" t="s">
        <v>272</v>
      </c>
      <c r="E4117" s="12">
        <v>-302.36</v>
      </c>
      <c r="F4117" s="14" t="str">
        <f t="shared" si="260"/>
        <v>2025-09-09Bill Payment (Credit Card)Windsor Plywood21000 Accounts Payable-302.36</v>
      </c>
      <c r="G4117" s="15">
        <f t="shared" si="261"/>
        <v>45909</v>
      </c>
      <c r="H4117" s="16" t="str">
        <f>IF((IFERROR((VLOOKUP(D4117,'Automation (QBO)'!A:B,2,FALSE)),"0"))=0,"Suspense",(IFERROR((VLOOKUP(D4117,'Automation (QBO)'!A:B,2,FALSE)),"Suspense")))</f>
        <v>Accounts Payable - Unknown</v>
      </c>
      <c r="I4117" s="17">
        <f t="shared" si="262"/>
        <v>-302.36</v>
      </c>
      <c r="J4117" s="12" t="str">
        <f t="shared" si="263"/>
        <v>Accounts Payable - Unknown</v>
      </c>
    </row>
    <row r="4118" spans="1:10" ht="18" hidden="1" customHeight="1">
      <c r="A4118" s="13" t="s">
        <v>1021</v>
      </c>
      <c r="B4118" s="12" t="s">
        <v>78</v>
      </c>
      <c r="C4118" s="12" t="s">
        <v>988</v>
      </c>
      <c r="D4118" s="12" t="s">
        <v>199</v>
      </c>
      <c r="E4118" s="12">
        <v>0</v>
      </c>
      <c r="F4118" s="14" t="str">
        <f t="shared" si="260"/>
        <v>2025-09-09ExpenseTrello21020 GST/HST Payable0</v>
      </c>
      <c r="G4118" s="15">
        <f t="shared" si="261"/>
        <v>45909</v>
      </c>
      <c r="H4118" s="16" t="str">
        <f>IF((IFERROR((VLOOKUP(D4118,'Automation (QBO)'!A:B,2,FALSE)),"0"))=0,"Suspense",(IFERROR((VLOOKUP(D4118,'Automation (QBO)'!A:B,2,FALSE)),"Suspense")))</f>
        <v>GST/HST Payable</v>
      </c>
      <c r="I4118" s="17">
        <f t="shared" si="262"/>
        <v>0</v>
      </c>
      <c r="J4118" s="12" t="str">
        <f t="shared" si="263"/>
        <v>GST/HST Payable</v>
      </c>
    </row>
    <row r="4119" spans="1:10" ht="18" hidden="1" customHeight="1">
      <c r="A4119" s="13" t="s">
        <v>1021</v>
      </c>
      <c r="B4119" s="12" t="s">
        <v>124</v>
      </c>
      <c r="C4119" s="12" t="s">
        <v>967</v>
      </c>
      <c r="D4119" s="12" t="s">
        <v>215</v>
      </c>
      <c r="E4119" s="12">
        <v>-10000</v>
      </c>
      <c r="F4119" s="14" t="str">
        <f t="shared" si="260"/>
        <v>2025-09-09DepositErica Gordon13005 Prepaid Expenses-10000</v>
      </c>
      <c r="G4119" s="15">
        <f t="shared" si="261"/>
        <v>45909</v>
      </c>
      <c r="H4119" s="16" t="str">
        <f>IF((IFERROR((VLOOKUP(D4119,'Automation (QBO)'!A:B,2,FALSE)),"0"))=0,"Suspense",(IFERROR((VLOOKUP(D4119,'Automation (QBO)'!A:B,2,FALSE)),"Suspense")))</f>
        <v>Prepaid expense</v>
      </c>
      <c r="I4119" s="17">
        <f t="shared" si="262"/>
        <v>-10000</v>
      </c>
      <c r="J4119" s="12" t="str">
        <f t="shared" si="263"/>
        <v>Prepaid expense</v>
      </c>
    </row>
    <row r="4120" spans="1:10" ht="18" hidden="1" customHeight="1">
      <c r="A4120" s="13" t="s">
        <v>1021</v>
      </c>
      <c r="B4120" s="12" t="s">
        <v>124</v>
      </c>
      <c r="C4120" s="12" t="s">
        <v>967</v>
      </c>
      <c r="D4120" s="12" t="s">
        <v>199</v>
      </c>
      <c r="E4120" s="12">
        <v>0</v>
      </c>
      <c r="F4120" s="14" t="str">
        <f t="shared" si="260"/>
        <v>2025-09-09DepositErica Gordon21020 GST/HST Payable0</v>
      </c>
      <c r="G4120" s="15">
        <f t="shared" si="261"/>
        <v>45909</v>
      </c>
      <c r="H4120" s="16" t="str">
        <f>IF((IFERROR((VLOOKUP(D4120,'Automation (QBO)'!A:B,2,FALSE)),"0"))=0,"Suspense",(IFERROR((VLOOKUP(D4120,'Automation (QBO)'!A:B,2,FALSE)),"Suspense")))</f>
        <v>GST/HST Payable</v>
      </c>
      <c r="I4120" s="17">
        <f t="shared" si="262"/>
        <v>0</v>
      </c>
      <c r="J4120" s="12" t="str">
        <f t="shared" si="263"/>
        <v>GST/HST Payable</v>
      </c>
    </row>
    <row r="4121" spans="1:10" ht="18" hidden="1" customHeight="1">
      <c r="A4121" s="13" t="s">
        <v>1021</v>
      </c>
      <c r="B4121" s="12" t="s">
        <v>99</v>
      </c>
      <c r="D4121" s="12" t="s">
        <v>201</v>
      </c>
      <c r="E4121" s="12">
        <v>-500</v>
      </c>
      <c r="F4121" s="14" t="str">
        <f t="shared" si="260"/>
        <v>2025-09-09Credit Card Payment11005 Chequing (CIBC)-500</v>
      </c>
      <c r="G4121" s="15">
        <f t="shared" si="261"/>
        <v>45909</v>
      </c>
      <c r="H4121" s="16" t="str">
        <f>IF((IFERROR((VLOOKUP(D4121,'Automation (QBO)'!A:B,2,FALSE)),"0"))=0,"Suspense",(IFERROR((VLOOKUP(D4121,'Automation (QBO)'!A:B,2,FALSE)),"Suspense")))</f>
        <v>Chequing (CIBC)</v>
      </c>
      <c r="I4121" s="17">
        <f t="shared" si="262"/>
        <v>-500</v>
      </c>
      <c r="J4121" s="12" t="str">
        <f t="shared" si="263"/>
        <v>Chequing (CIBC)</v>
      </c>
    </row>
    <row r="4122" spans="1:10" ht="18" hidden="1" customHeight="1">
      <c r="A4122" s="13" t="s">
        <v>1021</v>
      </c>
      <c r="B4122" s="12" t="s">
        <v>124</v>
      </c>
      <c r="C4122" s="12" t="s">
        <v>967</v>
      </c>
      <c r="D4122" s="12" t="s">
        <v>201</v>
      </c>
      <c r="E4122" s="12">
        <v>10000</v>
      </c>
      <c r="F4122" s="14" t="str">
        <f t="shared" si="260"/>
        <v>2025-09-09DepositErica Gordon11005 Chequing (CIBC)10000</v>
      </c>
      <c r="G4122" s="15">
        <f t="shared" si="261"/>
        <v>45909</v>
      </c>
      <c r="H4122" s="16" t="str">
        <f>IF((IFERROR((VLOOKUP(D4122,'Automation (QBO)'!A:B,2,FALSE)),"0"))=0,"Suspense",(IFERROR((VLOOKUP(D4122,'Automation (QBO)'!A:B,2,FALSE)),"Suspense")))</f>
        <v>Chequing (CIBC)</v>
      </c>
      <c r="I4122" s="17">
        <f t="shared" si="262"/>
        <v>10000</v>
      </c>
      <c r="J4122" s="12" t="str">
        <f t="shared" si="263"/>
        <v>Chequing (CIBC)</v>
      </c>
    </row>
    <row r="4123" spans="1:10" ht="18" hidden="1" customHeight="1">
      <c r="A4123" s="13" t="s">
        <v>1021</v>
      </c>
      <c r="B4123" s="12" t="s">
        <v>925</v>
      </c>
      <c r="C4123" s="12" t="s">
        <v>140</v>
      </c>
      <c r="D4123" s="12" t="s">
        <v>505</v>
      </c>
      <c r="E4123" s="12">
        <v>302.36</v>
      </c>
      <c r="F4123" s="14" t="str">
        <f t="shared" si="260"/>
        <v>2025-09-09Bill Payment (Credit Card)Windsor Plywood21010 Credit Card (CIBC Visa)302.36</v>
      </c>
      <c r="G4123" s="15">
        <f t="shared" si="261"/>
        <v>45909</v>
      </c>
      <c r="H4123" s="16" t="str">
        <f>IF((IFERROR((VLOOKUP(D4123,'Automation (QBO)'!A:B,2,FALSE)),"0"))=0,"Suspense",(IFERROR((VLOOKUP(D4123,'Automation (QBO)'!A:B,2,FALSE)),"Suspense")))</f>
        <v>Credit Card (CIBC Visa)</v>
      </c>
      <c r="I4123" s="17">
        <f t="shared" si="262"/>
        <v>302.36</v>
      </c>
      <c r="J4123" s="12" t="str">
        <f t="shared" si="263"/>
        <v>Credit Card (CIBC Visa)</v>
      </c>
    </row>
    <row r="4124" spans="1:10" ht="18" hidden="1" customHeight="1">
      <c r="A4124" s="13" t="s">
        <v>1021</v>
      </c>
      <c r="B4124" s="12" t="s">
        <v>78</v>
      </c>
      <c r="C4124" s="12" t="s">
        <v>988</v>
      </c>
      <c r="D4124" s="12" t="s">
        <v>505</v>
      </c>
      <c r="E4124" s="12">
        <v>17.739999999999998</v>
      </c>
      <c r="F4124" s="14" t="str">
        <f t="shared" si="260"/>
        <v>2025-09-09ExpenseTrello21010 Credit Card (CIBC Visa)17.74</v>
      </c>
      <c r="G4124" s="15">
        <f t="shared" si="261"/>
        <v>45909</v>
      </c>
      <c r="H4124" s="16" t="str">
        <f>IF((IFERROR((VLOOKUP(D4124,'Automation (QBO)'!A:B,2,FALSE)),"0"))=0,"Suspense",(IFERROR((VLOOKUP(D4124,'Automation (QBO)'!A:B,2,FALSE)),"Suspense")))</f>
        <v>Credit Card (CIBC Visa)</v>
      </c>
      <c r="I4124" s="17">
        <f t="shared" si="262"/>
        <v>17.739999999999998</v>
      </c>
      <c r="J4124" s="12" t="str">
        <f t="shared" si="263"/>
        <v>Credit Card (CIBC Visa)</v>
      </c>
    </row>
    <row r="4125" spans="1:10" ht="18" hidden="1" customHeight="1">
      <c r="A4125" s="13" t="s">
        <v>1022</v>
      </c>
      <c r="B4125" s="12" t="s">
        <v>105</v>
      </c>
      <c r="D4125" s="12" t="s">
        <v>225</v>
      </c>
      <c r="E4125" s="12">
        <v>8224.49</v>
      </c>
      <c r="F4125" s="14" t="str">
        <f t="shared" si="260"/>
        <v>2025-09-10Journal Entry52510 Payroll - Salary8224.49</v>
      </c>
      <c r="G4125" s="15">
        <f t="shared" si="261"/>
        <v>45910</v>
      </c>
      <c r="H4125" s="16" t="str">
        <f>IF((IFERROR((VLOOKUP(D4125,'Automation (QBO)'!A:B,2,FALSE)),"0"))=0,"Suspense",(IFERROR((VLOOKUP(D4125,'Automation (QBO)'!A:B,2,FALSE)),"Suspense")))</f>
        <v>Payroll - Salary</v>
      </c>
      <c r="I4125" s="17">
        <f t="shared" si="262"/>
        <v>8224.49</v>
      </c>
      <c r="J4125" s="12" t="str">
        <f t="shared" si="263"/>
        <v>Payroll - Salary</v>
      </c>
    </row>
    <row r="4126" spans="1:10" ht="18" hidden="1" customHeight="1">
      <c r="A4126" s="13" t="s">
        <v>1022</v>
      </c>
      <c r="B4126" s="12" t="s">
        <v>105</v>
      </c>
      <c r="D4126" s="12" t="s">
        <v>657</v>
      </c>
      <c r="E4126" s="12">
        <v>156.22</v>
      </c>
      <c r="F4126" s="14" t="str">
        <f t="shared" si="260"/>
        <v>2025-09-10Journal Entry52535 Payroll - WCB156.22</v>
      </c>
      <c r="G4126" s="15">
        <f t="shared" si="261"/>
        <v>45910</v>
      </c>
      <c r="H4126" s="16" t="str">
        <f>IF((IFERROR((VLOOKUP(D4126,'Automation (QBO)'!A:B,2,FALSE)),"0"))=0,"Suspense",(IFERROR((VLOOKUP(D4126,'Automation (QBO)'!A:B,2,FALSE)),"Suspense")))</f>
        <v>Payroll - WCB</v>
      </c>
      <c r="I4126" s="17">
        <f t="shared" si="262"/>
        <v>156.22</v>
      </c>
      <c r="J4126" s="12" t="str">
        <f t="shared" si="263"/>
        <v>Payroll - WCB</v>
      </c>
    </row>
    <row r="4127" spans="1:10" ht="18" hidden="1" customHeight="1">
      <c r="A4127" s="13" t="s">
        <v>1022</v>
      </c>
      <c r="B4127" s="12" t="s">
        <v>105</v>
      </c>
      <c r="D4127" s="12" t="s">
        <v>221</v>
      </c>
      <c r="E4127" s="12">
        <v>107.19</v>
      </c>
      <c r="F4127" s="14" t="str">
        <f t="shared" ref="F4127:F4190" si="264">A4127&amp;B4127&amp;C4127&amp;D4127&amp;E4127</f>
        <v>2025-09-10Journal Entry52525 Payroll - CPP107.19</v>
      </c>
      <c r="G4127" s="15">
        <f t="shared" ref="G4127:G4190" si="265">IFERROR((DATEVALUE(A4127)),A4127)</f>
        <v>45910</v>
      </c>
      <c r="H4127" s="16" t="str">
        <f>IF((IFERROR((VLOOKUP(D4127,'Automation (QBO)'!A:B,2,FALSE)),"0"))=0,"Suspense",(IFERROR((VLOOKUP(D4127,'Automation (QBO)'!A:B,2,FALSE)),"Suspense")))</f>
        <v>Payroll - CPP + EI</v>
      </c>
      <c r="I4127" s="17">
        <f t="shared" ref="I4127:I4190" si="266">E4127</f>
        <v>107.19</v>
      </c>
      <c r="J4127" s="12" t="str">
        <f t="shared" ref="J4127:J4190" si="267">H4127</f>
        <v>Payroll - CPP + EI</v>
      </c>
    </row>
    <row r="4128" spans="1:10" ht="18" hidden="1" customHeight="1">
      <c r="A4128" s="13" t="s">
        <v>1022</v>
      </c>
      <c r="B4128" s="12" t="s">
        <v>105</v>
      </c>
      <c r="D4128" s="12" t="s">
        <v>222</v>
      </c>
      <c r="E4128" s="12">
        <v>47.55</v>
      </c>
      <c r="F4128" s="14" t="str">
        <f t="shared" si="264"/>
        <v>2025-09-10Journal Entry52520 Payroll - EI47.55</v>
      </c>
      <c r="G4128" s="15">
        <f t="shared" si="265"/>
        <v>45910</v>
      </c>
      <c r="H4128" s="16" t="str">
        <f>IF((IFERROR((VLOOKUP(D4128,'Automation (QBO)'!A:B,2,FALSE)),"0"))=0,"Suspense",(IFERROR((VLOOKUP(D4128,'Automation (QBO)'!A:B,2,FALSE)),"Suspense")))</f>
        <v>Payroll - CPP + EI</v>
      </c>
      <c r="I4128" s="17">
        <f t="shared" si="266"/>
        <v>47.55</v>
      </c>
      <c r="J4128" s="12" t="str">
        <f t="shared" si="267"/>
        <v>Payroll - CPP + EI</v>
      </c>
    </row>
    <row r="4129" spans="1:10" ht="18" hidden="1" customHeight="1">
      <c r="A4129" s="13" t="s">
        <v>1022</v>
      </c>
      <c r="B4129" s="12" t="s">
        <v>105</v>
      </c>
      <c r="D4129" s="12" t="s">
        <v>888</v>
      </c>
      <c r="E4129" s="12">
        <v>100.48</v>
      </c>
      <c r="F4129" s="14" t="str">
        <f t="shared" si="264"/>
        <v>2025-09-10Journal Entry52515 Payroll - Fees100.48</v>
      </c>
      <c r="G4129" s="15">
        <f t="shared" si="265"/>
        <v>45910</v>
      </c>
      <c r="H4129" s="16" t="str">
        <f>IF((IFERROR((VLOOKUP(D4129,'Automation (QBO)'!A:B,2,FALSE)),"0"))=0,"Suspense",(IFERROR((VLOOKUP(D4129,'Automation (QBO)'!A:B,2,FALSE)),"Suspense")))</f>
        <v>Payroll - Fees</v>
      </c>
      <c r="I4129" s="17">
        <f t="shared" si="266"/>
        <v>100.48</v>
      </c>
      <c r="J4129" s="12" t="str">
        <f t="shared" si="267"/>
        <v>Payroll - Fees</v>
      </c>
    </row>
    <row r="4130" spans="1:10" ht="18" hidden="1" customHeight="1">
      <c r="A4130" s="13" t="s">
        <v>1022</v>
      </c>
      <c r="B4130" s="12" t="s">
        <v>105</v>
      </c>
      <c r="D4130" s="12" t="s">
        <v>223</v>
      </c>
      <c r="E4130" s="12">
        <v>-5.0199999999999996</v>
      </c>
      <c r="F4130" s="14" t="str">
        <f t="shared" si="264"/>
        <v>2025-09-10Journal Entry21031 GST/HST Suspense-5.02</v>
      </c>
      <c r="G4130" s="15">
        <f t="shared" si="265"/>
        <v>45910</v>
      </c>
      <c r="H4130" s="16" t="str">
        <f>IF((IFERROR((VLOOKUP(D4130,'Automation (QBO)'!A:B,2,FALSE)),"0"))=0,"Suspense",(IFERROR((VLOOKUP(D4130,'Automation (QBO)'!A:B,2,FALSE)),"Suspense")))</f>
        <v>GST/HST Suspense</v>
      </c>
      <c r="I4130" s="17">
        <f t="shared" si="266"/>
        <v>-5.0199999999999996</v>
      </c>
      <c r="J4130" s="12" t="str">
        <f t="shared" si="267"/>
        <v>GST/HST Suspense</v>
      </c>
    </row>
    <row r="4131" spans="1:10" ht="18" hidden="1" customHeight="1">
      <c r="A4131" s="13" t="s">
        <v>1022</v>
      </c>
      <c r="B4131" s="12" t="s">
        <v>105</v>
      </c>
      <c r="D4131" s="12" t="s">
        <v>296</v>
      </c>
      <c r="E4131" s="12">
        <v>0</v>
      </c>
      <c r="F4131" s="14" t="str">
        <f t="shared" si="264"/>
        <v>2025-09-10Journal Entry13001 Due to/from Saltire Holdings0</v>
      </c>
      <c r="G4131" s="15">
        <f t="shared" si="265"/>
        <v>45910</v>
      </c>
      <c r="H4131" s="16" t="str">
        <f>IF((IFERROR((VLOOKUP(D4131,'Automation (QBO)'!A:B,2,FALSE)),"0"))=0,"Suspense",(IFERROR((VLOOKUP(D4131,'Automation (QBO)'!A:B,2,FALSE)),"Suspense")))</f>
        <v>Due to/from Saltire Holdings</v>
      </c>
      <c r="I4131" s="17">
        <f t="shared" si="266"/>
        <v>0</v>
      </c>
      <c r="J4131" s="12" t="str">
        <f t="shared" si="267"/>
        <v>Due to/from Saltire Holdings</v>
      </c>
    </row>
    <row r="4132" spans="1:10" ht="18" hidden="1" customHeight="1">
      <c r="A4132" s="13" t="s">
        <v>1022</v>
      </c>
      <c r="B4132" s="12" t="s">
        <v>105</v>
      </c>
      <c r="D4132" s="12" t="s">
        <v>296</v>
      </c>
      <c r="E4132" s="12">
        <v>0</v>
      </c>
      <c r="F4132" s="14" t="str">
        <f t="shared" si="264"/>
        <v>2025-09-10Journal Entry13001 Due to/from Saltire Holdings0</v>
      </c>
      <c r="G4132" s="15">
        <f t="shared" si="265"/>
        <v>45910</v>
      </c>
      <c r="H4132" s="16" t="str">
        <f>IF((IFERROR((VLOOKUP(D4132,'Automation (QBO)'!A:B,2,FALSE)),"0"))=0,"Suspense",(IFERROR((VLOOKUP(D4132,'Automation (QBO)'!A:B,2,FALSE)),"Suspense")))</f>
        <v>Due to/from Saltire Holdings</v>
      </c>
      <c r="I4132" s="17">
        <f t="shared" si="266"/>
        <v>0</v>
      </c>
      <c r="J4132" s="12" t="str">
        <f t="shared" si="267"/>
        <v>Due to/from Saltire Holdings</v>
      </c>
    </row>
    <row r="4133" spans="1:10" ht="18" hidden="1" customHeight="1">
      <c r="A4133" s="13" t="s">
        <v>1022</v>
      </c>
      <c r="B4133" s="12" t="s">
        <v>924</v>
      </c>
      <c r="C4133" s="12" t="s">
        <v>108</v>
      </c>
      <c r="D4133" s="12" t="s">
        <v>204</v>
      </c>
      <c r="E4133" s="12">
        <v>190.48</v>
      </c>
      <c r="F4133" s="14" t="str">
        <f t="shared" si="264"/>
        <v>2025-09-10BillChevron52225 Fuel190.48</v>
      </c>
      <c r="G4133" s="15">
        <f t="shared" si="265"/>
        <v>45910</v>
      </c>
      <c r="H4133" s="16" t="str">
        <f>IF((IFERROR((VLOOKUP(D4133,'Automation (QBO)'!A:B,2,FALSE)),"0"))=0,"Suspense",(IFERROR((VLOOKUP(D4133,'Automation (QBO)'!A:B,2,FALSE)),"Suspense")))</f>
        <v>Fuel</v>
      </c>
      <c r="I4133" s="17">
        <f t="shared" si="266"/>
        <v>190.48</v>
      </c>
      <c r="J4133" s="12" t="str">
        <f t="shared" si="267"/>
        <v>Fuel</v>
      </c>
    </row>
    <row r="4134" spans="1:10" ht="18" hidden="1" customHeight="1">
      <c r="A4134" s="13" t="s">
        <v>1022</v>
      </c>
      <c r="B4134" s="12" t="s">
        <v>924</v>
      </c>
      <c r="C4134" s="12" t="s">
        <v>108</v>
      </c>
      <c r="D4134" s="12" t="s">
        <v>199</v>
      </c>
      <c r="E4134" s="12">
        <v>-9.52</v>
      </c>
      <c r="F4134" s="14" t="str">
        <f t="shared" si="264"/>
        <v>2025-09-10BillChevron21020 GST/HST Payable-9.52</v>
      </c>
      <c r="G4134" s="15">
        <f t="shared" si="265"/>
        <v>45910</v>
      </c>
      <c r="H4134" s="16" t="str">
        <f>IF((IFERROR((VLOOKUP(D4134,'Automation (QBO)'!A:B,2,FALSE)),"0"))=0,"Suspense",(IFERROR((VLOOKUP(D4134,'Automation (QBO)'!A:B,2,FALSE)),"Suspense")))</f>
        <v>GST/HST Payable</v>
      </c>
      <c r="I4134" s="17">
        <f t="shared" si="266"/>
        <v>-9.52</v>
      </c>
      <c r="J4134" s="12" t="str">
        <f t="shared" si="267"/>
        <v>GST/HST Payable</v>
      </c>
    </row>
    <row r="4135" spans="1:10" ht="18" hidden="1" customHeight="1">
      <c r="A4135" s="13" t="s">
        <v>1022</v>
      </c>
      <c r="B4135" s="12" t="s">
        <v>925</v>
      </c>
      <c r="C4135" s="12" t="s">
        <v>108</v>
      </c>
      <c r="D4135" s="12" t="s">
        <v>272</v>
      </c>
      <c r="E4135" s="12">
        <v>-200</v>
      </c>
      <c r="F4135" s="14" t="str">
        <f t="shared" si="264"/>
        <v>2025-09-10Bill Payment (Credit Card)Chevron21000 Accounts Payable-200</v>
      </c>
      <c r="G4135" s="15">
        <f t="shared" si="265"/>
        <v>45910</v>
      </c>
      <c r="H4135" s="16" t="str">
        <f>IF((IFERROR((VLOOKUP(D4135,'Automation (QBO)'!A:B,2,FALSE)),"0"))=0,"Suspense",(IFERROR((VLOOKUP(D4135,'Automation (QBO)'!A:B,2,FALSE)),"Suspense")))</f>
        <v>Accounts Payable - Unknown</v>
      </c>
      <c r="I4135" s="17">
        <f t="shared" si="266"/>
        <v>-200</v>
      </c>
      <c r="J4135" s="12" t="str">
        <f t="shared" si="267"/>
        <v>Accounts Payable - Unknown</v>
      </c>
    </row>
    <row r="4136" spans="1:10" ht="18" hidden="1" customHeight="1">
      <c r="A4136" s="13" t="s">
        <v>1022</v>
      </c>
      <c r="B4136" s="12" t="s">
        <v>924</v>
      </c>
      <c r="C4136" s="12" t="s">
        <v>108</v>
      </c>
      <c r="D4136" s="12" t="s">
        <v>272</v>
      </c>
      <c r="E4136" s="12">
        <v>200</v>
      </c>
      <c r="F4136" s="14" t="str">
        <f t="shared" si="264"/>
        <v>2025-09-10BillChevron21000 Accounts Payable200</v>
      </c>
      <c r="G4136" s="15">
        <f t="shared" si="265"/>
        <v>45910</v>
      </c>
      <c r="H4136" s="16" t="str">
        <f>IF((IFERROR((VLOOKUP(D4136,'Automation (QBO)'!A:B,2,FALSE)),"0"))=0,"Suspense",(IFERROR((VLOOKUP(D4136,'Automation (QBO)'!A:B,2,FALSE)),"Suspense")))</f>
        <v>Accounts Payable - Unknown</v>
      </c>
      <c r="I4136" s="17">
        <f t="shared" si="266"/>
        <v>200</v>
      </c>
      <c r="J4136" s="12" t="str">
        <f t="shared" si="267"/>
        <v>Accounts Payable - Unknown</v>
      </c>
    </row>
    <row r="4137" spans="1:10" ht="18" hidden="1" customHeight="1">
      <c r="A4137" s="13" t="s">
        <v>1022</v>
      </c>
      <c r="B4137" s="12" t="s">
        <v>105</v>
      </c>
      <c r="D4137" s="12" t="s">
        <v>201</v>
      </c>
      <c r="E4137" s="12">
        <v>-8640.9500000000007</v>
      </c>
      <c r="F4137" s="14" t="str">
        <f t="shared" si="264"/>
        <v>2025-09-10Journal Entry11005 Chequing (CIBC)-8640.95</v>
      </c>
      <c r="G4137" s="15">
        <f t="shared" si="265"/>
        <v>45910</v>
      </c>
      <c r="H4137" s="16" t="str">
        <f>IF((IFERROR((VLOOKUP(D4137,'Automation (QBO)'!A:B,2,FALSE)),"0"))=0,"Suspense",(IFERROR((VLOOKUP(D4137,'Automation (QBO)'!A:B,2,FALSE)),"Suspense")))</f>
        <v>Chequing (CIBC)</v>
      </c>
      <c r="I4137" s="17">
        <f t="shared" si="266"/>
        <v>-8640.9500000000007</v>
      </c>
      <c r="J4137" s="12" t="str">
        <f t="shared" si="267"/>
        <v>Chequing (CIBC)</v>
      </c>
    </row>
    <row r="4138" spans="1:10" ht="18" hidden="1" customHeight="1">
      <c r="A4138" s="13" t="s">
        <v>1022</v>
      </c>
      <c r="B4138" s="12" t="s">
        <v>925</v>
      </c>
      <c r="C4138" s="12" t="s">
        <v>108</v>
      </c>
      <c r="D4138" s="12" t="s">
        <v>505</v>
      </c>
      <c r="E4138" s="12">
        <v>200</v>
      </c>
      <c r="F4138" s="14" t="str">
        <f t="shared" si="264"/>
        <v>2025-09-10Bill Payment (Credit Card)Chevron21010 Credit Card (CIBC Visa)200</v>
      </c>
      <c r="G4138" s="15">
        <f t="shared" si="265"/>
        <v>45910</v>
      </c>
      <c r="H4138" s="16" t="str">
        <f>IF((IFERROR((VLOOKUP(D4138,'Automation (QBO)'!A:B,2,FALSE)),"0"))=0,"Suspense",(IFERROR((VLOOKUP(D4138,'Automation (QBO)'!A:B,2,FALSE)),"Suspense")))</f>
        <v>Credit Card (CIBC Visa)</v>
      </c>
      <c r="I4138" s="17">
        <f t="shared" si="266"/>
        <v>200</v>
      </c>
      <c r="J4138" s="12" t="str">
        <f t="shared" si="267"/>
        <v>Credit Card (CIBC Visa)</v>
      </c>
    </row>
    <row r="4139" spans="1:10" ht="18" hidden="1" customHeight="1">
      <c r="A4139" s="13" t="s">
        <v>1023</v>
      </c>
      <c r="B4139" s="12" t="s">
        <v>924</v>
      </c>
      <c r="C4139" s="12" t="s">
        <v>103</v>
      </c>
      <c r="D4139" s="12" t="s">
        <v>272</v>
      </c>
      <c r="E4139" s="12">
        <v>39.630000000000003</v>
      </c>
      <c r="F4139" s="14" t="str">
        <f t="shared" si="264"/>
        <v>2025-09-11BillRona21000 Accounts Payable39.63</v>
      </c>
      <c r="G4139" s="15">
        <f t="shared" si="265"/>
        <v>45911</v>
      </c>
      <c r="H4139" s="16" t="str">
        <f>IF((IFERROR((VLOOKUP(D4139,'Automation (QBO)'!A:B,2,FALSE)),"0"))=0,"Suspense",(IFERROR((VLOOKUP(D4139,'Automation (QBO)'!A:B,2,FALSE)),"Suspense")))</f>
        <v>Accounts Payable - Unknown</v>
      </c>
      <c r="I4139" s="17">
        <f t="shared" si="266"/>
        <v>39.630000000000003</v>
      </c>
      <c r="J4139" s="12" t="str">
        <f t="shared" si="267"/>
        <v>Accounts Payable - Unknown</v>
      </c>
    </row>
    <row r="4140" spans="1:10" ht="18" hidden="1" customHeight="1">
      <c r="A4140" s="13" t="s">
        <v>1023</v>
      </c>
      <c r="B4140" s="12" t="s">
        <v>924</v>
      </c>
      <c r="C4140" s="12" t="s">
        <v>103</v>
      </c>
      <c r="D4140" s="12" t="s">
        <v>660</v>
      </c>
      <c r="E4140" s="12">
        <v>39.630000000000003</v>
      </c>
      <c r="F4140" s="14" t="str">
        <f t="shared" si="264"/>
        <v>2025-09-11BillRona51335 Project Expense - Materials39.63</v>
      </c>
      <c r="G4140" s="15">
        <f t="shared" si="265"/>
        <v>45911</v>
      </c>
      <c r="H4140" s="16" t="str">
        <f>IF((IFERROR((VLOOKUP(D4140,'Automation (QBO)'!A:B,2,FALSE)),"0"))=0,"Suspense",(IFERROR((VLOOKUP(D4140,'Automation (QBO)'!A:B,2,FALSE)),"Suspense")))</f>
        <v>Project Expense - Materials</v>
      </c>
      <c r="I4140" s="17">
        <f t="shared" si="266"/>
        <v>39.630000000000003</v>
      </c>
      <c r="J4140" s="12" t="str">
        <f t="shared" si="267"/>
        <v>Project Expense - Materials</v>
      </c>
    </row>
    <row r="4141" spans="1:10" ht="18" hidden="1" customHeight="1">
      <c r="A4141" s="13" t="s">
        <v>1023</v>
      </c>
      <c r="B4141" s="12" t="s">
        <v>924</v>
      </c>
      <c r="C4141" s="12" t="s">
        <v>103</v>
      </c>
      <c r="D4141" s="12" t="s">
        <v>199</v>
      </c>
      <c r="E4141" s="12">
        <v>0</v>
      </c>
      <c r="F4141" s="14" t="str">
        <f t="shared" si="264"/>
        <v>2025-09-11BillRona21020 GST/HST Payable0</v>
      </c>
      <c r="G4141" s="15">
        <f t="shared" si="265"/>
        <v>45911</v>
      </c>
      <c r="H4141" s="16" t="str">
        <f>IF((IFERROR((VLOOKUP(D4141,'Automation (QBO)'!A:B,2,FALSE)),"0"))=0,"Suspense",(IFERROR((VLOOKUP(D4141,'Automation (QBO)'!A:B,2,FALSE)),"Suspense")))</f>
        <v>GST/HST Payable</v>
      </c>
      <c r="I4141" s="17">
        <f t="shared" si="266"/>
        <v>0</v>
      </c>
      <c r="J4141" s="12" t="str">
        <f t="shared" si="267"/>
        <v>GST/HST Payable</v>
      </c>
    </row>
    <row r="4142" spans="1:10" ht="18" hidden="1" customHeight="1">
      <c r="A4142" s="13" t="s">
        <v>1023</v>
      </c>
      <c r="B4142" s="12" t="s">
        <v>925</v>
      </c>
      <c r="C4142" s="12" t="s">
        <v>103</v>
      </c>
      <c r="D4142" s="12" t="s">
        <v>272</v>
      </c>
      <c r="E4142" s="12">
        <v>-39.630000000000003</v>
      </c>
      <c r="F4142" s="14" t="str">
        <f t="shared" si="264"/>
        <v>2025-09-11Bill Payment (Credit Card)Rona21000 Accounts Payable-39.63</v>
      </c>
      <c r="G4142" s="15">
        <f t="shared" si="265"/>
        <v>45911</v>
      </c>
      <c r="H4142" s="16" t="str">
        <f>IF((IFERROR((VLOOKUP(D4142,'Automation (QBO)'!A:B,2,FALSE)),"0"))=0,"Suspense",(IFERROR((VLOOKUP(D4142,'Automation (QBO)'!A:B,2,FALSE)),"Suspense")))</f>
        <v>Accounts Payable - Unknown</v>
      </c>
      <c r="I4142" s="17">
        <f t="shared" si="266"/>
        <v>-39.630000000000003</v>
      </c>
      <c r="J4142" s="12" t="str">
        <f t="shared" si="267"/>
        <v>Accounts Payable - Unknown</v>
      </c>
    </row>
    <row r="4143" spans="1:10" ht="18" hidden="1" customHeight="1">
      <c r="A4143" s="13" t="s">
        <v>1023</v>
      </c>
      <c r="B4143" s="12" t="s">
        <v>925</v>
      </c>
      <c r="C4143" s="12" t="s">
        <v>103</v>
      </c>
      <c r="D4143" s="12" t="s">
        <v>505</v>
      </c>
      <c r="E4143" s="12">
        <v>39.630000000000003</v>
      </c>
      <c r="F4143" s="14" t="str">
        <f t="shared" si="264"/>
        <v>2025-09-11Bill Payment (Credit Card)Rona21010 Credit Card (CIBC Visa)39.63</v>
      </c>
      <c r="G4143" s="15">
        <f t="shared" si="265"/>
        <v>45911</v>
      </c>
      <c r="H4143" s="16" t="str">
        <f>IF((IFERROR((VLOOKUP(D4143,'Automation (QBO)'!A:B,2,FALSE)),"0"))=0,"Suspense",(IFERROR((VLOOKUP(D4143,'Automation (QBO)'!A:B,2,FALSE)),"Suspense")))</f>
        <v>Credit Card (CIBC Visa)</v>
      </c>
      <c r="I4143" s="17">
        <f t="shared" si="266"/>
        <v>39.630000000000003</v>
      </c>
      <c r="J4143" s="12" t="str">
        <f t="shared" si="267"/>
        <v>Credit Card (CIBC Visa)</v>
      </c>
    </row>
    <row r="4144" spans="1:10" ht="18" hidden="1" customHeight="1">
      <c r="A4144" s="13" t="s">
        <v>1024</v>
      </c>
      <c r="B4144" s="12" t="s">
        <v>924</v>
      </c>
      <c r="C4144" s="12" t="s">
        <v>765</v>
      </c>
      <c r="D4144" s="12" t="s">
        <v>659</v>
      </c>
      <c r="E4144" s="12">
        <v>8.4</v>
      </c>
      <c r="F4144" s="14" t="str">
        <f t="shared" si="264"/>
        <v>2025-09-12BillAIR CANADA52152 Technology &amp; Website8.4</v>
      </c>
      <c r="G4144" s="15">
        <f t="shared" si="265"/>
        <v>45912</v>
      </c>
      <c r="H4144" s="16" t="str">
        <f>IF((IFERROR((VLOOKUP(D4144,'Automation (QBO)'!A:B,2,FALSE)),"0"))=0,"Suspense",(IFERROR((VLOOKUP(D4144,'Automation (QBO)'!A:B,2,FALSE)),"Suspense")))</f>
        <v>Technology &amp; Website</v>
      </c>
      <c r="I4144" s="17">
        <f t="shared" si="266"/>
        <v>8.4</v>
      </c>
      <c r="J4144" s="12" t="str">
        <f t="shared" si="267"/>
        <v>Technology &amp; Website</v>
      </c>
    </row>
    <row r="4145" spans="1:10" ht="18" hidden="1" customHeight="1">
      <c r="A4145" s="13" t="s">
        <v>1024</v>
      </c>
      <c r="B4145" s="12" t="s">
        <v>925</v>
      </c>
      <c r="C4145" s="12" t="s">
        <v>765</v>
      </c>
      <c r="D4145" s="12" t="s">
        <v>272</v>
      </c>
      <c r="E4145" s="12">
        <v>-8.4</v>
      </c>
      <c r="F4145" s="14" t="str">
        <f t="shared" si="264"/>
        <v>2025-09-12Bill Payment (Credit Card)AIR CANADA21000 Accounts Payable-8.4</v>
      </c>
      <c r="G4145" s="15">
        <f t="shared" si="265"/>
        <v>45912</v>
      </c>
      <c r="H4145" s="16" t="str">
        <f>IF((IFERROR((VLOOKUP(D4145,'Automation (QBO)'!A:B,2,FALSE)),"0"))=0,"Suspense",(IFERROR((VLOOKUP(D4145,'Automation (QBO)'!A:B,2,FALSE)),"Suspense")))</f>
        <v>Accounts Payable - Unknown</v>
      </c>
      <c r="I4145" s="17">
        <f t="shared" si="266"/>
        <v>-8.4</v>
      </c>
      <c r="J4145" s="12" t="str">
        <f t="shared" si="267"/>
        <v>Accounts Payable - Unknown</v>
      </c>
    </row>
    <row r="4146" spans="1:10" ht="18" hidden="1" customHeight="1">
      <c r="A4146" s="13" t="s">
        <v>1024</v>
      </c>
      <c r="B4146" s="12" t="s">
        <v>924</v>
      </c>
      <c r="C4146" s="12" t="s">
        <v>765</v>
      </c>
      <c r="D4146" s="12" t="s">
        <v>272</v>
      </c>
      <c r="E4146" s="12">
        <v>8.4</v>
      </c>
      <c r="F4146" s="14" t="str">
        <f t="shared" si="264"/>
        <v>2025-09-12BillAIR CANADA21000 Accounts Payable8.4</v>
      </c>
      <c r="G4146" s="15">
        <f t="shared" si="265"/>
        <v>45912</v>
      </c>
      <c r="H4146" s="16" t="str">
        <f>IF((IFERROR((VLOOKUP(D4146,'Automation (QBO)'!A:B,2,FALSE)),"0"))=0,"Suspense",(IFERROR((VLOOKUP(D4146,'Automation (QBO)'!A:B,2,FALSE)),"Suspense")))</f>
        <v>Accounts Payable - Unknown</v>
      </c>
      <c r="I4146" s="17">
        <f t="shared" si="266"/>
        <v>8.4</v>
      </c>
      <c r="J4146" s="12" t="str">
        <f t="shared" si="267"/>
        <v>Accounts Payable - Unknown</v>
      </c>
    </row>
    <row r="4147" spans="1:10" ht="18" hidden="1" customHeight="1">
      <c r="A4147" s="13" t="s">
        <v>1024</v>
      </c>
      <c r="B4147" s="12" t="s">
        <v>925</v>
      </c>
      <c r="C4147" s="12" t="s">
        <v>765</v>
      </c>
      <c r="D4147" s="12" t="s">
        <v>505</v>
      </c>
      <c r="E4147" s="12">
        <v>8.4</v>
      </c>
      <c r="F4147" s="14" t="str">
        <f t="shared" si="264"/>
        <v>2025-09-12Bill Payment (Credit Card)AIR CANADA21010 Credit Card (CIBC Visa)8.4</v>
      </c>
      <c r="G4147" s="15">
        <f t="shared" si="265"/>
        <v>45912</v>
      </c>
      <c r="H4147" s="16" t="str">
        <f>IF((IFERROR((VLOOKUP(D4147,'Automation (QBO)'!A:B,2,FALSE)),"0"))=0,"Suspense",(IFERROR((VLOOKUP(D4147,'Automation (QBO)'!A:B,2,FALSE)),"Suspense")))</f>
        <v>Credit Card (CIBC Visa)</v>
      </c>
      <c r="I4147" s="17">
        <f t="shared" si="266"/>
        <v>8.4</v>
      </c>
      <c r="J4147" s="12" t="str">
        <f t="shared" si="267"/>
        <v>Credit Card (CIBC Visa)</v>
      </c>
    </row>
    <row r="4148" spans="1:10" ht="18" hidden="1" customHeight="1">
      <c r="A4148" s="13" t="s">
        <v>1024</v>
      </c>
      <c r="B4148" s="12" t="s">
        <v>78</v>
      </c>
      <c r="C4148" s="12" t="s">
        <v>117</v>
      </c>
      <c r="D4148" s="12" t="s">
        <v>505</v>
      </c>
      <c r="E4148" s="12">
        <v>43.36</v>
      </c>
      <c r="F4148" s="14" t="str">
        <f t="shared" si="264"/>
        <v>2025-09-12ExpenseWebflow21010 Credit Card (CIBC Visa)43.36</v>
      </c>
      <c r="G4148" s="15">
        <f t="shared" si="265"/>
        <v>45912</v>
      </c>
      <c r="H4148" s="16" t="str">
        <f>IF((IFERROR((VLOOKUP(D4148,'Automation (QBO)'!A:B,2,FALSE)),"0"))=0,"Suspense",(IFERROR((VLOOKUP(D4148,'Automation (QBO)'!A:B,2,FALSE)),"Suspense")))</f>
        <v>Credit Card (CIBC Visa)</v>
      </c>
      <c r="I4148" s="17">
        <f t="shared" si="266"/>
        <v>43.36</v>
      </c>
      <c r="J4148" s="12" t="str">
        <f t="shared" si="267"/>
        <v>Credit Card (CIBC Visa)</v>
      </c>
    </row>
    <row r="4149" spans="1:10" ht="18" hidden="1" customHeight="1">
      <c r="A4149" s="13" t="s">
        <v>1024</v>
      </c>
      <c r="B4149" s="12" t="s">
        <v>78</v>
      </c>
      <c r="C4149" s="12" t="s">
        <v>117</v>
      </c>
      <c r="D4149" s="12" t="s">
        <v>383</v>
      </c>
      <c r="E4149" s="12">
        <v>43.36</v>
      </c>
      <c r="F4149" s="14" t="str">
        <f t="shared" si="264"/>
        <v>2025-09-12ExpenseWebflow52165 Subscriptions (Annual)43.36</v>
      </c>
      <c r="G4149" s="15">
        <f t="shared" si="265"/>
        <v>45912</v>
      </c>
      <c r="H4149" s="16" t="str">
        <f>IF((IFERROR((VLOOKUP(D4149,'Automation (QBO)'!A:B,2,FALSE)),"0"))=0,"Suspense",(IFERROR((VLOOKUP(D4149,'Automation (QBO)'!A:B,2,FALSE)),"Suspense")))</f>
        <v>Subscriptions (Annual)</v>
      </c>
      <c r="I4149" s="17">
        <f t="shared" si="266"/>
        <v>43.36</v>
      </c>
      <c r="J4149" s="12" t="str">
        <f t="shared" si="267"/>
        <v>Subscriptions (Annual)</v>
      </c>
    </row>
    <row r="4150" spans="1:10" ht="18" hidden="1" customHeight="1">
      <c r="A4150" s="13" t="s">
        <v>1024</v>
      </c>
      <c r="B4150" s="12" t="s">
        <v>78</v>
      </c>
      <c r="C4150" s="12" t="s">
        <v>117</v>
      </c>
      <c r="D4150" s="12" t="s">
        <v>199</v>
      </c>
      <c r="E4150" s="12">
        <v>0</v>
      </c>
      <c r="F4150" s="14" t="str">
        <f t="shared" si="264"/>
        <v>2025-09-12ExpenseWebflow21020 GST/HST Payable0</v>
      </c>
      <c r="G4150" s="15">
        <f t="shared" si="265"/>
        <v>45912</v>
      </c>
      <c r="H4150" s="16" t="str">
        <f>IF((IFERROR((VLOOKUP(D4150,'Automation (QBO)'!A:B,2,FALSE)),"0"))=0,"Suspense",(IFERROR((VLOOKUP(D4150,'Automation (QBO)'!A:B,2,FALSE)),"Suspense")))</f>
        <v>GST/HST Payable</v>
      </c>
      <c r="I4150" s="17">
        <f t="shared" si="266"/>
        <v>0</v>
      </c>
      <c r="J4150" s="12" t="str">
        <f t="shared" si="267"/>
        <v>GST/HST Payable</v>
      </c>
    </row>
    <row r="4151" spans="1:10" ht="18" hidden="1" customHeight="1">
      <c r="A4151" s="13" t="s">
        <v>1025</v>
      </c>
      <c r="B4151" s="12" t="s">
        <v>78</v>
      </c>
      <c r="C4151" s="12" t="s">
        <v>80</v>
      </c>
      <c r="D4151" s="12" t="s">
        <v>383</v>
      </c>
      <c r="E4151" s="12">
        <v>26.66</v>
      </c>
      <c r="F4151" s="14" t="str">
        <f t="shared" si="264"/>
        <v>2025-09-13ExpenseApple52165 Subscriptions (Annual)26.66</v>
      </c>
      <c r="G4151" s="15">
        <f t="shared" si="265"/>
        <v>45913</v>
      </c>
      <c r="H4151" s="16" t="str">
        <f>IF((IFERROR((VLOOKUP(D4151,'Automation (QBO)'!A:B,2,FALSE)),"0"))=0,"Suspense",(IFERROR((VLOOKUP(D4151,'Automation (QBO)'!A:B,2,FALSE)),"Suspense")))</f>
        <v>Subscriptions (Annual)</v>
      </c>
      <c r="I4151" s="17">
        <f t="shared" si="266"/>
        <v>26.66</v>
      </c>
      <c r="J4151" s="12" t="str">
        <f t="shared" si="267"/>
        <v>Subscriptions (Annual)</v>
      </c>
    </row>
    <row r="4152" spans="1:10" ht="18" hidden="1" customHeight="1">
      <c r="A4152" s="13" t="s">
        <v>1025</v>
      </c>
      <c r="B4152" s="12" t="s">
        <v>78</v>
      </c>
      <c r="C4152" s="12" t="s">
        <v>80</v>
      </c>
      <c r="D4152" s="12" t="s">
        <v>199</v>
      </c>
      <c r="E4152" s="12">
        <v>-1.33</v>
      </c>
      <c r="F4152" s="14" t="str">
        <f t="shared" si="264"/>
        <v>2025-09-13ExpenseApple21020 GST/HST Payable-1.33</v>
      </c>
      <c r="G4152" s="15">
        <f t="shared" si="265"/>
        <v>45913</v>
      </c>
      <c r="H4152" s="16" t="str">
        <f>IF((IFERROR((VLOOKUP(D4152,'Automation (QBO)'!A:B,2,FALSE)),"0"))=0,"Suspense",(IFERROR((VLOOKUP(D4152,'Automation (QBO)'!A:B,2,FALSE)),"Suspense")))</f>
        <v>GST/HST Payable</v>
      </c>
      <c r="I4152" s="17">
        <f t="shared" si="266"/>
        <v>-1.33</v>
      </c>
      <c r="J4152" s="12" t="str">
        <f t="shared" si="267"/>
        <v>GST/HST Payable</v>
      </c>
    </row>
    <row r="4153" spans="1:10" ht="18" hidden="1" customHeight="1">
      <c r="A4153" s="13" t="s">
        <v>1025</v>
      </c>
      <c r="B4153" s="12" t="s">
        <v>78</v>
      </c>
      <c r="C4153" s="12" t="s">
        <v>100</v>
      </c>
      <c r="D4153" s="12" t="s">
        <v>383</v>
      </c>
      <c r="E4153" s="12">
        <v>11.52</v>
      </c>
      <c r="F4153" s="14" t="str">
        <f t="shared" si="264"/>
        <v>2025-09-13ExpenseMicrosoft Canada Inc52165 Subscriptions (Annual)11.52</v>
      </c>
      <c r="G4153" s="15">
        <f t="shared" si="265"/>
        <v>45913</v>
      </c>
      <c r="H4153" s="16" t="str">
        <f>IF((IFERROR((VLOOKUP(D4153,'Automation (QBO)'!A:B,2,FALSE)),"0"))=0,"Suspense",(IFERROR((VLOOKUP(D4153,'Automation (QBO)'!A:B,2,FALSE)),"Suspense")))</f>
        <v>Subscriptions (Annual)</v>
      </c>
      <c r="I4153" s="17">
        <f t="shared" si="266"/>
        <v>11.52</v>
      </c>
      <c r="J4153" s="12" t="str">
        <f t="shared" si="267"/>
        <v>Subscriptions (Annual)</v>
      </c>
    </row>
    <row r="4154" spans="1:10" ht="18" hidden="1" customHeight="1">
      <c r="A4154" s="13" t="s">
        <v>1025</v>
      </c>
      <c r="B4154" s="12" t="s">
        <v>78</v>
      </c>
      <c r="C4154" s="12" t="s">
        <v>100</v>
      </c>
      <c r="D4154" s="12" t="s">
        <v>199</v>
      </c>
      <c r="E4154" s="12">
        <v>-0.57999999999999996</v>
      </c>
      <c r="F4154" s="14" t="str">
        <f t="shared" si="264"/>
        <v>2025-09-13ExpenseMicrosoft Canada Inc21020 GST/HST Payable-0.58</v>
      </c>
      <c r="G4154" s="15">
        <f t="shared" si="265"/>
        <v>45913</v>
      </c>
      <c r="H4154" s="16" t="str">
        <f>IF((IFERROR((VLOOKUP(D4154,'Automation (QBO)'!A:B,2,FALSE)),"0"))=0,"Suspense",(IFERROR((VLOOKUP(D4154,'Automation (QBO)'!A:B,2,FALSE)),"Suspense")))</f>
        <v>GST/HST Payable</v>
      </c>
      <c r="I4154" s="17">
        <f t="shared" si="266"/>
        <v>-0.57999999999999996</v>
      </c>
      <c r="J4154" s="12" t="str">
        <f t="shared" si="267"/>
        <v>GST/HST Payable</v>
      </c>
    </row>
    <row r="4155" spans="1:10" ht="18" hidden="1" customHeight="1">
      <c r="A4155" s="13" t="s">
        <v>1025</v>
      </c>
      <c r="B4155" s="12" t="s">
        <v>78</v>
      </c>
      <c r="C4155" s="12" t="s">
        <v>80</v>
      </c>
      <c r="D4155" s="12" t="s">
        <v>505</v>
      </c>
      <c r="E4155" s="12">
        <v>27.99</v>
      </c>
      <c r="F4155" s="14" t="str">
        <f t="shared" si="264"/>
        <v>2025-09-13ExpenseApple21010 Credit Card (CIBC Visa)27.99</v>
      </c>
      <c r="G4155" s="15">
        <f t="shared" si="265"/>
        <v>45913</v>
      </c>
      <c r="H4155" s="16" t="str">
        <f>IF((IFERROR((VLOOKUP(D4155,'Automation (QBO)'!A:B,2,FALSE)),"0"))=0,"Suspense",(IFERROR((VLOOKUP(D4155,'Automation (QBO)'!A:B,2,FALSE)),"Suspense")))</f>
        <v>Credit Card (CIBC Visa)</v>
      </c>
      <c r="I4155" s="17">
        <f t="shared" si="266"/>
        <v>27.99</v>
      </c>
      <c r="J4155" s="12" t="str">
        <f t="shared" si="267"/>
        <v>Credit Card (CIBC Visa)</v>
      </c>
    </row>
    <row r="4156" spans="1:10" ht="18" hidden="1" customHeight="1">
      <c r="A4156" s="13" t="s">
        <v>1025</v>
      </c>
      <c r="B4156" s="12" t="s">
        <v>78</v>
      </c>
      <c r="C4156" s="12" t="s">
        <v>100</v>
      </c>
      <c r="D4156" s="12" t="s">
        <v>505</v>
      </c>
      <c r="E4156" s="12">
        <v>12.1</v>
      </c>
      <c r="F4156" s="14" t="str">
        <f t="shared" si="264"/>
        <v>2025-09-13ExpenseMicrosoft Canada Inc21010 Credit Card (CIBC Visa)12.1</v>
      </c>
      <c r="G4156" s="15">
        <f t="shared" si="265"/>
        <v>45913</v>
      </c>
      <c r="H4156" s="16" t="str">
        <f>IF((IFERROR((VLOOKUP(D4156,'Automation (QBO)'!A:B,2,FALSE)),"0"))=0,"Suspense",(IFERROR((VLOOKUP(D4156,'Automation (QBO)'!A:B,2,FALSE)),"Suspense")))</f>
        <v>Credit Card (CIBC Visa)</v>
      </c>
      <c r="I4156" s="17">
        <f t="shared" si="266"/>
        <v>12.1</v>
      </c>
      <c r="J4156" s="12" t="str">
        <f t="shared" si="267"/>
        <v>Credit Card (CIBC Visa)</v>
      </c>
    </row>
    <row r="4157" spans="1:10" ht="18" hidden="1" customHeight="1">
      <c r="A4157" s="13" t="s">
        <v>1026</v>
      </c>
      <c r="B4157" s="12" t="s">
        <v>78</v>
      </c>
      <c r="C4157" s="12" t="s">
        <v>100</v>
      </c>
      <c r="D4157" s="12" t="s">
        <v>383</v>
      </c>
      <c r="E4157" s="12">
        <v>10.46</v>
      </c>
      <c r="F4157" s="14" t="str">
        <f t="shared" si="264"/>
        <v>2025-09-14ExpenseMicrosoft Canada Inc52165 Subscriptions (Annual)10.46</v>
      </c>
      <c r="G4157" s="15">
        <f t="shared" si="265"/>
        <v>45914</v>
      </c>
      <c r="H4157" s="16" t="str">
        <f>IF((IFERROR((VLOOKUP(D4157,'Automation (QBO)'!A:B,2,FALSE)),"0"))=0,"Suspense",(IFERROR((VLOOKUP(D4157,'Automation (QBO)'!A:B,2,FALSE)),"Suspense")))</f>
        <v>Subscriptions (Annual)</v>
      </c>
      <c r="I4157" s="17">
        <f t="shared" si="266"/>
        <v>10.46</v>
      </c>
      <c r="J4157" s="12" t="str">
        <f t="shared" si="267"/>
        <v>Subscriptions (Annual)</v>
      </c>
    </row>
    <row r="4158" spans="1:10" ht="18" hidden="1" customHeight="1">
      <c r="A4158" s="13" t="s">
        <v>1026</v>
      </c>
      <c r="B4158" s="12" t="s">
        <v>78</v>
      </c>
      <c r="C4158" s="12" t="s">
        <v>100</v>
      </c>
      <c r="D4158" s="12" t="s">
        <v>199</v>
      </c>
      <c r="E4158" s="12">
        <v>-0.52</v>
      </c>
      <c r="F4158" s="14" t="str">
        <f t="shared" si="264"/>
        <v>2025-09-14ExpenseMicrosoft Canada Inc21020 GST/HST Payable-0.52</v>
      </c>
      <c r="G4158" s="15">
        <f t="shared" si="265"/>
        <v>45914</v>
      </c>
      <c r="H4158" s="16" t="str">
        <f>IF((IFERROR((VLOOKUP(D4158,'Automation (QBO)'!A:B,2,FALSE)),"0"))=0,"Suspense",(IFERROR((VLOOKUP(D4158,'Automation (QBO)'!A:B,2,FALSE)),"Suspense")))</f>
        <v>GST/HST Payable</v>
      </c>
      <c r="I4158" s="17">
        <f t="shared" si="266"/>
        <v>-0.52</v>
      </c>
      <c r="J4158" s="12" t="str">
        <f t="shared" si="267"/>
        <v>GST/HST Payable</v>
      </c>
    </row>
    <row r="4159" spans="1:10" ht="18" hidden="1" customHeight="1">
      <c r="A4159" s="13" t="s">
        <v>1026</v>
      </c>
      <c r="B4159" s="12" t="s">
        <v>78</v>
      </c>
      <c r="C4159" s="12" t="s">
        <v>100</v>
      </c>
      <c r="D4159" s="12" t="s">
        <v>383</v>
      </c>
      <c r="E4159" s="12">
        <v>21.76</v>
      </c>
      <c r="F4159" s="14" t="str">
        <f t="shared" si="264"/>
        <v>2025-09-14ExpenseMicrosoft Canada Inc52165 Subscriptions (Annual)21.76</v>
      </c>
      <c r="G4159" s="15">
        <f t="shared" si="265"/>
        <v>45914</v>
      </c>
      <c r="H4159" s="16" t="str">
        <f>IF((IFERROR((VLOOKUP(D4159,'Automation (QBO)'!A:B,2,FALSE)),"0"))=0,"Suspense",(IFERROR((VLOOKUP(D4159,'Automation (QBO)'!A:B,2,FALSE)),"Suspense")))</f>
        <v>Subscriptions (Annual)</v>
      </c>
      <c r="I4159" s="17">
        <f t="shared" si="266"/>
        <v>21.76</v>
      </c>
      <c r="J4159" s="12" t="str">
        <f t="shared" si="267"/>
        <v>Subscriptions (Annual)</v>
      </c>
    </row>
    <row r="4160" spans="1:10" ht="18" hidden="1" customHeight="1">
      <c r="A4160" s="13" t="s">
        <v>1026</v>
      </c>
      <c r="B4160" s="12" t="s">
        <v>78</v>
      </c>
      <c r="C4160" s="12" t="s">
        <v>100</v>
      </c>
      <c r="D4160" s="12" t="s">
        <v>199</v>
      </c>
      <c r="E4160" s="12">
        <v>-1.0900000000000001</v>
      </c>
      <c r="F4160" s="14" t="str">
        <f t="shared" si="264"/>
        <v>2025-09-14ExpenseMicrosoft Canada Inc21020 GST/HST Payable-1.09</v>
      </c>
      <c r="G4160" s="15">
        <f t="shared" si="265"/>
        <v>45914</v>
      </c>
      <c r="H4160" s="16" t="str">
        <f>IF((IFERROR((VLOOKUP(D4160,'Automation (QBO)'!A:B,2,FALSE)),"0"))=0,"Suspense",(IFERROR((VLOOKUP(D4160,'Automation (QBO)'!A:B,2,FALSE)),"Suspense")))</f>
        <v>GST/HST Payable</v>
      </c>
      <c r="I4160" s="17">
        <f t="shared" si="266"/>
        <v>-1.0900000000000001</v>
      </c>
      <c r="J4160" s="12" t="str">
        <f t="shared" si="267"/>
        <v>GST/HST Payable</v>
      </c>
    </row>
    <row r="4161" spans="1:10" ht="18" hidden="1" customHeight="1">
      <c r="A4161" s="13" t="s">
        <v>1026</v>
      </c>
      <c r="B4161" s="12" t="s">
        <v>78</v>
      </c>
      <c r="C4161" s="12" t="s">
        <v>100</v>
      </c>
      <c r="D4161" s="12" t="s">
        <v>505</v>
      </c>
      <c r="E4161" s="12">
        <v>22.85</v>
      </c>
      <c r="F4161" s="14" t="str">
        <f t="shared" si="264"/>
        <v>2025-09-14ExpenseMicrosoft Canada Inc21010 Credit Card (CIBC Visa)22.85</v>
      </c>
      <c r="G4161" s="15">
        <f t="shared" si="265"/>
        <v>45914</v>
      </c>
      <c r="H4161" s="16" t="str">
        <f>IF((IFERROR((VLOOKUP(D4161,'Automation (QBO)'!A:B,2,FALSE)),"0"))=0,"Suspense",(IFERROR((VLOOKUP(D4161,'Automation (QBO)'!A:B,2,FALSE)),"Suspense")))</f>
        <v>Credit Card (CIBC Visa)</v>
      </c>
      <c r="I4161" s="17">
        <f t="shared" si="266"/>
        <v>22.85</v>
      </c>
      <c r="J4161" s="12" t="str">
        <f t="shared" si="267"/>
        <v>Credit Card (CIBC Visa)</v>
      </c>
    </row>
    <row r="4162" spans="1:10" ht="18" hidden="1" customHeight="1">
      <c r="A4162" s="13" t="s">
        <v>1026</v>
      </c>
      <c r="B4162" s="12" t="s">
        <v>78</v>
      </c>
      <c r="C4162" s="12" t="s">
        <v>100</v>
      </c>
      <c r="D4162" s="12" t="s">
        <v>505</v>
      </c>
      <c r="E4162" s="12">
        <v>10.98</v>
      </c>
      <c r="F4162" s="14" t="str">
        <f t="shared" si="264"/>
        <v>2025-09-14ExpenseMicrosoft Canada Inc21010 Credit Card (CIBC Visa)10.98</v>
      </c>
      <c r="G4162" s="15">
        <f t="shared" si="265"/>
        <v>45914</v>
      </c>
      <c r="H4162" s="16" t="str">
        <f>IF((IFERROR((VLOOKUP(D4162,'Automation (QBO)'!A:B,2,FALSE)),"0"))=0,"Suspense",(IFERROR((VLOOKUP(D4162,'Automation (QBO)'!A:B,2,FALSE)),"Suspense")))</f>
        <v>Credit Card (CIBC Visa)</v>
      </c>
      <c r="I4162" s="17">
        <f t="shared" si="266"/>
        <v>10.98</v>
      </c>
      <c r="J4162" s="12" t="str">
        <f t="shared" si="267"/>
        <v>Credit Card (CIBC Visa)</v>
      </c>
    </row>
    <row r="4163" spans="1:10" ht="18" hidden="1" customHeight="1">
      <c r="A4163" s="13" t="s">
        <v>1027</v>
      </c>
      <c r="B4163" s="12" t="s">
        <v>78</v>
      </c>
      <c r="C4163" s="12" t="s">
        <v>1028</v>
      </c>
      <c r="D4163" s="12" t="s">
        <v>206</v>
      </c>
      <c r="E4163" s="12">
        <v>29</v>
      </c>
      <c r="F4163" s="14" t="str">
        <f t="shared" si="264"/>
        <v>2025-09-15ExpenseCIBC52115 Bank Fees29</v>
      </c>
      <c r="G4163" s="15">
        <f t="shared" si="265"/>
        <v>45915</v>
      </c>
      <c r="H4163" s="16" t="str">
        <f>IF((IFERROR((VLOOKUP(D4163,'Automation (QBO)'!A:B,2,FALSE)),"0"))=0,"Suspense",(IFERROR((VLOOKUP(D4163,'Automation (QBO)'!A:B,2,FALSE)),"Suspense")))</f>
        <v>Bank Fees</v>
      </c>
      <c r="I4163" s="17">
        <f t="shared" si="266"/>
        <v>29</v>
      </c>
      <c r="J4163" s="12" t="str">
        <f t="shared" si="267"/>
        <v>Bank Fees</v>
      </c>
    </row>
    <row r="4164" spans="1:10" ht="18" hidden="1" customHeight="1">
      <c r="A4164" s="13" t="s">
        <v>1027</v>
      </c>
      <c r="B4164" s="12" t="s">
        <v>78</v>
      </c>
      <c r="C4164" s="12" t="s">
        <v>1028</v>
      </c>
      <c r="D4164" s="12" t="s">
        <v>199</v>
      </c>
      <c r="E4164" s="12">
        <v>0</v>
      </c>
      <c r="F4164" s="14" t="str">
        <f t="shared" si="264"/>
        <v>2025-09-15ExpenseCIBC21020 GST/HST Payable0</v>
      </c>
      <c r="G4164" s="15">
        <f t="shared" si="265"/>
        <v>45915</v>
      </c>
      <c r="H4164" s="16" t="str">
        <f>IF((IFERROR((VLOOKUP(D4164,'Automation (QBO)'!A:B,2,FALSE)),"0"))=0,"Suspense",(IFERROR((VLOOKUP(D4164,'Automation (QBO)'!A:B,2,FALSE)),"Suspense")))</f>
        <v>GST/HST Payable</v>
      </c>
      <c r="I4164" s="17">
        <f t="shared" si="266"/>
        <v>0</v>
      </c>
      <c r="J4164" s="12" t="str">
        <f t="shared" si="267"/>
        <v>GST/HST Payable</v>
      </c>
    </row>
    <row r="4165" spans="1:10" ht="18" hidden="1" customHeight="1">
      <c r="A4165" s="13" t="s">
        <v>1027</v>
      </c>
      <c r="B4165" s="12" t="s">
        <v>924</v>
      </c>
      <c r="C4165" s="12" t="s">
        <v>148</v>
      </c>
      <c r="D4165" s="12" t="s">
        <v>654</v>
      </c>
      <c r="E4165" s="12">
        <v>353</v>
      </c>
      <c r="F4165" s="14" t="str">
        <f t="shared" si="264"/>
        <v>2025-09-15BillZachary Plass51320 Project Expense - Subcontractors353</v>
      </c>
      <c r="G4165" s="15">
        <f t="shared" si="265"/>
        <v>45915</v>
      </c>
      <c r="H4165" s="16" t="str">
        <f>IF((IFERROR((VLOOKUP(D4165,'Automation (QBO)'!A:B,2,FALSE)),"0"))=0,"Suspense",(IFERROR((VLOOKUP(D4165,'Automation (QBO)'!A:B,2,FALSE)),"Suspense")))</f>
        <v>Project Expense - Subcontractors</v>
      </c>
      <c r="I4165" s="17">
        <f t="shared" si="266"/>
        <v>353</v>
      </c>
      <c r="J4165" s="12" t="str">
        <f t="shared" si="267"/>
        <v>Project Expense - Subcontractors</v>
      </c>
    </row>
    <row r="4166" spans="1:10" ht="18" hidden="1" customHeight="1">
      <c r="A4166" s="13" t="s">
        <v>1027</v>
      </c>
      <c r="B4166" s="12" t="s">
        <v>924</v>
      </c>
      <c r="C4166" s="12" t="s">
        <v>148</v>
      </c>
      <c r="D4166" s="12" t="s">
        <v>199</v>
      </c>
      <c r="E4166" s="12">
        <v>0</v>
      </c>
      <c r="F4166" s="14" t="str">
        <f t="shared" si="264"/>
        <v>2025-09-15BillZachary Plass21020 GST/HST Payable0</v>
      </c>
      <c r="G4166" s="15">
        <f t="shared" si="265"/>
        <v>45915</v>
      </c>
      <c r="H4166" s="16" t="str">
        <f>IF((IFERROR((VLOOKUP(D4166,'Automation (QBO)'!A:B,2,FALSE)),"0"))=0,"Suspense",(IFERROR((VLOOKUP(D4166,'Automation (QBO)'!A:B,2,FALSE)),"Suspense")))</f>
        <v>GST/HST Payable</v>
      </c>
      <c r="I4166" s="17">
        <f t="shared" si="266"/>
        <v>0</v>
      </c>
      <c r="J4166" s="12" t="str">
        <f t="shared" si="267"/>
        <v>GST/HST Payable</v>
      </c>
    </row>
    <row r="4167" spans="1:10" ht="18" hidden="1" customHeight="1">
      <c r="A4167" s="13" t="s">
        <v>1027</v>
      </c>
      <c r="B4167" s="12" t="s">
        <v>929</v>
      </c>
      <c r="C4167" s="12" t="s">
        <v>148</v>
      </c>
      <c r="D4167" s="12" t="s">
        <v>272</v>
      </c>
      <c r="E4167" s="12">
        <v>-353</v>
      </c>
      <c r="F4167" s="14" t="str">
        <f t="shared" si="264"/>
        <v>2025-09-15Bill Payment (Cheque)Zachary Plass21000 Accounts Payable-353</v>
      </c>
      <c r="G4167" s="15">
        <f t="shared" si="265"/>
        <v>45915</v>
      </c>
      <c r="H4167" s="16" t="str">
        <f>IF((IFERROR((VLOOKUP(D4167,'Automation (QBO)'!A:B,2,FALSE)),"0"))=0,"Suspense",(IFERROR((VLOOKUP(D4167,'Automation (QBO)'!A:B,2,FALSE)),"Suspense")))</f>
        <v>Accounts Payable - Unknown</v>
      </c>
      <c r="I4167" s="17">
        <f t="shared" si="266"/>
        <v>-353</v>
      </c>
      <c r="J4167" s="12" t="str">
        <f t="shared" si="267"/>
        <v>Accounts Payable - Unknown</v>
      </c>
    </row>
    <row r="4168" spans="1:10" ht="18" hidden="1" customHeight="1">
      <c r="A4168" s="13" t="s">
        <v>1027</v>
      </c>
      <c r="B4168" s="12" t="s">
        <v>924</v>
      </c>
      <c r="C4168" s="12" t="s">
        <v>148</v>
      </c>
      <c r="D4168" s="12" t="s">
        <v>272</v>
      </c>
      <c r="E4168" s="12">
        <v>353</v>
      </c>
      <c r="F4168" s="14" t="str">
        <f t="shared" si="264"/>
        <v>2025-09-15BillZachary Plass21000 Accounts Payable353</v>
      </c>
      <c r="G4168" s="15">
        <f t="shared" si="265"/>
        <v>45915</v>
      </c>
      <c r="H4168" s="16" t="str">
        <f>IF((IFERROR((VLOOKUP(D4168,'Automation (QBO)'!A:B,2,FALSE)),"0"))=0,"Suspense",(IFERROR((VLOOKUP(D4168,'Automation (QBO)'!A:B,2,FALSE)),"Suspense")))</f>
        <v>Accounts Payable - Unknown</v>
      </c>
      <c r="I4168" s="17">
        <f t="shared" si="266"/>
        <v>353</v>
      </c>
      <c r="J4168" s="12" t="str">
        <f t="shared" si="267"/>
        <v>Accounts Payable - Unknown</v>
      </c>
    </row>
    <row r="4169" spans="1:10" ht="18" hidden="1" customHeight="1">
      <c r="A4169" s="13" t="s">
        <v>1027</v>
      </c>
      <c r="B4169" s="12" t="s">
        <v>929</v>
      </c>
      <c r="C4169" s="12" t="s">
        <v>148</v>
      </c>
      <c r="D4169" s="12" t="s">
        <v>201</v>
      </c>
      <c r="E4169" s="12">
        <v>-353</v>
      </c>
      <c r="F4169" s="14" t="str">
        <f t="shared" si="264"/>
        <v>2025-09-15Bill Payment (Cheque)Zachary Plass11005 Chequing (CIBC)-353</v>
      </c>
      <c r="G4169" s="15">
        <f t="shared" si="265"/>
        <v>45915</v>
      </c>
      <c r="H4169" s="16" t="str">
        <f>IF((IFERROR((VLOOKUP(D4169,'Automation (QBO)'!A:B,2,FALSE)),"0"))=0,"Suspense",(IFERROR((VLOOKUP(D4169,'Automation (QBO)'!A:B,2,FALSE)),"Suspense")))</f>
        <v>Chequing (CIBC)</v>
      </c>
      <c r="I4169" s="17">
        <f t="shared" si="266"/>
        <v>-353</v>
      </c>
      <c r="J4169" s="12" t="str">
        <f t="shared" si="267"/>
        <v>Chequing (CIBC)</v>
      </c>
    </row>
    <row r="4170" spans="1:10" ht="18" hidden="1" customHeight="1">
      <c r="A4170" s="13" t="s">
        <v>1027</v>
      </c>
      <c r="B4170" s="12" t="s">
        <v>78</v>
      </c>
      <c r="C4170" s="12" t="s">
        <v>1028</v>
      </c>
      <c r="D4170" s="12" t="s">
        <v>505</v>
      </c>
      <c r="E4170" s="12">
        <v>29</v>
      </c>
      <c r="F4170" s="14" t="str">
        <f t="shared" si="264"/>
        <v>2025-09-15ExpenseCIBC21010 Credit Card (CIBC Visa)29</v>
      </c>
      <c r="G4170" s="15">
        <f t="shared" si="265"/>
        <v>45915</v>
      </c>
      <c r="H4170" s="16" t="str">
        <f>IF((IFERROR((VLOOKUP(D4170,'Automation (QBO)'!A:B,2,FALSE)),"0"))=0,"Suspense",(IFERROR((VLOOKUP(D4170,'Automation (QBO)'!A:B,2,FALSE)),"Suspense")))</f>
        <v>Credit Card (CIBC Visa)</v>
      </c>
      <c r="I4170" s="17">
        <f t="shared" si="266"/>
        <v>29</v>
      </c>
      <c r="J4170" s="12" t="str">
        <f t="shared" si="267"/>
        <v>Credit Card (CIBC Visa)</v>
      </c>
    </row>
    <row r="4171" spans="1:10" ht="18" hidden="1" customHeight="1">
      <c r="A4171" s="13" t="s">
        <v>1029</v>
      </c>
      <c r="B4171" s="12" t="s">
        <v>78</v>
      </c>
      <c r="C4171" s="12" t="s">
        <v>93</v>
      </c>
      <c r="D4171" s="12" t="s">
        <v>383</v>
      </c>
      <c r="E4171" s="12">
        <v>23.73</v>
      </c>
      <c r="F4171" s="14" t="str">
        <f t="shared" si="264"/>
        <v>2025-09-17ExpenseFullHost52165 Subscriptions (Annual)23.73</v>
      </c>
      <c r="G4171" s="15">
        <f t="shared" si="265"/>
        <v>45917</v>
      </c>
      <c r="H4171" s="16" t="str">
        <f>IF((IFERROR((VLOOKUP(D4171,'Automation (QBO)'!A:B,2,FALSE)),"0"))=0,"Suspense",(IFERROR((VLOOKUP(D4171,'Automation (QBO)'!A:B,2,FALSE)),"Suspense")))</f>
        <v>Subscriptions (Annual)</v>
      </c>
      <c r="I4171" s="17">
        <f t="shared" si="266"/>
        <v>23.73</v>
      </c>
      <c r="J4171" s="12" t="str">
        <f t="shared" si="267"/>
        <v>Subscriptions (Annual)</v>
      </c>
    </row>
    <row r="4172" spans="1:10" ht="18" hidden="1" customHeight="1">
      <c r="A4172" s="13" t="s">
        <v>1029</v>
      </c>
      <c r="B4172" s="12" t="s">
        <v>78</v>
      </c>
      <c r="C4172" s="12" t="s">
        <v>93</v>
      </c>
      <c r="D4172" s="12" t="s">
        <v>199</v>
      </c>
      <c r="E4172" s="12">
        <v>-1.19</v>
      </c>
      <c r="F4172" s="14" t="str">
        <f t="shared" si="264"/>
        <v>2025-09-17ExpenseFullHost21020 GST/HST Payable-1.19</v>
      </c>
      <c r="G4172" s="15">
        <f t="shared" si="265"/>
        <v>45917</v>
      </c>
      <c r="H4172" s="16" t="str">
        <f>IF((IFERROR((VLOOKUP(D4172,'Automation (QBO)'!A:B,2,FALSE)),"0"))=0,"Suspense",(IFERROR((VLOOKUP(D4172,'Automation (QBO)'!A:B,2,FALSE)),"Suspense")))</f>
        <v>GST/HST Payable</v>
      </c>
      <c r="I4172" s="17">
        <f t="shared" si="266"/>
        <v>-1.19</v>
      </c>
      <c r="J4172" s="12" t="str">
        <f t="shared" si="267"/>
        <v>GST/HST Payable</v>
      </c>
    </row>
    <row r="4173" spans="1:10" ht="18" hidden="1" customHeight="1">
      <c r="A4173" s="13" t="s">
        <v>1029</v>
      </c>
      <c r="B4173" s="12" t="s">
        <v>78</v>
      </c>
      <c r="C4173" s="12" t="s">
        <v>93</v>
      </c>
      <c r="D4173" s="12" t="s">
        <v>505</v>
      </c>
      <c r="E4173" s="12">
        <v>24.92</v>
      </c>
      <c r="F4173" s="14" t="str">
        <f t="shared" si="264"/>
        <v>2025-09-17ExpenseFullHost21010 Credit Card (CIBC Visa)24.92</v>
      </c>
      <c r="G4173" s="15">
        <f t="shared" si="265"/>
        <v>45917</v>
      </c>
      <c r="H4173" s="16" t="str">
        <f>IF((IFERROR((VLOOKUP(D4173,'Automation (QBO)'!A:B,2,FALSE)),"0"))=0,"Suspense",(IFERROR((VLOOKUP(D4173,'Automation (QBO)'!A:B,2,FALSE)),"Suspense")))</f>
        <v>Credit Card (CIBC Visa)</v>
      </c>
      <c r="I4173" s="17">
        <f t="shared" si="266"/>
        <v>24.92</v>
      </c>
      <c r="J4173" s="12" t="str">
        <f t="shared" si="267"/>
        <v>Credit Card (CIBC Visa)</v>
      </c>
    </row>
    <row r="4174" spans="1:10" ht="18" hidden="1" customHeight="1">
      <c r="A4174" s="13" t="s">
        <v>1030</v>
      </c>
      <c r="B4174" s="12" t="s">
        <v>78</v>
      </c>
      <c r="C4174" s="12" t="s">
        <v>92</v>
      </c>
      <c r="D4174" s="12" t="s">
        <v>922</v>
      </c>
      <c r="E4174" s="12">
        <v>-1051.3800000000001</v>
      </c>
      <c r="F4174" s="14" t="str">
        <f t="shared" si="264"/>
        <v>2025-09-18ExpenseBDC22005 Bank Loan - BDC (001)-1051.38</v>
      </c>
      <c r="G4174" s="15">
        <f t="shared" si="265"/>
        <v>45918</v>
      </c>
      <c r="H4174" s="16" t="str">
        <f>IF((IFERROR((VLOOKUP(D4174,'Automation (QBO)'!A:B,2,FALSE)),"0"))=0,"Suspense",(IFERROR((VLOOKUP(D4174,'Automation (QBO)'!A:B,2,FALSE)),"Suspense")))</f>
        <v>Bank Loan 1 (BDC)</v>
      </c>
      <c r="I4174" s="17">
        <f t="shared" si="266"/>
        <v>-1051.3800000000001</v>
      </c>
      <c r="J4174" s="12" t="str">
        <f t="shared" si="267"/>
        <v>Bank Loan 1 (BDC)</v>
      </c>
    </row>
    <row r="4175" spans="1:10" ht="18" hidden="1" customHeight="1">
      <c r="A4175" s="13" t="s">
        <v>1030</v>
      </c>
      <c r="B4175" s="12" t="s">
        <v>78</v>
      </c>
      <c r="C4175" s="12" t="s">
        <v>92</v>
      </c>
      <c r="D4175" s="12" t="s">
        <v>199</v>
      </c>
      <c r="E4175" s="12">
        <v>0</v>
      </c>
      <c r="F4175" s="14" t="str">
        <f t="shared" si="264"/>
        <v>2025-09-18ExpenseBDC21020 GST/HST Payable0</v>
      </c>
      <c r="G4175" s="15">
        <f t="shared" si="265"/>
        <v>45918</v>
      </c>
      <c r="H4175" s="16" t="str">
        <f>IF((IFERROR((VLOOKUP(D4175,'Automation (QBO)'!A:B,2,FALSE)),"0"))=0,"Suspense",(IFERROR((VLOOKUP(D4175,'Automation (QBO)'!A:B,2,FALSE)),"Suspense")))</f>
        <v>GST/HST Payable</v>
      </c>
      <c r="I4175" s="17">
        <f t="shared" si="266"/>
        <v>0</v>
      </c>
      <c r="J4175" s="12" t="str">
        <f t="shared" si="267"/>
        <v>GST/HST Payable</v>
      </c>
    </row>
    <row r="4176" spans="1:10" ht="18" hidden="1" customHeight="1">
      <c r="A4176" s="13" t="s">
        <v>1030</v>
      </c>
      <c r="B4176" s="12" t="s">
        <v>78</v>
      </c>
      <c r="C4176" s="12" t="s">
        <v>92</v>
      </c>
      <c r="D4176" s="12" t="s">
        <v>201</v>
      </c>
      <c r="E4176" s="12">
        <v>-1051.3800000000001</v>
      </c>
      <c r="F4176" s="14" t="str">
        <f t="shared" si="264"/>
        <v>2025-09-18ExpenseBDC11005 Chequing (CIBC)-1051.38</v>
      </c>
      <c r="G4176" s="15">
        <f t="shared" si="265"/>
        <v>45918</v>
      </c>
      <c r="H4176" s="16" t="str">
        <f>IF((IFERROR((VLOOKUP(D4176,'Automation (QBO)'!A:B,2,FALSE)),"0"))=0,"Suspense",(IFERROR((VLOOKUP(D4176,'Automation (QBO)'!A:B,2,FALSE)),"Suspense")))</f>
        <v>Chequing (CIBC)</v>
      </c>
      <c r="I4176" s="17">
        <f t="shared" si="266"/>
        <v>-1051.3800000000001</v>
      </c>
      <c r="J4176" s="12" t="str">
        <f t="shared" si="267"/>
        <v>Chequing (CIBC)</v>
      </c>
    </row>
    <row r="4177" spans="1:10" ht="18" hidden="1" customHeight="1">
      <c r="A4177" s="13" t="s">
        <v>1031</v>
      </c>
      <c r="B4177" s="12" t="s">
        <v>924</v>
      </c>
      <c r="C4177" s="12" t="s">
        <v>129</v>
      </c>
      <c r="D4177" s="12" t="s">
        <v>210</v>
      </c>
      <c r="E4177" s="12">
        <v>7.13</v>
      </c>
      <c r="F4177" s="14" t="str">
        <f t="shared" si="264"/>
        <v>2025-09-21BillUber52205 Travel &amp; Parking7.13</v>
      </c>
      <c r="G4177" s="15">
        <f t="shared" si="265"/>
        <v>45921</v>
      </c>
      <c r="H4177" s="16" t="str">
        <f>IF((IFERROR((VLOOKUP(D4177,'Automation (QBO)'!A:B,2,FALSE)),"0"))=0,"Suspense",(IFERROR((VLOOKUP(D4177,'Automation (QBO)'!A:B,2,FALSE)),"Suspense")))</f>
        <v>Travel &amp; Parking</v>
      </c>
      <c r="I4177" s="17">
        <f t="shared" si="266"/>
        <v>7.13</v>
      </c>
      <c r="J4177" s="12" t="str">
        <f t="shared" si="267"/>
        <v>Travel &amp; Parking</v>
      </c>
    </row>
    <row r="4178" spans="1:10" ht="18" hidden="1" customHeight="1">
      <c r="A4178" s="13" t="s">
        <v>1031</v>
      </c>
      <c r="B4178" s="12" t="s">
        <v>924</v>
      </c>
      <c r="C4178" s="12" t="s">
        <v>129</v>
      </c>
      <c r="D4178" s="12" t="s">
        <v>199</v>
      </c>
      <c r="E4178" s="12">
        <v>0</v>
      </c>
      <c r="F4178" s="14" t="str">
        <f t="shared" si="264"/>
        <v>2025-09-21BillUber21020 GST/HST Payable0</v>
      </c>
      <c r="G4178" s="15">
        <f t="shared" si="265"/>
        <v>45921</v>
      </c>
      <c r="H4178" s="16" t="str">
        <f>IF((IFERROR((VLOOKUP(D4178,'Automation (QBO)'!A:B,2,FALSE)),"0"))=0,"Suspense",(IFERROR((VLOOKUP(D4178,'Automation (QBO)'!A:B,2,FALSE)),"Suspense")))</f>
        <v>GST/HST Payable</v>
      </c>
      <c r="I4178" s="17">
        <f t="shared" si="266"/>
        <v>0</v>
      </c>
      <c r="J4178" s="12" t="str">
        <f t="shared" si="267"/>
        <v>GST/HST Payable</v>
      </c>
    </row>
    <row r="4179" spans="1:10" ht="18" hidden="1" customHeight="1">
      <c r="A4179" s="13" t="s">
        <v>1031</v>
      </c>
      <c r="B4179" s="12" t="s">
        <v>924</v>
      </c>
      <c r="C4179" s="12" t="s">
        <v>129</v>
      </c>
      <c r="D4179" s="12" t="s">
        <v>272</v>
      </c>
      <c r="E4179" s="12">
        <v>7.13</v>
      </c>
      <c r="F4179" s="14" t="str">
        <f t="shared" si="264"/>
        <v>2025-09-21BillUber21000 Accounts Payable7.13</v>
      </c>
      <c r="G4179" s="15">
        <f t="shared" si="265"/>
        <v>45921</v>
      </c>
      <c r="H4179" s="16" t="str">
        <f>IF((IFERROR((VLOOKUP(D4179,'Automation (QBO)'!A:B,2,FALSE)),"0"))=0,"Suspense",(IFERROR((VLOOKUP(D4179,'Automation (QBO)'!A:B,2,FALSE)),"Suspense")))</f>
        <v>Accounts Payable - Unknown</v>
      </c>
      <c r="I4179" s="17">
        <f t="shared" si="266"/>
        <v>7.13</v>
      </c>
      <c r="J4179" s="12" t="str">
        <f t="shared" si="267"/>
        <v>Accounts Payable - Unknown</v>
      </c>
    </row>
    <row r="4180" spans="1:10" ht="18" hidden="1" customHeight="1">
      <c r="A4180" s="13" t="s">
        <v>1031</v>
      </c>
      <c r="B4180" s="12" t="s">
        <v>924</v>
      </c>
      <c r="C4180" s="12" t="s">
        <v>129</v>
      </c>
      <c r="D4180" s="12" t="s">
        <v>210</v>
      </c>
      <c r="E4180" s="12">
        <v>40.619999999999997</v>
      </c>
      <c r="F4180" s="14" t="str">
        <f t="shared" si="264"/>
        <v>2025-09-21BillUber52205 Travel &amp; Parking40.62</v>
      </c>
      <c r="G4180" s="15">
        <f t="shared" si="265"/>
        <v>45921</v>
      </c>
      <c r="H4180" s="16" t="str">
        <f>IF((IFERROR((VLOOKUP(D4180,'Automation (QBO)'!A:B,2,FALSE)),"0"))=0,"Suspense",(IFERROR((VLOOKUP(D4180,'Automation (QBO)'!A:B,2,FALSE)),"Suspense")))</f>
        <v>Travel &amp; Parking</v>
      </c>
      <c r="I4180" s="17">
        <f t="shared" si="266"/>
        <v>40.619999999999997</v>
      </c>
      <c r="J4180" s="12" t="str">
        <f t="shared" si="267"/>
        <v>Travel &amp; Parking</v>
      </c>
    </row>
    <row r="4181" spans="1:10" ht="18" hidden="1" customHeight="1">
      <c r="A4181" s="13" t="s">
        <v>1031</v>
      </c>
      <c r="B4181" s="12" t="s">
        <v>924</v>
      </c>
      <c r="C4181" s="12" t="s">
        <v>129</v>
      </c>
      <c r="D4181" s="12" t="s">
        <v>199</v>
      </c>
      <c r="E4181" s="12">
        <v>0</v>
      </c>
      <c r="F4181" s="14" t="str">
        <f t="shared" si="264"/>
        <v>2025-09-21BillUber21020 GST/HST Payable0</v>
      </c>
      <c r="G4181" s="15">
        <f t="shared" si="265"/>
        <v>45921</v>
      </c>
      <c r="H4181" s="16" t="str">
        <f>IF((IFERROR((VLOOKUP(D4181,'Automation (QBO)'!A:B,2,FALSE)),"0"))=0,"Suspense",(IFERROR((VLOOKUP(D4181,'Automation (QBO)'!A:B,2,FALSE)),"Suspense")))</f>
        <v>GST/HST Payable</v>
      </c>
      <c r="I4181" s="17">
        <f t="shared" si="266"/>
        <v>0</v>
      </c>
      <c r="J4181" s="12" t="str">
        <f t="shared" si="267"/>
        <v>GST/HST Payable</v>
      </c>
    </row>
    <row r="4182" spans="1:10" ht="18" hidden="1" customHeight="1">
      <c r="A4182" s="13" t="s">
        <v>1031</v>
      </c>
      <c r="B4182" s="12" t="s">
        <v>925</v>
      </c>
      <c r="C4182" s="12" t="s">
        <v>129</v>
      </c>
      <c r="D4182" s="12" t="s">
        <v>505</v>
      </c>
      <c r="E4182" s="12">
        <v>7.13</v>
      </c>
      <c r="F4182" s="14" t="str">
        <f t="shared" si="264"/>
        <v>2025-09-21Bill Payment (Credit Card)Uber21010 Credit Card (CIBC Visa)7.13</v>
      </c>
      <c r="G4182" s="15">
        <f t="shared" si="265"/>
        <v>45921</v>
      </c>
      <c r="H4182" s="16" t="str">
        <f>IF((IFERROR((VLOOKUP(D4182,'Automation (QBO)'!A:B,2,FALSE)),"0"))=0,"Suspense",(IFERROR((VLOOKUP(D4182,'Automation (QBO)'!A:B,2,FALSE)),"Suspense")))</f>
        <v>Credit Card (CIBC Visa)</v>
      </c>
      <c r="I4182" s="17">
        <f t="shared" si="266"/>
        <v>7.13</v>
      </c>
      <c r="J4182" s="12" t="str">
        <f t="shared" si="267"/>
        <v>Credit Card (CIBC Visa)</v>
      </c>
    </row>
    <row r="4183" spans="1:10" ht="18" hidden="1" customHeight="1">
      <c r="A4183" s="13" t="s">
        <v>1031</v>
      </c>
      <c r="B4183" s="12" t="s">
        <v>925</v>
      </c>
      <c r="C4183" s="12" t="s">
        <v>129</v>
      </c>
      <c r="D4183" s="12" t="s">
        <v>272</v>
      </c>
      <c r="E4183" s="12">
        <v>-7.13</v>
      </c>
      <c r="F4183" s="14" t="str">
        <f t="shared" si="264"/>
        <v>2025-09-21Bill Payment (Credit Card)Uber21000 Accounts Payable-7.13</v>
      </c>
      <c r="G4183" s="15">
        <f t="shared" si="265"/>
        <v>45921</v>
      </c>
      <c r="H4183" s="16" t="str">
        <f>IF((IFERROR((VLOOKUP(D4183,'Automation (QBO)'!A:B,2,FALSE)),"0"))=0,"Suspense",(IFERROR((VLOOKUP(D4183,'Automation (QBO)'!A:B,2,FALSE)),"Suspense")))</f>
        <v>Accounts Payable - Unknown</v>
      </c>
      <c r="I4183" s="17">
        <f t="shared" si="266"/>
        <v>-7.13</v>
      </c>
      <c r="J4183" s="12" t="str">
        <f t="shared" si="267"/>
        <v>Accounts Payable - Unknown</v>
      </c>
    </row>
    <row r="4184" spans="1:10" ht="18" hidden="1" customHeight="1">
      <c r="A4184" s="13" t="s">
        <v>1031</v>
      </c>
      <c r="B4184" s="12" t="s">
        <v>925</v>
      </c>
      <c r="C4184" s="12" t="s">
        <v>129</v>
      </c>
      <c r="D4184" s="12" t="s">
        <v>272</v>
      </c>
      <c r="E4184" s="12">
        <v>-40.619999999999997</v>
      </c>
      <c r="F4184" s="14" t="str">
        <f t="shared" si="264"/>
        <v>2025-09-21Bill Payment (Credit Card)Uber21000 Accounts Payable-40.62</v>
      </c>
      <c r="G4184" s="15">
        <f t="shared" si="265"/>
        <v>45921</v>
      </c>
      <c r="H4184" s="16" t="str">
        <f>IF((IFERROR((VLOOKUP(D4184,'Automation (QBO)'!A:B,2,FALSE)),"0"))=0,"Suspense",(IFERROR((VLOOKUP(D4184,'Automation (QBO)'!A:B,2,FALSE)),"Suspense")))</f>
        <v>Accounts Payable - Unknown</v>
      </c>
      <c r="I4184" s="17">
        <f t="shared" si="266"/>
        <v>-40.619999999999997</v>
      </c>
      <c r="J4184" s="12" t="str">
        <f t="shared" si="267"/>
        <v>Accounts Payable - Unknown</v>
      </c>
    </row>
    <row r="4185" spans="1:10" ht="18" hidden="1" customHeight="1">
      <c r="A4185" s="13" t="s">
        <v>1031</v>
      </c>
      <c r="B4185" s="12" t="s">
        <v>924</v>
      </c>
      <c r="C4185" s="12" t="s">
        <v>129</v>
      </c>
      <c r="D4185" s="12" t="s">
        <v>272</v>
      </c>
      <c r="E4185" s="12">
        <v>40.619999999999997</v>
      </c>
      <c r="F4185" s="14" t="str">
        <f t="shared" si="264"/>
        <v>2025-09-21BillUber21000 Accounts Payable40.62</v>
      </c>
      <c r="G4185" s="15">
        <f t="shared" si="265"/>
        <v>45921</v>
      </c>
      <c r="H4185" s="16" t="str">
        <f>IF((IFERROR((VLOOKUP(D4185,'Automation (QBO)'!A:B,2,FALSE)),"0"))=0,"Suspense",(IFERROR((VLOOKUP(D4185,'Automation (QBO)'!A:B,2,FALSE)),"Suspense")))</f>
        <v>Accounts Payable - Unknown</v>
      </c>
      <c r="I4185" s="17">
        <f t="shared" si="266"/>
        <v>40.619999999999997</v>
      </c>
      <c r="J4185" s="12" t="str">
        <f t="shared" si="267"/>
        <v>Accounts Payable - Unknown</v>
      </c>
    </row>
    <row r="4186" spans="1:10" ht="18" hidden="1" customHeight="1">
      <c r="A4186" s="13" t="s">
        <v>1031</v>
      </c>
      <c r="B4186" s="12" t="s">
        <v>925</v>
      </c>
      <c r="C4186" s="12" t="s">
        <v>129</v>
      </c>
      <c r="D4186" s="12" t="s">
        <v>505</v>
      </c>
      <c r="E4186" s="12">
        <v>40.619999999999997</v>
      </c>
      <c r="F4186" s="14" t="str">
        <f t="shared" si="264"/>
        <v>2025-09-21Bill Payment (Credit Card)Uber21010 Credit Card (CIBC Visa)40.62</v>
      </c>
      <c r="G4186" s="15">
        <f t="shared" si="265"/>
        <v>45921</v>
      </c>
      <c r="H4186" s="16" t="str">
        <f>IF((IFERROR((VLOOKUP(D4186,'Automation (QBO)'!A:B,2,FALSE)),"0"))=0,"Suspense",(IFERROR((VLOOKUP(D4186,'Automation (QBO)'!A:B,2,FALSE)),"Suspense")))</f>
        <v>Credit Card (CIBC Visa)</v>
      </c>
      <c r="I4186" s="17">
        <f t="shared" si="266"/>
        <v>40.619999999999997</v>
      </c>
      <c r="J4186" s="12" t="str">
        <f t="shared" si="267"/>
        <v>Credit Card (CIBC Visa)</v>
      </c>
    </row>
    <row r="4187" spans="1:10" ht="18" hidden="1" customHeight="1">
      <c r="A4187" s="13" t="s">
        <v>1032</v>
      </c>
      <c r="B4187" s="12" t="s">
        <v>78</v>
      </c>
      <c r="C4187" s="12" t="s">
        <v>125</v>
      </c>
      <c r="D4187" s="12" t="s">
        <v>199</v>
      </c>
      <c r="E4187" s="12">
        <v>-5.07</v>
      </c>
      <c r="F4187" s="14" t="str">
        <f t="shared" si="264"/>
        <v>2025-09-22ExpenseInuit Quickbooks21020 GST/HST Payable-5.07</v>
      </c>
      <c r="G4187" s="15">
        <f t="shared" si="265"/>
        <v>45922</v>
      </c>
      <c r="H4187" s="16" t="str">
        <f>IF((IFERROR((VLOOKUP(D4187,'Automation (QBO)'!A:B,2,FALSE)),"0"))=0,"Suspense",(IFERROR((VLOOKUP(D4187,'Automation (QBO)'!A:B,2,FALSE)),"Suspense")))</f>
        <v>GST/HST Payable</v>
      </c>
      <c r="I4187" s="17">
        <f t="shared" si="266"/>
        <v>-5.07</v>
      </c>
      <c r="J4187" s="12" t="str">
        <f t="shared" si="267"/>
        <v>GST/HST Payable</v>
      </c>
    </row>
    <row r="4188" spans="1:10" ht="18" hidden="1" customHeight="1">
      <c r="A4188" s="13" t="s">
        <v>1032</v>
      </c>
      <c r="B4188" s="12" t="s">
        <v>78</v>
      </c>
      <c r="C4188" s="12" t="s">
        <v>700</v>
      </c>
      <c r="D4188" s="12" t="s">
        <v>275</v>
      </c>
      <c r="E4188" s="12">
        <v>653.12</v>
      </c>
      <c r="F4188" s="14" t="str">
        <f t="shared" si="264"/>
        <v>2025-09-22ExpenseCIBC Visa52120 Bank Interest653.12</v>
      </c>
      <c r="G4188" s="15">
        <f t="shared" si="265"/>
        <v>45922</v>
      </c>
      <c r="H4188" s="16" t="str">
        <f>IF((IFERROR((VLOOKUP(D4188,'Automation (QBO)'!A:B,2,FALSE)),"0"))=0,"Suspense",(IFERROR((VLOOKUP(D4188,'Automation (QBO)'!A:B,2,FALSE)),"Suspense")))</f>
        <v>Bank Interest</v>
      </c>
      <c r="I4188" s="17">
        <f t="shared" si="266"/>
        <v>653.12</v>
      </c>
      <c r="J4188" s="12" t="str">
        <f t="shared" si="267"/>
        <v>Bank Interest</v>
      </c>
    </row>
    <row r="4189" spans="1:10" ht="18" hidden="1" customHeight="1">
      <c r="A4189" s="13" t="s">
        <v>1032</v>
      </c>
      <c r="B4189" s="12" t="s">
        <v>78</v>
      </c>
      <c r="C4189" s="12" t="s">
        <v>700</v>
      </c>
      <c r="D4189" s="12" t="s">
        <v>199</v>
      </c>
      <c r="E4189" s="12">
        <v>0</v>
      </c>
      <c r="F4189" s="14" t="str">
        <f t="shared" si="264"/>
        <v>2025-09-22ExpenseCIBC Visa21020 GST/HST Payable0</v>
      </c>
      <c r="G4189" s="15">
        <f t="shared" si="265"/>
        <v>45922</v>
      </c>
      <c r="H4189" s="16" t="str">
        <f>IF((IFERROR((VLOOKUP(D4189,'Automation (QBO)'!A:B,2,FALSE)),"0"))=0,"Suspense",(IFERROR((VLOOKUP(D4189,'Automation (QBO)'!A:B,2,FALSE)),"Suspense")))</f>
        <v>GST/HST Payable</v>
      </c>
      <c r="I4189" s="17">
        <f t="shared" si="266"/>
        <v>0</v>
      </c>
      <c r="J4189" s="12" t="str">
        <f t="shared" si="267"/>
        <v>GST/HST Payable</v>
      </c>
    </row>
    <row r="4190" spans="1:10" ht="18" hidden="1" customHeight="1">
      <c r="A4190" s="13" t="s">
        <v>1032</v>
      </c>
      <c r="B4190" s="12" t="s">
        <v>78</v>
      </c>
      <c r="C4190" s="12" t="s">
        <v>700</v>
      </c>
      <c r="D4190" s="12" t="s">
        <v>505</v>
      </c>
      <c r="E4190" s="12">
        <v>653.12</v>
      </c>
      <c r="F4190" s="14" t="str">
        <f t="shared" si="264"/>
        <v>2025-09-22ExpenseCIBC Visa21010 Credit Card (CIBC Visa)653.12</v>
      </c>
      <c r="G4190" s="15">
        <f t="shared" si="265"/>
        <v>45922</v>
      </c>
      <c r="H4190" s="16" t="str">
        <f>IF((IFERROR((VLOOKUP(D4190,'Automation (QBO)'!A:B,2,FALSE)),"0"))=0,"Suspense",(IFERROR((VLOOKUP(D4190,'Automation (QBO)'!A:B,2,FALSE)),"Suspense")))</f>
        <v>Credit Card (CIBC Visa)</v>
      </c>
      <c r="I4190" s="17">
        <f t="shared" si="266"/>
        <v>653.12</v>
      </c>
      <c r="J4190" s="12" t="str">
        <f t="shared" si="267"/>
        <v>Credit Card (CIBC Visa)</v>
      </c>
    </row>
    <row r="4191" spans="1:10" ht="18" hidden="1" customHeight="1">
      <c r="A4191" s="13" t="s">
        <v>1032</v>
      </c>
      <c r="B4191" s="12" t="s">
        <v>78</v>
      </c>
      <c r="C4191" s="12" t="s">
        <v>125</v>
      </c>
      <c r="D4191" s="12" t="s">
        <v>505</v>
      </c>
      <c r="E4191" s="12">
        <v>106.4</v>
      </c>
      <c r="F4191" s="14" t="str">
        <f t="shared" ref="F4191:F4254" si="268">A4191&amp;B4191&amp;C4191&amp;D4191&amp;E4191</f>
        <v>2025-09-22ExpenseInuit Quickbooks21010 Credit Card (CIBC Visa)106.4</v>
      </c>
      <c r="G4191" s="15">
        <f t="shared" ref="G4191:G4254" si="269">IFERROR((DATEVALUE(A4191)),A4191)</f>
        <v>45922</v>
      </c>
      <c r="H4191" s="16" t="str">
        <f>IF((IFERROR((VLOOKUP(D4191,'Automation (QBO)'!A:B,2,FALSE)),"0"))=0,"Suspense",(IFERROR((VLOOKUP(D4191,'Automation (QBO)'!A:B,2,FALSE)),"Suspense")))</f>
        <v>Credit Card (CIBC Visa)</v>
      </c>
      <c r="I4191" s="17">
        <f t="shared" ref="I4191:I4254" si="270">E4191</f>
        <v>106.4</v>
      </c>
      <c r="J4191" s="12" t="str">
        <f t="shared" ref="J4191:J4254" si="271">H4191</f>
        <v>Credit Card (CIBC Visa)</v>
      </c>
    </row>
    <row r="4192" spans="1:10" ht="18" hidden="1" customHeight="1">
      <c r="A4192" s="13" t="s">
        <v>1032</v>
      </c>
      <c r="B4192" s="12" t="s">
        <v>78</v>
      </c>
      <c r="C4192" s="12" t="s">
        <v>125</v>
      </c>
      <c r="D4192" s="12" t="s">
        <v>202</v>
      </c>
      <c r="E4192" s="12">
        <v>101.33</v>
      </c>
      <c r="F4192" s="14" t="str">
        <f t="shared" si="268"/>
        <v>2025-09-22ExpenseInuit Quickbooks52110 Accounting101.33</v>
      </c>
      <c r="G4192" s="15">
        <f t="shared" si="269"/>
        <v>45922</v>
      </c>
      <c r="H4192" s="16" t="str">
        <f>IF((IFERROR((VLOOKUP(D4192,'Automation (QBO)'!A:B,2,FALSE)),"0"))=0,"Suspense",(IFERROR((VLOOKUP(D4192,'Automation (QBO)'!A:B,2,FALSE)),"Suspense")))</f>
        <v>Accounting</v>
      </c>
      <c r="I4192" s="17">
        <f t="shared" si="270"/>
        <v>101.33</v>
      </c>
      <c r="J4192" s="12" t="str">
        <f t="shared" si="271"/>
        <v>Accounting</v>
      </c>
    </row>
    <row r="4193" spans="1:10" ht="18" hidden="1" customHeight="1">
      <c r="A4193" s="13" t="s">
        <v>1033</v>
      </c>
      <c r="B4193" s="12" t="s">
        <v>78</v>
      </c>
      <c r="C4193" s="12" t="s">
        <v>1028</v>
      </c>
      <c r="D4193" s="12" t="s">
        <v>206</v>
      </c>
      <c r="E4193" s="12">
        <v>29</v>
      </c>
      <c r="F4193" s="14" t="str">
        <f t="shared" si="268"/>
        <v>2025-09-23ExpenseCIBC52115 Bank Fees29</v>
      </c>
      <c r="G4193" s="15">
        <f t="shared" si="269"/>
        <v>45923</v>
      </c>
      <c r="H4193" s="16" t="str">
        <f>IF((IFERROR((VLOOKUP(D4193,'Automation (QBO)'!A:B,2,FALSE)),"0"))=0,"Suspense",(IFERROR((VLOOKUP(D4193,'Automation (QBO)'!A:B,2,FALSE)),"Suspense")))</f>
        <v>Bank Fees</v>
      </c>
      <c r="I4193" s="17">
        <f t="shared" si="270"/>
        <v>29</v>
      </c>
      <c r="J4193" s="12" t="str">
        <f t="shared" si="271"/>
        <v>Bank Fees</v>
      </c>
    </row>
    <row r="4194" spans="1:10" ht="18" hidden="1" customHeight="1">
      <c r="A4194" s="13" t="s">
        <v>1033</v>
      </c>
      <c r="B4194" s="12" t="s">
        <v>78</v>
      </c>
      <c r="C4194" s="12" t="s">
        <v>1028</v>
      </c>
      <c r="D4194" s="12" t="s">
        <v>199</v>
      </c>
      <c r="E4194" s="12">
        <v>0</v>
      </c>
      <c r="F4194" s="14" t="str">
        <f t="shared" si="268"/>
        <v>2025-09-23ExpenseCIBC21020 GST/HST Payable0</v>
      </c>
      <c r="G4194" s="15">
        <f t="shared" si="269"/>
        <v>45923</v>
      </c>
      <c r="H4194" s="16" t="str">
        <f>IF((IFERROR((VLOOKUP(D4194,'Automation (QBO)'!A:B,2,FALSE)),"0"))=0,"Suspense",(IFERROR((VLOOKUP(D4194,'Automation (QBO)'!A:B,2,FALSE)),"Suspense")))</f>
        <v>GST/HST Payable</v>
      </c>
      <c r="I4194" s="17">
        <f t="shared" si="270"/>
        <v>0</v>
      </c>
      <c r="J4194" s="12" t="str">
        <f t="shared" si="271"/>
        <v>GST/HST Payable</v>
      </c>
    </row>
    <row r="4195" spans="1:10" ht="18" hidden="1" customHeight="1">
      <c r="A4195" s="13" t="s">
        <v>1033</v>
      </c>
      <c r="B4195" s="12" t="s">
        <v>924</v>
      </c>
      <c r="C4195" s="12" t="s">
        <v>129</v>
      </c>
      <c r="D4195" s="12" t="s">
        <v>210</v>
      </c>
      <c r="E4195" s="12">
        <v>10.49</v>
      </c>
      <c r="F4195" s="14" t="str">
        <f t="shared" si="268"/>
        <v>2025-09-23BillUber52205 Travel &amp; Parking10.49</v>
      </c>
      <c r="G4195" s="15">
        <f t="shared" si="269"/>
        <v>45923</v>
      </c>
      <c r="H4195" s="16" t="str">
        <f>IF((IFERROR((VLOOKUP(D4195,'Automation (QBO)'!A:B,2,FALSE)),"0"))=0,"Suspense",(IFERROR((VLOOKUP(D4195,'Automation (QBO)'!A:B,2,FALSE)),"Suspense")))</f>
        <v>Travel &amp; Parking</v>
      </c>
      <c r="I4195" s="17">
        <f t="shared" si="270"/>
        <v>10.49</v>
      </c>
      <c r="J4195" s="12" t="str">
        <f t="shared" si="271"/>
        <v>Travel &amp; Parking</v>
      </c>
    </row>
    <row r="4196" spans="1:10" ht="18" hidden="1" customHeight="1">
      <c r="A4196" s="13" t="s">
        <v>1033</v>
      </c>
      <c r="B4196" s="12" t="s">
        <v>924</v>
      </c>
      <c r="C4196" s="12" t="s">
        <v>129</v>
      </c>
      <c r="D4196" s="12" t="s">
        <v>199</v>
      </c>
      <c r="E4196" s="12">
        <v>0</v>
      </c>
      <c r="F4196" s="14" t="str">
        <f t="shared" si="268"/>
        <v>2025-09-23BillUber21020 GST/HST Payable0</v>
      </c>
      <c r="G4196" s="15">
        <f t="shared" si="269"/>
        <v>45923</v>
      </c>
      <c r="H4196" s="16" t="str">
        <f>IF((IFERROR((VLOOKUP(D4196,'Automation (QBO)'!A:B,2,FALSE)),"0"))=0,"Suspense",(IFERROR((VLOOKUP(D4196,'Automation (QBO)'!A:B,2,FALSE)),"Suspense")))</f>
        <v>GST/HST Payable</v>
      </c>
      <c r="I4196" s="17">
        <f t="shared" si="270"/>
        <v>0</v>
      </c>
      <c r="J4196" s="12" t="str">
        <f t="shared" si="271"/>
        <v>GST/HST Payable</v>
      </c>
    </row>
    <row r="4197" spans="1:10" ht="18" hidden="1" customHeight="1">
      <c r="A4197" s="13" t="s">
        <v>1033</v>
      </c>
      <c r="B4197" s="12" t="s">
        <v>925</v>
      </c>
      <c r="C4197" s="12" t="s">
        <v>129</v>
      </c>
      <c r="D4197" s="12" t="s">
        <v>272</v>
      </c>
      <c r="E4197" s="12">
        <v>-10.49</v>
      </c>
      <c r="F4197" s="14" t="str">
        <f t="shared" si="268"/>
        <v>2025-09-23Bill Payment (Credit Card)Uber21000 Accounts Payable-10.49</v>
      </c>
      <c r="G4197" s="15">
        <f t="shared" si="269"/>
        <v>45923</v>
      </c>
      <c r="H4197" s="16" t="str">
        <f>IF((IFERROR((VLOOKUP(D4197,'Automation (QBO)'!A:B,2,FALSE)),"0"))=0,"Suspense",(IFERROR((VLOOKUP(D4197,'Automation (QBO)'!A:B,2,FALSE)),"Suspense")))</f>
        <v>Accounts Payable - Unknown</v>
      </c>
      <c r="I4197" s="17">
        <f t="shared" si="270"/>
        <v>-10.49</v>
      </c>
      <c r="J4197" s="12" t="str">
        <f t="shared" si="271"/>
        <v>Accounts Payable - Unknown</v>
      </c>
    </row>
    <row r="4198" spans="1:10" ht="18" hidden="1" customHeight="1">
      <c r="A4198" s="13" t="s">
        <v>1033</v>
      </c>
      <c r="B4198" s="12" t="s">
        <v>924</v>
      </c>
      <c r="C4198" s="12" t="s">
        <v>129</v>
      </c>
      <c r="D4198" s="12" t="s">
        <v>272</v>
      </c>
      <c r="E4198" s="12">
        <v>10.49</v>
      </c>
      <c r="F4198" s="14" t="str">
        <f t="shared" si="268"/>
        <v>2025-09-23BillUber21000 Accounts Payable10.49</v>
      </c>
      <c r="G4198" s="15">
        <f t="shared" si="269"/>
        <v>45923</v>
      </c>
      <c r="H4198" s="16" t="str">
        <f>IF((IFERROR((VLOOKUP(D4198,'Automation (QBO)'!A:B,2,FALSE)),"0"))=0,"Suspense",(IFERROR((VLOOKUP(D4198,'Automation (QBO)'!A:B,2,FALSE)),"Suspense")))</f>
        <v>Accounts Payable - Unknown</v>
      </c>
      <c r="I4198" s="17">
        <f t="shared" si="270"/>
        <v>10.49</v>
      </c>
      <c r="J4198" s="12" t="str">
        <f t="shared" si="271"/>
        <v>Accounts Payable - Unknown</v>
      </c>
    </row>
    <row r="4199" spans="1:10" ht="18" hidden="1" customHeight="1">
      <c r="A4199" s="13" t="s">
        <v>1033</v>
      </c>
      <c r="B4199" s="12" t="s">
        <v>84</v>
      </c>
      <c r="C4199" s="12" t="s">
        <v>963</v>
      </c>
      <c r="D4199" s="12" t="s">
        <v>665</v>
      </c>
      <c r="E4199" s="12">
        <v>3255</v>
      </c>
      <c r="F4199" s="14" t="str">
        <f t="shared" si="268"/>
        <v>2025-09-23InvoiceExtramile hospitality12000 [Accounts Receivable]3255</v>
      </c>
      <c r="G4199" s="15">
        <f t="shared" si="269"/>
        <v>45923</v>
      </c>
      <c r="H4199" s="16" t="str">
        <f>IF((IFERROR((VLOOKUP(D4199,'Automation (QBO)'!A:B,2,FALSE)),"0"))=0,"Suspense",(IFERROR((VLOOKUP(D4199,'Automation (QBO)'!A:B,2,FALSE)),"Suspense")))</f>
        <v>Accounts Recievable - Suspense</v>
      </c>
      <c r="I4199" s="17">
        <f t="shared" si="270"/>
        <v>3255</v>
      </c>
      <c r="J4199" s="12" t="str">
        <f t="shared" si="271"/>
        <v>Accounts Recievable - Suspense</v>
      </c>
    </row>
    <row r="4200" spans="1:10" ht="18" hidden="1" customHeight="1">
      <c r="A4200" s="13" t="s">
        <v>1033</v>
      </c>
      <c r="B4200" s="12" t="s">
        <v>84</v>
      </c>
      <c r="C4200" s="12" t="s">
        <v>963</v>
      </c>
      <c r="D4200" s="12" t="s">
        <v>950</v>
      </c>
      <c r="E4200" s="12">
        <v>3000</v>
      </c>
      <c r="F4200" s="14" t="str">
        <f t="shared" si="268"/>
        <v>2025-09-23InvoiceExtramile hospitality41007 Labour - Consulting3000</v>
      </c>
      <c r="G4200" s="15">
        <f t="shared" si="269"/>
        <v>45923</v>
      </c>
      <c r="H4200" s="16" t="str">
        <f>IF((IFERROR((VLOOKUP(D4200,'Automation (QBO)'!A:B,2,FALSE)),"0"))=0,"Suspense",(IFERROR((VLOOKUP(D4200,'Automation (QBO)'!A:B,2,FALSE)),"Suspense")))</f>
        <v>Labour - Consulting</v>
      </c>
      <c r="I4200" s="17">
        <f t="shared" si="270"/>
        <v>3000</v>
      </c>
      <c r="J4200" s="12" t="str">
        <f t="shared" si="271"/>
        <v>Labour - Consulting</v>
      </c>
    </row>
    <row r="4201" spans="1:10" ht="18" hidden="1" customHeight="1">
      <c r="A4201" s="13" t="s">
        <v>1033</v>
      </c>
      <c r="B4201" s="12" t="s">
        <v>84</v>
      </c>
      <c r="C4201" s="12" t="s">
        <v>963</v>
      </c>
      <c r="D4201" s="12" t="s">
        <v>907</v>
      </c>
      <c r="E4201" s="12">
        <v>100</v>
      </c>
      <c r="F4201" s="14" t="str">
        <f t="shared" si="268"/>
        <v>2025-09-23InvoiceExtramile hospitality41008 Project Expense - Materials Income100</v>
      </c>
      <c r="G4201" s="15">
        <f t="shared" si="269"/>
        <v>45923</v>
      </c>
      <c r="H4201" s="16" t="str">
        <f>IF((IFERROR((VLOOKUP(D4201,'Automation (QBO)'!A:B,2,FALSE)),"0"))=0,"Suspense",(IFERROR((VLOOKUP(D4201,'Automation (QBO)'!A:B,2,FALSE)),"Suspense")))</f>
        <v>Project Expense - Materials Income</v>
      </c>
      <c r="I4201" s="17">
        <f t="shared" si="270"/>
        <v>100</v>
      </c>
      <c r="J4201" s="12" t="str">
        <f t="shared" si="271"/>
        <v>Project Expense - Materials Income</v>
      </c>
    </row>
    <row r="4202" spans="1:10" ht="18" hidden="1" customHeight="1">
      <c r="A4202" s="13" t="s">
        <v>1033</v>
      </c>
      <c r="B4202" s="12" t="s">
        <v>84</v>
      </c>
      <c r="C4202" s="12" t="s">
        <v>963</v>
      </c>
      <c r="D4202" s="12" t="s">
        <v>199</v>
      </c>
      <c r="E4202" s="12">
        <v>155</v>
      </c>
      <c r="F4202" s="14" t="str">
        <f t="shared" si="268"/>
        <v>2025-09-23InvoiceExtramile hospitality21020 GST/HST Payable155</v>
      </c>
      <c r="G4202" s="15">
        <f t="shared" si="269"/>
        <v>45923</v>
      </c>
      <c r="H4202" s="16" t="str">
        <f>IF((IFERROR((VLOOKUP(D4202,'Automation (QBO)'!A:B,2,FALSE)),"0"))=0,"Suspense",(IFERROR((VLOOKUP(D4202,'Automation (QBO)'!A:B,2,FALSE)),"Suspense")))</f>
        <v>GST/HST Payable</v>
      </c>
      <c r="I4202" s="17">
        <f t="shared" si="270"/>
        <v>155</v>
      </c>
      <c r="J4202" s="12" t="str">
        <f t="shared" si="271"/>
        <v>GST/HST Payable</v>
      </c>
    </row>
    <row r="4203" spans="1:10" ht="18" hidden="1" customHeight="1">
      <c r="A4203" s="13" t="s">
        <v>1033</v>
      </c>
      <c r="B4203" s="12" t="s">
        <v>84</v>
      </c>
      <c r="C4203" s="12" t="s">
        <v>754</v>
      </c>
      <c r="D4203" s="12" t="s">
        <v>906</v>
      </c>
      <c r="E4203" s="130">
        <v>47875.360000000001</v>
      </c>
      <c r="F4203" s="14" t="str">
        <f t="shared" si="268"/>
        <v>2025-09-23InvoiceGranville Island Brewing.41009 Project Expense - Subcontractors Income47875.36</v>
      </c>
      <c r="G4203" s="15">
        <f t="shared" si="269"/>
        <v>45923</v>
      </c>
      <c r="H4203" s="16" t="str">
        <f>IF((IFERROR((VLOOKUP(D4203,'Automation (QBO)'!A:B,2,FALSE)),"0"))=0,"Suspense",(IFERROR((VLOOKUP(D4203,'Automation (QBO)'!A:B,2,FALSE)),"Suspense")))</f>
        <v>Project Expense - Subcontractors Income</v>
      </c>
      <c r="I4203" s="17">
        <f t="shared" si="270"/>
        <v>47875.360000000001</v>
      </c>
      <c r="J4203" s="12" t="str">
        <f t="shared" si="271"/>
        <v>Project Expense - Subcontractors Income</v>
      </c>
    </row>
    <row r="4204" spans="1:10" ht="18" hidden="1" customHeight="1">
      <c r="A4204" s="13" t="s">
        <v>1033</v>
      </c>
      <c r="B4204" s="12" t="s">
        <v>84</v>
      </c>
      <c r="C4204" s="12" t="s">
        <v>754</v>
      </c>
      <c r="D4204" s="12" t="s">
        <v>760</v>
      </c>
      <c r="E4204" s="12">
        <v>9575.07</v>
      </c>
      <c r="F4204" s="14" t="str">
        <f t="shared" si="268"/>
        <v>2025-09-23InvoiceGranville Island Brewing.42020 Margin - Subcontractor9575.07</v>
      </c>
      <c r="G4204" s="15">
        <f t="shared" si="269"/>
        <v>45923</v>
      </c>
      <c r="H4204" s="16" t="str">
        <f>IF((IFERROR((VLOOKUP(D4204,'Automation (QBO)'!A:B,2,FALSE)),"0"))=0,"Suspense",(IFERROR((VLOOKUP(D4204,'Automation (QBO)'!A:B,2,FALSE)),"Suspense")))</f>
        <v>Margin - Subcontractor</v>
      </c>
      <c r="I4204" s="17">
        <f t="shared" si="270"/>
        <v>9575.07</v>
      </c>
      <c r="J4204" s="12" t="str">
        <f t="shared" si="271"/>
        <v>Margin - Subcontractor</v>
      </c>
    </row>
    <row r="4205" spans="1:10" ht="18" hidden="1" customHeight="1">
      <c r="A4205" s="13" t="s">
        <v>1033</v>
      </c>
      <c r="B4205" s="12" t="s">
        <v>84</v>
      </c>
      <c r="C4205" s="12" t="s">
        <v>754</v>
      </c>
      <c r="D4205" s="12" t="s">
        <v>906</v>
      </c>
      <c r="E4205" s="12">
        <v>1497.5</v>
      </c>
      <c r="F4205" s="14" t="str">
        <f t="shared" si="268"/>
        <v>2025-09-23InvoiceGranville Island Brewing.41009 Project Expense - Subcontractors Income1497.5</v>
      </c>
      <c r="G4205" s="15">
        <f t="shared" si="269"/>
        <v>45923</v>
      </c>
      <c r="H4205" s="16" t="str">
        <f>IF((IFERROR((VLOOKUP(D4205,'Automation (QBO)'!A:B,2,FALSE)),"0"))=0,"Suspense",(IFERROR((VLOOKUP(D4205,'Automation (QBO)'!A:B,2,FALSE)),"Suspense")))</f>
        <v>Project Expense - Subcontractors Income</v>
      </c>
      <c r="I4205" s="17">
        <f t="shared" si="270"/>
        <v>1497.5</v>
      </c>
      <c r="J4205" s="12" t="str">
        <f t="shared" si="271"/>
        <v>Project Expense - Subcontractors Income</v>
      </c>
    </row>
    <row r="4206" spans="1:10" ht="18" hidden="1" customHeight="1">
      <c r="A4206" s="13" t="s">
        <v>1033</v>
      </c>
      <c r="B4206" s="12" t="s">
        <v>84</v>
      </c>
      <c r="C4206" s="12" t="s">
        <v>754</v>
      </c>
      <c r="D4206" s="12" t="s">
        <v>760</v>
      </c>
      <c r="E4206" s="12">
        <v>299.5</v>
      </c>
      <c r="F4206" s="14" t="str">
        <f t="shared" si="268"/>
        <v>2025-09-23InvoiceGranville Island Brewing.42020 Margin - Subcontractor299.5</v>
      </c>
      <c r="G4206" s="15">
        <f t="shared" si="269"/>
        <v>45923</v>
      </c>
      <c r="H4206" s="16" t="str">
        <f>IF((IFERROR((VLOOKUP(D4206,'Automation (QBO)'!A:B,2,FALSE)),"0"))=0,"Suspense",(IFERROR((VLOOKUP(D4206,'Automation (QBO)'!A:B,2,FALSE)),"Suspense")))</f>
        <v>Margin - Subcontractor</v>
      </c>
      <c r="I4206" s="17">
        <f t="shared" si="270"/>
        <v>299.5</v>
      </c>
      <c r="J4206" s="12" t="str">
        <f t="shared" si="271"/>
        <v>Margin - Subcontractor</v>
      </c>
    </row>
    <row r="4207" spans="1:10" ht="18" hidden="1" customHeight="1">
      <c r="A4207" s="13" t="s">
        <v>1033</v>
      </c>
      <c r="B4207" s="12" t="s">
        <v>84</v>
      </c>
      <c r="C4207" s="12" t="s">
        <v>754</v>
      </c>
      <c r="D4207" s="12" t="s">
        <v>758</v>
      </c>
      <c r="E4207" s="12">
        <v>1912.5</v>
      </c>
      <c r="F4207" s="14" t="str">
        <f t="shared" si="268"/>
        <v>2025-09-23InvoiceGranville Island Brewing.41006 Labour - General1912.5</v>
      </c>
      <c r="G4207" s="15">
        <f t="shared" si="269"/>
        <v>45923</v>
      </c>
      <c r="H4207" s="16" t="str">
        <f>IF((IFERROR((VLOOKUP(D4207,'Automation (QBO)'!A:B,2,FALSE)),"0"))=0,"Suspense",(IFERROR((VLOOKUP(D4207,'Automation (QBO)'!A:B,2,FALSE)),"Suspense")))</f>
        <v>Labour - General</v>
      </c>
      <c r="I4207" s="17">
        <f t="shared" si="270"/>
        <v>1912.5</v>
      </c>
      <c r="J4207" s="12" t="str">
        <f t="shared" si="271"/>
        <v>Labour - General</v>
      </c>
    </row>
    <row r="4208" spans="1:10" ht="18" hidden="1" customHeight="1">
      <c r="A4208" s="13" t="s">
        <v>1033</v>
      </c>
      <c r="B4208" s="12" t="s">
        <v>84</v>
      </c>
      <c r="C4208" s="12" t="s">
        <v>754</v>
      </c>
      <c r="D4208" s="12" t="s">
        <v>758</v>
      </c>
      <c r="E4208" s="12">
        <v>1360</v>
      </c>
      <c r="F4208" s="14" t="str">
        <f t="shared" si="268"/>
        <v>2025-09-23InvoiceGranville Island Brewing.41006 Labour - General1360</v>
      </c>
      <c r="G4208" s="15">
        <f t="shared" si="269"/>
        <v>45923</v>
      </c>
      <c r="H4208" s="16" t="str">
        <f>IF((IFERROR((VLOOKUP(D4208,'Automation (QBO)'!A:B,2,FALSE)),"0"))=0,"Suspense",(IFERROR((VLOOKUP(D4208,'Automation (QBO)'!A:B,2,FALSE)),"Suspense")))</f>
        <v>Labour - General</v>
      </c>
      <c r="I4208" s="17">
        <f t="shared" si="270"/>
        <v>1360</v>
      </c>
      <c r="J4208" s="12" t="str">
        <f t="shared" si="271"/>
        <v>Labour - General</v>
      </c>
    </row>
    <row r="4209" spans="1:10" ht="18" hidden="1" customHeight="1">
      <c r="A4209" s="13" t="s">
        <v>1033</v>
      </c>
      <c r="B4209" s="12" t="s">
        <v>84</v>
      </c>
      <c r="C4209" s="12" t="s">
        <v>754</v>
      </c>
      <c r="D4209" s="12" t="s">
        <v>907</v>
      </c>
      <c r="E4209" s="12">
        <v>400</v>
      </c>
      <c r="F4209" s="14" t="str">
        <f t="shared" si="268"/>
        <v>2025-09-23InvoiceGranville Island Brewing.41008 Project Expense - Materials Income400</v>
      </c>
      <c r="G4209" s="15">
        <f t="shared" si="269"/>
        <v>45923</v>
      </c>
      <c r="H4209" s="16" t="str">
        <f>IF((IFERROR((VLOOKUP(D4209,'Automation (QBO)'!A:B,2,FALSE)),"0"))=0,"Suspense",(IFERROR((VLOOKUP(D4209,'Automation (QBO)'!A:B,2,FALSE)),"Suspense")))</f>
        <v>Project Expense - Materials Income</v>
      </c>
      <c r="I4209" s="17">
        <f t="shared" si="270"/>
        <v>400</v>
      </c>
      <c r="J4209" s="12" t="str">
        <f t="shared" si="271"/>
        <v>Project Expense - Materials Income</v>
      </c>
    </row>
    <row r="4210" spans="1:10" ht="18" hidden="1" customHeight="1">
      <c r="A4210" s="13" t="s">
        <v>1033</v>
      </c>
      <c r="B4210" s="12" t="s">
        <v>84</v>
      </c>
      <c r="C4210" s="12" t="s">
        <v>754</v>
      </c>
      <c r="D4210" s="12" t="s">
        <v>759</v>
      </c>
      <c r="E4210" s="12">
        <v>80</v>
      </c>
      <c r="F4210" s="14" t="str">
        <f t="shared" si="268"/>
        <v>2025-09-23InvoiceGranville Island Brewing.42015 Margin - Materials80</v>
      </c>
      <c r="G4210" s="15">
        <f t="shared" si="269"/>
        <v>45923</v>
      </c>
      <c r="H4210" s="16" t="str">
        <f>IF((IFERROR((VLOOKUP(D4210,'Automation (QBO)'!A:B,2,FALSE)),"0"))=0,"Suspense",(IFERROR((VLOOKUP(D4210,'Automation (QBO)'!A:B,2,FALSE)),"Suspense")))</f>
        <v>Margin - Materials</v>
      </c>
      <c r="I4210" s="17">
        <f t="shared" si="270"/>
        <v>80</v>
      </c>
      <c r="J4210" s="12" t="str">
        <f t="shared" si="271"/>
        <v>Margin - Materials</v>
      </c>
    </row>
    <row r="4211" spans="1:10" ht="18" hidden="1" customHeight="1">
      <c r="A4211" s="13" t="s">
        <v>1033</v>
      </c>
      <c r="B4211" s="12" t="s">
        <v>84</v>
      </c>
      <c r="C4211" s="12" t="s">
        <v>754</v>
      </c>
      <c r="D4211" s="12" t="s">
        <v>906</v>
      </c>
      <c r="E4211" s="12">
        <v>4296.9799999999996</v>
      </c>
      <c r="F4211" s="14" t="str">
        <f t="shared" si="268"/>
        <v>2025-09-23InvoiceGranville Island Brewing.41009 Project Expense - Subcontractors Income4296.98</v>
      </c>
      <c r="G4211" s="15">
        <f t="shared" si="269"/>
        <v>45923</v>
      </c>
      <c r="H4211" s="16" t="str">
        <f>IF((IFERROR((VLOOKUP(D4211,'Automation (QBO)'!A:B,2,FALSE)),"0"))=0,"Suspense",(IFERROR((VLOOKUP(D4211,'Automation (QBO)'!A:B,2,FALSE)),"Suspense")))</f>
        <v>Project Expense - Subcontractors Income</v>
      </c>
      <c r="I4211" s="17">
        <f t="shared" si="270"/>
        <v>4296.9799999999996</v>
      </c>
      <c r="J4211" s="12" t="str">
        <f t="shared" si="271"/>
        <v>Project Expense - Subcontractors Income</v>
      </c>
    </row>
    <row r="4212" spans="1:10" ht="18" hidden="1" customHeight="1">
      <c r="A4212" s="13" t="s">
        <v>1033</v>
      </c>
      <c r="B4212" s="12" t="s">
        <v>84</v>
      </c>
      <c r="C4212" s="12" t="s">
        <v>754</v>
      </c>
      <c r="D4212" s="12" t="s">
        <v>906</v>
      </c>
      <c r="E4212" s="12">
        <v>52487.59</v>
      </c>
      <c r="F4212" s="14" t="str">
        <f t="shared" si="268"/>
        <v>2025-09-23InvoiceGranville Island Brewing.41009 Project Expense - Subcontractors Income52487.59</v>
      </c>
      <c r="G4212" s="15">
        <f t="shared" si="269"/>
        <v>45923</v>
      </c>
      <c r="H4212" s="16" t="str">
        <f>IF((IFERROR((VLOOKUP(D4212,'Automation (QBO)'!A:B,2,FALSE)),"0"))=0,"Suspense",(IFERROR((VLOOKUP(D4212,'Automation (QBO)'!A:B,2,FALSE)),"Suspense")))</f>
        <v>Project Expense - Subcontractors Income</v>
      </c>
      <c r="I4212" s="17">
        <f t="shared" si="270"/>
        <v>52487.59</v>
      </c>
      <c r="J4212" s="12" t="str">
        <f t="shared" si="271"/>
        <v>Project Expense - Subcontractors Income</v>
      </c>
    </row>
    <row r="4213" spans="1:10" ht="18" hidden="1" customHeight="1">
      <c r="A4213" s="13" t="s">
        <v>1033</v>
      </c>
      <c r="B4213" s="12" t="s">
        <v>84</v>
      </c>
      <c r="C4213" s="12" t="s">
        <v>754</v>
      </c>
      <c r="D4213" s="12" t="s">
        <v>906</v>
      </c>
      <c r="E4213" s="12">
        <v>6115.11</v>
      </c>
      <c r="F4213" s="14" t="str">
        <f t="shared" si="268"/>
        <v>2025-09-23InvoiceGranville Island Brewing.41009 Project Expense - Subcontractors Income6115.11</v>
      </c>
      <c r="G4213" s="15">
        <f t="shared" si="269"/>
        <v>45923</v>
      </c>
      <c r="H4213" s="16" t="str">
        <f>IF((IFERROR((VLOOKUP(D4213,'Automation (QBO)'!A:B,2,FALSE)),"0"))=0,"Suspense",(IFERROR((VLOOKUP(D4213,'Automation (QBO)'!A:B,2,FALSE)),"Suspense")))</f>
        <v>Project Expense - Subcontractors Income</v>
      </c>
      <c r="I4213" s="17">
        <f t="shared" si="270"/>
        <v>6115.11</v>
      </c>
      <c r="J4213" s="12" t="str">
        <f t="shared" si="271"/>
        <v>Project Expense - Subcontractors Income</v>
      </c>
    </row>
    <row r="4214" spans="1:10" ht="18" hidden="1" customHeight="1">
      <c r="A4214" s="13" t="s">
        <v>1033</v>
      </c>
      <c r="B4214" s="12" t="s">
        <v>84</v>
      </c>
      <c r="C4214" s="12" t="s">
        <v>754</v>
      </c>
      <c r="D4214" s="12" t="s">
        <v>760</v>
      </c>
      <c r="E4214" s="12">
        <v>12579.93</v>
      </c>
      <c r="F4214" s="14" t="str">
        <f t="shared" si="268"/>
        <v>2025-09-23InvoiceGranville Island Brewing.42020 Margin - Subcontractor12579.93</v>
      </c>
      <c r="G4214" s="15">
        <f t="shared" si="269"/>
        <v>45923</v>
      </c>
      <c r="H4214" s="16" t="str">
        <f>IF((IFERROR((VLOOKUP(D4214,'Automation (QBO)'!A:B,2,FALSE)),"0"))=0,"Suspense",(IFERROR((VLOOKUP(D4214,'Automation (QBO)'!A:B,2,FALSE)),"Suspense")))</f>
        <v>Margin - Subcontractor</v>
      </c>
      <c r="I4214" s="17">
        <f t="shared" si="270"/>
        <v>12579.93</v>
      </c>
      <c r="J4214" s="12" t="str">
        <f t="shared" si="271"/>
        <v>Margin - Subcontractor</v>
      </c>
    </row>
    <row r="4215" spans="1:10" ht="18" hidden="1" customHeight="1">
      <c r="A4215" s="13" t="s">
        <v>1033</v>
      </c>
      <c r="B4215" s="12" t="s">
        <v>84</v>
      </c>
      <c r="C4215" s="12" t="s">
        <v>754</v>
      </c>
      <c r="D4215" s="12" t="s">
        <v>758</v>
      </c>
      <c r="E4215" s="12">
        <v>1912.5</v>
      </c>
      <c r="F4215" s="14" t="str">
        <f t="shared" si="268"/>
        <v>2025-09-23InvoiceGranville Island Brewing.41006 Labour - General1912.5</v>
      </c>
      <c r="G4215" s="15">
        <f t="shared" si="269"/>
        <v>45923</v>
      </c>
      <c r="H4215" s="16" t="str">
        <f>IF((IFERROR((VLOOKUP(D4215,'Automation (QBO)'!A:B,2,FALSE)),"0"))=0,"Suspense",(IFERROR((VLOOKUP(D4215,'Automation (QBO)'!A:B,2,FALSE)),"Suspense")))</f>
        <v>Labour - General</v>
      </c>
      <c r="I4215" s="17">
        <f t="shared" si="270"/>
        <v>1912.5</v>
      </c>
      <c r="J4215" s="12" t="str">
        <f t="shared" si="271"/>
        <v>Labour - General</v>
      </c>
    </row>
    <row r="4216" spans="1:10" ht="18" hidden="1" customHeight="1">
      <c r="A4216" s="13" t="s">
        <v>1033</v>
      </c>
      <c r="B4216" s="12" t="s">
        <v>84</v>
      </c>
      <c r="C4216" s="12" t="s">
        <v>754</v>
      </c>
      <c r="D4216" s="12" t="s">
        <v>907</v>
      </c>
      <c r="E4216" s="12">
        <v>300</v>
      </c>
      <c r="F4216" s="14" t="str">
        <f t="shared" si="268"/>
        <v>2025-09-23InvoiceGranville Island Brewing.41008 Project Expense - Materials Income300</v>
      </c>
      <c r="G4216" s="15">
        <f t="shared" si="269"/>
        <v>45923</v>
      </c>
      <c r="H4216" s="16" t="str">
        <f>IF((IFERROR((VLOOKUP(D4216,'Automation (QBO)'!A:B,2,FALSE)),"0"))=0,"Suspense",(IFERROR((VLOOKUP(D4216,'Automation (QBO)'!A:B,2,FALSE)),"Suspense")))</f>
        <v>Project Expense - Materials Income</v>
      </c>
      <c r="I4216" s="17">
        <f t="shared" si="270"/>
        <v>300</v>
      </c>
      <c r="J4216" s="12" t="str">
        <f t="shared" si="271"/>
        <v>Project Expense - Materials Income</v>
      </c>
    </row>
    <row r="4217" spans="1:10" ht="18" hidden="1" customHeight="1">
      <c r="A4217" s="13" t="s">
        <v>1033</v>
      </c>
      <c r="B4217" s="12" t="s">
        <v>84</v>
      </c>
      <c r="C4217" s="12" t="s">
        <v>754</v>
      </c>
      <c r="D4217" s="12" t="s">
        <v>199</v>
      </c>
      <c r="E4217" s="12">
        <v>3884.62</v>
      </c>
      <c r="F4217" s="14" t="str">
        <f t="shared" si="268"/>
        <v>2025-09-23InvoiceGranville Island Brewing.21020 GST/HST Payable3884.62</v>
      </c>
      <c r="G4217" s="15">
        <f t="shared" si="269"/>
        <v>45923</v>
      </c>
      <c r="H4217" s="16" t="str">
        <f>IF((IFERROR((VLOOKUP(D4217,'Automation (QBO)'!A:B,2,FALSE)),"0"))=0,"Suspense",(IFERROR((VLOOKUP(D4217,'Automation (QBO)'!A:B,2,FALSE)),"Suspense")))</f>
        <v>GST/HST Payable</v>
      </c>
      <c r="I4217" s="17">
        <f t="shared" si="270"/>
        <v>3884.62</v>
      </c>
      <c r="J4217" s="12" t="str">
        <f t="shared" si="271"/>
        <v>GST/HST Payable</v>
      </c>
    </row>
    <row r="4218" spans="1:10" ht="18" hidden="1" customHeight="1">
      <c r="A4218" s="13" t="s">
        <v>1033</v>
      </c>
      <c r="B4218" s="12" t="s">
        <v>78</v>
      </c>
      <c r="C4218" s="12" t="s">
        <v>1028</v>
      </c>
      <c r="D4218" s="12" t="s">
        <v>505</v>
      </c>
      <c r="E4218" s="12">
        <v>29</v>
      </c>
      <c r="F4218" s="14" t="str">
        <f t="shared" si="268"/>
        <v>2025-09-23ExpenseCIBC21010 Credit Card (CIBC Visa)29</v>
      </c>
      <c r="G4218" s="15">
        <f t="shared" si="269"/>
        <v>45923</v>
      </c>
      <c r="H4218" s="16" t="str">
        <f>IF((IFERROR((VLOOKUP(D4218,'Automation (QBO)'!A:B,2,FALSE)),"0"))=0,"Suspense",(IFERROR((VLOOKUP(D4218,'Automation (QBO)'!A:B,2,FALSE)),"Suspense")))</f>
        <v>Credit Card (CIBC Visa)</v>
      </c>
      <c r="I4218" s="17">
        <f t="shared" si="270"/>
        <v>29</v>
      </c>
      <c r="J4218" s="12" t="str">
        <f t="shared" si="271"/>
        <v>Credit Card (CIBC Visa)</v>
      </c>
    </row>
    <row r="4219" spans="1:10" ht="18" hidden="1" customHeight="1">
      <c r="A4219" s="13" t="s">
        <v>1033</v>
      </c>
      <c r="B4219" s="12" t="s">
        <v>925</v>
      </c>
      <c r="C4219" s="12" t="s">
        <v>129</v>
      </c>
      <c r="D4219" s="12" t="s">
        <v>505</v>
      </c>
      <c r="E4219" s="12">
        <v>10.49</v>
      </c>
      <c r="F4219" s="14" t="str">
        <f t="shared" si="268"/>
        <v>2025-09-23Bill Payment (Credit Card)Uber21010 Credit Card (CIBC Visa)10.49</v>
      </c>
      <c r="G4219" s="15">
        <f t="shared" si="269"/>
        <v>45923</v>
      </c>
      <c r="H4219" s="16" t="str">
        <f>IF((IFERROR((VLOOKUP(D4219,'Automation (QBO)'!A:B,2,FALSE)),"0"))=0,"Suspense",(IFERROR((VLOOKUP(D4219,'Automation (QBO)'!A:B,2,FALSE)),"Suspense")))</f>
        <v>Credit Card (CIBC Visa)</v>
      </c>
      <c r="I4219" s="17">
        <f t="shared" si="270"/>
        <v>10.49</v>
      </c>
      <c r="J4219" s="12" t="str">
        <f t="shared" si="271"/>
        <v>Credit Card (CIBC Visa)</v>
      </c>
    </row>
    <row r="4220" spans="1:10" ht="18" hidden="1" customHeight="1">
      <c r="A4220" s="13" t="s">
        <v>1033</v>
      </c>
      <c r="B4220" s="12" t="s">
        <v>84</v>
      </c>
      <c r="C4220" s="12" t="s">
        <v>754</v>
      </c>
      <c r="D4220" s="12" t="s">
        <v>665</v>
      </c>
      <c r="E4220" s="12">
        <v>0</v>
      </c>
      <c r="F4220" s="14" t="str">
        <f t="shared" si="268"/>
        <v>2025-09-23InvoiceGranville Island Brewing.12000 [Accounts Receivable]0</v>
      </c>
      <c r="G4220" s="15">
        <f t="shared" si="269"/>
        <v>45923</v>
      </c>
      <c r="H4220" s="16" t="str">
        <f>IF((IFERROR((VLOOKUP(D4220,'Automation (QBO)'!A:B,2,FALSE)),"0"))=0,"Suspense",(IFERROR((VLOOKUP(D4220,'Automation (QBO)'!A:B,2,FALSE)),"Suspense")))</f>
        <v>Accounts Recievable - Suspense</v>
      </c>
      <c r="I4220" s="17">
        <f t="shared" si="270"/>
        <v>0</v>
      </c>
      <c r="J4220" s="12" t="str">
        <f t="shared" si="271"/>
        <v>Accounts Recievable - Suspense</v>
      </c>
    </row>
    <row r="4221" spans="1:10" ht="18" hidden="1" customHeight="1">
      <c r="A4221" s="13" t="s">
        <v>1033</v>
      </c>
      <c r="B4221" s="12" t="s">
        <v>84</v>
      </c>
      <c r="C4221" s="12" t="s">
        <v>754</v>
      </c>
      <c r="D4221" s="12" t="s">
        <v>218</v>
      </c>
      <c r="E4221" s="12">
        <v>-66149.94</v>
      </c>
      <c r="F4221" s="14" t="str">
        <f t="shared" si="268"/>
        <v>2025-09-23InvoiceGranville Island Brewing.21045 Deposit Received-66149.94</v>
      </c>
      <c r="G4221" s="15">
        <f t="shared" si="269"/>
        <v>45923</v>
      </c>
      <c r="H4221" s="16" t="str">
        <f>IF((IFERROR((VLOOKUP(D4221,'Automation (QBO)'!A:B,2,FALSE)),"0"))=0,"Suspense",(IFERROR((VLOOKUP(D4221,'Automation (QBO)'!A:B,2,FALSE)),"Suspense")))</f>
        <v>Liability - Depostis Received</v>
      </c>
      <c r="I4221" s="17">
        <f t="shared" si="270"/>
        <v>-66149.94</v>
      </c>
      <c r="J4221" s="12" t="str">
        <f t="shared" si="271"/>
        <v>Liability - Depostis Received</v>
      </c>
    </row>
    <row r="4222" spans="1:10" ht="18" hidden="1" customHeight="1">
      <c r="A4222" s="13" t="s">
        <v>1033</v>
      </c>
      <c r="B4222" s="12" t="s">
        <v>84</v>
      </c>
      <c r="C4222" s="12" t="s">
        <v>754</v>
      </c>
      <c r="D4222" s="12" t="s">
        <v>199</v>
      </c>
      <c r="E4222" s="12">
        <v>3150.01</v>
      </c>
      <c r="F4222" s="14" t="str">
        <f t="shared" si="268"/>
        <v>2025-09-23InvoiceGranville Island Brewing.21020 GST/HST Payable3150.01</v>
      </c>
      <c r="G4222" s="15">
        <f t="shared" si="269"/>
        <v>45923</v>
      </c>
      <c r="H4222" s="16" t="str">
        <f>IF((IFERROR((VLOOKUP(D4222,'Automation (QBO)'!A:B,2,FALSE)),"0"))=0,"Suspense",(IFERROR((VLOOKUP(D4222,'Automation (QBO)'!A:B,2,FALSE)),"Suspense")))</f>
        <v>GST/HST Payable</v>
      </c>
      <c r="I4222" s="17">
        <f t="shared" si="270"/>
        <v>3150.01</v>
      </c>
      <c r="J4222" s="12" t="str">
        <f t="shared" si="271"/>
        <v>GST/HST Payable</v>
      </c>
    </row>
    <row r="4223" spans="1:10" ht="18" hidden="1" customHeight="1">
      <c r="A4223" s="13" t="s">
        <v>1033</v>
      </c>
      <c r="B4223" s="12" t="s">
        <v>84</v>
      </c>
      <c r="C4223" s="12" t="s">
        <v>754</v>
      </c>
      <c r="D4223" s="12" t="s">
        <v>199</v>
      </c>
      <c r="E4223" s="12">
        <v>0</v>
      </c>
      <c r="F4223" s="14" t="str">
        <f t="shared" si="268"/>
        <v>2025-09-23InvoiceGranville Island Brewing.21020 GST/HST Payable0</v>
      </c>
      <c r="G4223" s="15">
        <f t="shared" si="269"/>
        <v>45923</v>
      </c>
      <c r="H4223" s="16" t="str">
        <f>IF((IFERROR((VLOOKUP(D4223,'Automation (QBO)'!A:B,2,FALSE)),"0"))=0,"Suspense",(IFERROR((VLOOKUP(D4223,'Automation (QBO)'!A:B,2,FALSE)),"Suspense")))</f>
        <v>GST/HST Payable</v>
      </c>
      <c r="I4223" s="17">
        <f t="shared" si="270"/>
        <v>0</v>
      </c>
      <c r="J4223" s="12" t="str">
        <f t="shared" si="271"/>
        <v>GST/HST Payable</v>
      </c>
    </row>
    <row r="4224" spans="1:10" ht="18" hidden="1" customHeight="1">
      <c r="A4224" s="13" t="s">
        <v>1033</v>
      </c>
      <c r="B4224" s="12" t="s">
        <v>84</v>
      </c>
      <c r="C4224" s="12" t="s">
        <v>754</v>
      </c>
      <c r="D4224" s="12" t="s">
        <v>665</v>
      </c>
      <c r="E4224" s="12">
        <v>0</v>
      </c>
      <c r="F4224" s="14" t="str">
        <f t="shared" si="268"/>
        <v>2025-09-23InvoiceGranville Island Brewing.12000 [Accounts Receivable]0</v>
      </c>
      <c r="G4224" s="15">
        <f t="shared" si="269"/>
        <v>45923</v>
      </c>
      <c r="H4224" s="16" t="str">
        <f>IF((IFERROR((VLOOKUP(D4224,'Automation (QBO)'!A:B,2,FALSE)),"0"))=0,"Suspense",(IFERROR((VLOOKUP(D4224,'Automation (QBO)'!A:B,2,FALSE)),"Suspense")))</f>
        <v>Accounts Recievable - Suspense</v>
      </c>
      <c r="I4224" s="17">
        <f t="shared" si="270"/>
        <v>0</v>
      </c>
      <c r="J4224" s="12" t="str">
        <f t="shared" si="271"/>
        <v>Accounts Recievable - Suspense</v>
      </c>
    </row>
    <row r="4225" spans="1:10" ht="18" hidden="1" customHeight="1">
      <c r="A4225" s="13" t="s">
        <v>1033</v>
      </c>
      <c r="B4225" s="12" t="s">
        <v>84</v>
      </c>
      <c r="C4225" s="12" t="s">
        <v>754</v>
      </c>
      <c r="D4225" s="12" t="s">
        <v>218</v>
      </c>
      <c r="E4225" s="12">
        <v>-81576.73</v>
      </c>
      <c r="F4225" s="14" t="str">
        <f t="shared" si="268"/>
        <v>2025-09-23InvoiceGranville Island Brewing.21045 Deposit Received-81576.73</v>
      </c>
      <c r="G4225" s="15">
        <f t="shared" si="269"/>
        <v>45923</v>
      </c>
      <c r="H4225" s="16" t="str">
        <f>IF((IFERROR((VLOOKUP(D4225,'Automation (QBO)'!A:B,2,FALSE)),"0"))=0,"Suspense",(IFERROR((VLOOKUP(D4225,'Automation (QBO)'!A:B,2,FALSE)),"Suspense")))</f>
        <v>Liability - Depostis Received</v>
      </c>
      <c r="I4225" s="17">
        <f t="shared" si="270"/>
        <v>-81576.73</v>
      </c>
      <c r="J4225" s="12" t="str">
        <f t="shared" si="271"/>
        <v>Liability - Depostis Received</v>
      </c>
    </row>
    <row r="4226" spans="1:10" ht="18" hidden="1" customHeight="1">
      <c r="A4226" s="13" t="s">
        <v>1033</v>
      </c>
      <c r="B4226" s="12" t="s">
        <v>84</v>
      </c>
      <c r="C4226" s="12" t="s">
        <v>754</v>
      </c>
      <c r="D4226" s="12" t="s">
        <v>199</v>
      </c>
      <c r="E4226" s="12">
        <v>0</v>
      </c>
      <c r="F4226" s="14" t="str">
        <f t="shared" si="268"/>
        <v>2025-09-23InvoiceGranville Island Brewing.21020 GST/HST Payable0</v>
      </c>
      <c r="G4226" s="15">
        <f t="shared" si="269"/>
        <v>45923</v>
      </c>
      <c r="H4226" s="16" t="str">
        <f>IF((IFERROR((VLOOKUP(D4226,'Automation (QBO)'!A:B,2,FALSE)),"0"))=0,"Suspense",(IFERROR((VLOOKUP(D4226,'Automation (QBO)'!A:B,2,FALSE)),"Suspense")))</f>
        <v>GST/HST Payable</v>
      </c>
      <c r="I4226" s="17">
        <f t="shared" si="270"/>
        <v>0</v>
      </c>
      <c r="J4226" s="12" t="str">
        <f t="shared" si="271"/>
        <v>GST/HST Payable</v>
      </c>
    </row>
    <row r="4227" spans="1:10" ht="18" hidden="1" customHeight="1">
      <c r="A4227" s="13" t="s">
        <v>1034</v>
      </c>
      <c r="B4227" s="12" t="s">
        <v>924</v>
      </c>
      <c r="C4227" s="12" t="s">
        <v>81</v>
      </c>
      <c r="D4227" s="12" t="s">
        <v>660</v>
      </c>
      <c r="E4227" s="12">
        <v>45.76</v>
      </c>
      <c r="F4227" s="14" t="str">
        <f t="shared" si="268"/>
        <v>2025-09-24BillHome Depot51335 Project Expense - Materials45.76</v>
      </c>
      <c r="G4227" s="15">
        <f t="shared" si="269"/>
        <v>45924</v>
      </c>
      <c r="H4227" s="16" t="str">
        <f>IF((IFERROR((VLOOKUP(D4227,'Automation (QBO)'!A:B,2,FALSE)),"0"))=0,"Suspense",(IFERROR((VLOOKUP(D4227,'Automation (QBO)'!A:B,2,FALSE)),"Suspense")))</f>
        <v>Project Expense - Materials</v>
      </c>
      <c r="I4227" s="17">
        <f t="shared" si="270"/>
        <v>45.76</v>
      </c>
      <c r="J4227" s="12" t="str">
        <f t="shared" si="271"/>
        <v>Project Expense - Materials</v>
      </c>
    </row>
    <row r="4228" spans="1:10" ht="18" hidden="1" customHeight="1">
      <c r="A4228" s="13" t="s">
        <v>1034</v>
      </c>
      <c r="B4228" s="12" t="s">
        <v>924</v>
      </c>
      <c r="C4228" s="12" t="s">
        <v>81</v>
      </c>
      <c r="D4228" s="12" t="s">
        <v>199</v>
      </c>
      <c r="E4228" s="12">
        <v>-2.14</v>
      </c>
      <c r="F4228" s="14" t="str">
        <f t="shared" si="268"/>
        <v>2025-09-24BillHome Depot21020 GST/HST Payable-2.14</v>
      </c>
      <c r="G4228" s="15">
        <f t="shared" si="269"/>
        <v>45924</v>
      </c>
      <c r="H4228" s="16" t="str">
        <f>IF((IFERROR((VLOOKUP(D4228,'Automation (QBO)'!A:B,2,FALSE)),"0"))=0,"Suspense",(IFERROR((VLOOKUP(D4228,'Automation (QBO)'!A:B,2,FALSE)),"Suspense")))</f>
        <v>GST/HST Payable</v>
      </c>
      <c r="I4228" s="17">
        <f t="shared" si="270"/>
        <v>-2.14</v>
      </c>
      <c r="J4228" s="12" t="str">
        <f t="shared" si="271"/>
        <v>GST/HST Payable</v>
      </c>
    </row>
    <row r="4229" spans="1:10" ht="18" hidden="1" customHeight="1">
      <c r="A4229" s="13" t="s">
        <v>1034</v>
      </c>
      <c r="B4229" s="12" t="s">
        <v>925</v>
      </c>
      <c r="C4229" s="12" t="s">
        <v>81</v>
      </c>
      <c r="D4229" s="12" t="s">
        <v>272</v>
      </c>
      <c r="E4229" s="12">
        <v>-47.9</v>
      </c>
      <c r="F4229" s="14" t="str">
        <f t="shared" si="268"/>
        <v>2025-09-24Bill Payment (Credit Card)Home Depot21000 Accounts Payable-47.9</v>
      </c>
      <c r="G4229" s="15">
        <f t="shared" si="269"/>
        <v>45924</v>
      </c>
      <c r="H4229" s="16" t="str">
        <f>IF((IFERROR((VLOOKUP(D4229,'Automation (QBO)'!A:B,2,FALSE)),"0"))=0,"Suspense",(IFERROR((VLOOKUP(D4229,'Automation (QBO)'!A:B,2,FALSE)),"Suspense")))</f>
        <v>Accounts Payable - Unknown</v>
      </c>
      <c r="I4229" s="17">
        <f t="shared" si="270"/>
        <v>-47.9</v>
      </c>
      <c r="J4229" s="12" t="str">
        <f t="shared" si="271"/>
        <v>Accounts Payable - Unknown</v>
      </c>
    </row>
    <row r="4230" spans="1:10" ht="18" hidden="1" customHeight="1">
      <c r="A4230" s="13" t="s">
        <v>1034</v>
      </c>
      <c r="B4230" s="12" t="s">
        <v>924</v>
      </c>
      <c r="C4230" s="12" t="s">
        <v>81</v>
      </c>
      <c r="D4230" s="12" t="s">
        <v>272</v>
      </c>
      <c r="E4230" s="12">
        <v>47.9</v>
      </c>
      <c r="F4230" s="14" t="str">
        <f t="shared" si="268"/>
        <v>2025-09-24BillHome Depot21000 Accounts Payable47.9</v>
      </c>
      <c r="G4230" s="15">
        <f t="shared" si="269"/>
        <v>45924</v>
      </c>
      <c r="H4230" s="16" t="str">
        <f>IF((IFERROR((VLOOKUP(D4230,'Automation (QBO)'!A:B,2,FALSE)),"0"))=0,"Suspense",(IFERROR((VLOOKUP(D4230,'Automation (QBO)'!A:B,2,FALSE)),"Suspense")))</f>
        <v>Accounts Payable - Unknown</v>
      </c>
      <c r="I4230" s="17">
        <f t="shared" si="270"/>
        <v>47.9</v>
      </c>
      <c r="J4230" s="12" t="str">
        <f t="shared" si="271"/>
        <v>Accounts Payable - Unknown</v>
      </c>
    </row>
    <row r="4231" spans="1:10" ht="18" hidden="1" customHeight="1">
      <c r="A4231" s="13" t="s">
        <v>1034</v>
      </c>
      <c r="B4231" s="12" t="s">
        <v>78</v>
      </c>
      <c r="C4231" s="12" t="s">
        <v>92</v>
      </c>
      <c r="D4231" s="12" t="s">
        <v>680</v>
      </c>
      <c r="E4231" s="12">
        <v>-711.2</v>
      </c>
      <c r="F4231" s="14" t="str">
        <f t="shared" si="268"/>
        <v>2025-09-24ExpenseBDC22010 Bank Loan - BDC (002)-711.2</v>
      </c>
      <c r="G4231" s="15">
        <f t="shared" si="269"/>
        <v>45924</v>
      </c>
      <c r="H4231" s="16" t="str">
        <f>IF((IFERROR((VLOOKUP(D4231,'Automation (QBO)'!A:B,2,FALSE)),"0"))=0,"Suspense",(IFERROR((VLOOKUP(D4231,'Automation (QBO)'!A:B,2,FALSE)),"Suspense")))</f>
        <v>Bank Loan 2 (BDC)</v>
      </c>
      <c r="I4231" s="17">
        <f t="shared" si="270"/>
        <v>-711.2</v>
      </c>
      <c r="J4231" s="12" t="str">
        <f t="shared" si="271"/>
        <v>Bank Loan 2 (BDC)</v>
      </c>
    </row>
    <row r="4232" spans="1:10" ht="18" hidden="1" customHeight="1">
      <c r="A4232" s="13" t="s">
        <v>1034</v>
      </c>
      <c r="B4232" s="12" t="s">
        <v>78</v>
      </c>
      <c r="C4232" s="12" t="s">
        <v>92</v>
      </c>
      <c r="D4232" s="12" t="s">
        <v>199</v>
      </c>
      <c r="E4232" s="12">
        <v>0</v>
      </c>
      <c r="F4232" s="14" t="str">
        <f t="shared" si="268"/>
        <v>2025-09-24ExpenseBDC21020 GST/HST Payable0</v>
      </c>
      <c r="G4232" s="15">
        <f t="shared" si="269"/>
        <v>45924</v>
      </c>
      <c r="H4232" s="16" t="str">
        <f>IF((IFERROR((VLOOKUP(D4232,'Automation (QBO)'!A:B,2,FALSE)),"0"))=0,"Suspense",(IFERROR((VLOOKUP(D4232,'Automation (QBO)'!A:B,2,FALSE)),"Suspense")))</f>
        <v>GST/HST Payable</v>
      </c>
      <c r="I4232" s="17">
        <f t="shared" si="270"/>
        <v>0</v>
      </c>
      <c r="J4232" s="12" t="str">
        <f t="shared" si="271"/>
        <v>GST/HST Payable</v>
      </c>
    </row>
    <row r="4233" spans="1:10" ht="18" hidden="1" customHeight="1">
      <c r="A4233" s="13" t="s">
        <v>1034</v>
      </c>
      <c r="B4233" s="12" t="s">
        <v>78</v>
      </c>
      <c r="C4233" s="12" t="s">
        <v>92</v>
      </c>
      <c r="D4233" s="12" t="s">
        <v>201</v>
      </c>
      <c r="E4233" s="12">
        <v>-711.2</v>
      </c>
      <c r="F4233" s="14" t="str">
        <f t="shared" si="268"/>
        <v>2025-09-24ExpenseBDC11005 Chequing (CIBC)-711.2</v>
      </c>
      <c r="G4233" s="15">
        <f t="shared" si="269"/>
        <v>45924</v>
      </c>
      <c r="H4233" s="16" t="str">
        <f>IF((IFERROR((VLOOKUP(D4233,'Automation (QBO)'!A:B,2,FALSE)),"0"))=0,"Suspense",(IFERROR((VLOOKUP(D4233,'Automation (QBO)'!A:B,2,FALSE)),"Suspense")))</f>
        <v>Chequing (CIBC)</v>
      </c>
      <c r="I4233" s="17">
        <f t="shared" si="270"/>
        <v>-711.2</v>
      </c>
      <c r="J4233" s="12" t="str">
        <f t="shared" si="271"/>
        <v>Chequing (CIBC)</v>
      </c>
    </row>
    <row r="4234" spans="1:10" ht="18" hidden="1" customHeight="1">
      <c r="A4234" s="13" t="s">
        <v>1034</v>
      </c>
      <c r="B4234" s="12" t="s">
        <v>105</v>
      </c>
      <c r="D4234" s="12" t="s">
        <v>225</v>
      </c>
      <c r="E4234" s="12">
        <v>7617.69</v>
      </c>
      <c r="F4234" s="14" t="str">
        <f t="shared" si="268"/>
        <v>2025-09-24Journal Entry52510 Payroll - Salary7617.69</v>
      </c>
      <c r="G4234" s="15">
        <f t="shared" si="269"/>
        <v>45924</v>
      </c>
      <c r="H4234" s="16" t="str">
        <f>IF((IFERROR((VLOOKUP(D4234,'Automation (QBO)'!A:B,2,FALSE)),"0"))=0,"Suspense",(IFERROR((VLOOKUP(D4234,'Automation (QBO)'!A:B,2,FALSE)),"Suspense")))</f>
        <v>Payroll - Salary</v>
      </c>
      <c r="I4234" s="17">
        <f t="shared" si="270"/>
        <v>7617.69</v>
      </c>
      <c r="J4234" s="12" t="str">
        <f t="shared" si="271"/>
        <v>Payroll - Salary</v>
      </c>
    </row>
    <row r="4235" spans="1:10" ht="18" hidden="1" customHeight="1">
      <c r="A4235" s="13" t="s">
        <v>1034</v>
      </c>
      <c r="B4235" s="12" t="s">
        <v>105</v>
      </c>
      <c r="D4235" s="12" t="s">
        <v>657</v>
      </c>
      <c r="E4235" s="12">
        <v>42.77</v>
      </c>
      <c r="F4235" s="14" t="str">
        <f t="shared" si="268"/>
        <v>2025-09-24Journal Entry52535 Payroll - WCB42.77</v>
      </c>
      <c r="G4235" s="15">
        <f t="shared" si="269"/>
        <v>45924</v>
      </c>
      <c r="H4235" s="16" t="str">
        <f>IF((IFERROR((VLOOKUP(D4235,'Automation (QBO)'!A:B,2,FALSE)),"0"))=0,"Suspense",(IFERROR((VLOOKUP(D4235,'Automation (QBO)'!A:B,2,FALSE)),"Suspense")))</f>
        <v>Payroll - WCB</v>
      </c>
      <c r="I4235" s="17">
        <f t="shared" si="270"/>
        <v>42.77</v>
      </c>
      <c r="J4235" s="12" t="str">
        <f t="shared" si="271"/>
        <v>Payroll - WCB</v>
      </c>
    </row>
    <row r="4236" spans="1:10" ht="18" hidden="1" customHeight="1">
      <c r="A4236" s="13" t="s">
        <v>1034</v>
      </c>
      <c r="B4236" s="12" t="s">
        <v>105</v>
      </c>
      <c r="D4236" s="12" t="s">
        <v>221</v>
      </c>
      <c r="E4236" s="12">
        <v>92.27</v>
      </c>
      <c r="F4236" s="14" t="str">
        <f t="shared" si="268"/>
        <v>2025-09-24Journal Entry52525 Payroll - CPP92.27</v>
      </c>
      <c r="G4236" s="15">
        <f t="shared" si="269"/>
        <v>45924</v>
      </c>
      <c r="H4236" s="16" t="str">
        <f>IF((IFERROR((VLOOKUP(D4236,'Automation (QBO)'!A:B,2,FALSE)),"0"))=0,"Suspense",(IFERROR((VLOOKUP(D4236,'Automation (QBO)'!A:B,2,FALSE)),"Suspense")))</f>
        <v>Payroll - CPP + EI</v>
      </c>
      <c r="I4236" s="17">
        <f t="shared" si="270"/>
        <v>92.27</v>
      </c>
      <c r="J4236" s="12" t="str">
        <f t="shared" si="271"/>
        <v>Payroll - CPP + EI</v>
      </c>
    </row>
    <row r="4237" spans="1:10" ht="18" hidden="1" customHeight="1">
      <c r="A4237" s="13" t="s">
        <v>1034</v>
      </c>
      <c r="B4237" s="12" t="s">
        <v>105</v>
      </c>
      <c r="D4237" s="12" t="s">
        <v>222</v>
      </c>
      <c r="E4237" s="12">
        <v>41.77</v>
      </c>
      <c r="F4237" s="14" t="str">
        <f t="shared" si="268"/>
        <v>2025-09-24Journal Entry52520 Payroll - EI41.77</v>
      </c>
      <c r="G4237" s="15">
        <f t="shared" si="269"/>
        <v>45924</v>
      </c>
      <c r="H4237" s="16" t="str">
        <f>IF((IFERROR((VLOOKUP(D4237,'Automation (QBO)'!A:B,2,FALSE)),"0"))=0,"Suspense",(IFERROR((VLOOKUP(D4237,'Automation (QBO)'!A:B,2,FALSE)),"Suspense")))</f>
        <v>Payroll - CPP + EI</v>
      </c>
      <c r="I4237" s="17">
        <f t="shared" si="270"/>
        <v>41.77</v>
      </c>
      <c r="J4237" s="12" t="str">
        <f t="shared" si="271"/>
        <v>Payroll - CPP + EI</v>
      </c>
    </row>
    <row r="4238" spans="1:10" ht="18" hidden="1" customHeight="1">
      <c r="A4238" s="13" t="s">
        <v>1034</v>
      </c>
      <c r="B4238" s="12" t="s">
        <v>105</v>
      </c>
      <c r="D4238" s="12" t="s">
        <v>888</v>
      </c>
      <c r="E4238" s="12">
        <v>100.48</v>
      </c>
      <c r="F4238" s="14" t="str">
        <f t="shared" si="268"/>
        <v>2025-09-24Journal Entry52515 Payroll - Fees100.48</v>
      </c>
      <c r="G4238" s="15">
        <f t="shared" si="269"/>
        <v>45924</v>
      </c>
      <c r="H4238" s="16" t="str">
        <f>IF((IFERROR((VLOOKUP(D4238,'Automation (QBO)'!A:B,2,FALSE)),"0"))=0,"Suspense",(IFERROR((VLOOKUP(D4238,'Automation (QBO)'!A:B,2,FALSE)),"Suspense")))</f>
        <v>Payroll - Fees</v>
      </c>
      <c r="I4238" s="17">
        <f t="shared" si="270"/>
        <v>100.48</v>
      </c>
      <c r="J4238" s="12" t="str">
        <f t="shared" si="271"/>
        <v>Payroll - Fees</v>
      </c>
    </row>
    <row r="4239" spans="1:10" ht="18" hidden="1" customHeight="1">
      <c r="A4239" s="13" t="s">
        <v>1034</v>
      </c>
      <c r="B4239" s="12" t="s">
        <v>105</v>
      </c>
      <c r="D4239" s="12" t="s">
        <v>223</v>
      </c>
      <c r="E4239" s="12">
        <v>-5.0199999999999996</v>
      </c>
      <c r="F4239" s="14" t="str">
        <f t="shared" si="268"/>
        <v>2025-09-24Journal Entry21031 GST/HST Suspense-5.02</v>
      </c>
      <c r="G4239" s="15">
        <f t="shared" si="269"/>
        <v>45924</v>
      </c>
      <c r="H4239" s="16" t="str">
        <f>IF((IFERROR((VLOOKUP(D4239,'Automation (QBO)'!A:B,2,FALSE)),"0"))=0,"Suspense",(IFERROR((VLOOKUP(D4239,'Automation (QBO)'!A:B,2,FALSE)),"Suspense")))</f>
        <v>GST/HST Suspense</v>
      </c>
      <c r="I4239" s="17">
        <f t="shared" si="270"/>
        <v>-5.0199999999999996</v>
      </c>
      <c r="J4239" s="12" t="str">
        <f t="shared" si="271"/>
        <v>GST/HST Suspense</v>
      </c>
    </row>
    <row r="4240" spans="1:10" ht="18" hidden="1" customHeight="1">
      <c r="A4240" s="13" t="s">
        <v>1034</v>
      </c>
      <c r="B4240" s="12" t="s">
        <v>105</v>
      </c>
      <c r="D4240" s="12" t="s">
        <v>296</v>
      </c>
      <c r="E4240" s="12">
        <v>0</v>
      </c>
      <c r="F4240" s="14" t="str">
        <f t="shared" si="268"/>
        <v>2025-09-24Journal Entry13001 Due to/from Saltire Holdings0</v>
      </c>
      <c r="G4240" s="15">
        <f t="shared" si="269"/>
        <v>45924</v>
      </c>
      <c r="H4240" s="16" t="str">
        <f>IF((IFERROR((VLOOKUP(D4240,'Automation (QBO)'!A:B,2,FALSE)),"0"))=0,"Suspense",(IFERROR((VLOOKUP(D4240,'Automation (QBO)'!A:B,2,FALSE)),"Suspense")))</f>
        <v>Due to/from Saltire Holdings</v>
      </c>
      <c r="I4240" s="17">
        <f t="shared" si="270"/>
        <v>0</v>
      </c>
      <c r="J4240" s="12" t="str">
        <f t="shared" si="271"/>
        <v>Due to/from Saltire Holdings</v>
      </c>
    </row>
    <row r="4241" spans="1:10" ht="18" hidden="1" customHeight="1">
      <c r="A4241" s="13" t="s">
        <v>1034</v>
      </c>
      <c r="B4241" s="12" t="s">
        <v>105</v>
      </c>
      <c r="D4241" s="12" t="s">
        <v>296</v>
      </c>
      <c r="E4241" s="12">
        <v>0</v>
      </c>
      <c r="F4241" s="14" t="str">
        <f t="shared" si="268"/>
        <v>2025-09-24Journal Entry13001 Due to/from Saltire Holdings0</v>
      </c>
      <c r="G4241" s="15">
        <f t="shared" si="269"/>
        <v>45924</v>
      </c>
      <c r="H4241" s="16" t="str">
        <f>IF((IFERROR((VLOOKUP(D4241,'Automation (QBO)'!A:B,2,FALSE)),"0"))=0,"Suspense",(IFERROR((VLOOKUP(D4241,'Automation (QBO)'!A:B,2,FALSE)),"Suspense")))</f>
        <v>Due to/from Saltire Holdings</v>
      </c>
      <c r="I4241" s="17">
        <f t="shared" si="270"/>
        <v>0</v>
      </c>
      <c r="J4241" s="12" t="str">
        <f t="shared" si="271"/>
        <v>Due to/from Saltire Holdings</v>
      </c>
    </row>
    <row r="4242" spans="1:10" ht="18" hidden="1" customHeight="1">
      <c r="A4242" s="13" t="s">
        <v>1034</v>
      </c>
      <c r="B4242" s="12" t="s">
        <v>105</v>
      </c>
      <c r="D4242" s="12" t="s">
        <v>201</v>
      </c>
      <c r="E4242" s="12">
        <v>-7900</v>
      </c>
      <c r="F4242" s="14" t="str">
        <f t="shared" si="268"/>
        <v>2025-09-24Journal Entry11005 Chequing (CIBC)-7900</v>
      </c>
      <c r="G4242" s="15">
        <f t="shared" si="269"/>
        <v>45924</v>
      </c>
      <c r="H4242" s="16" t="str">
        <f>IF((IFERROR((VLOOKUP(D4242,'Automation (QBO)'!A:B,2,FALSE)),"0"))=0,"Suspense",(IFERROR((VLOOKUP(D4242,'Automation (QBO)'!A:B,2,FALSE)),"Suspense")))</f>
        <v>Chequing (CIBC)</v>
      </c>
      <c r="I4242" s="17">
        <f t="shared" si="270"/>
        <v>-7900</v>
      </c>
      <c r="J4242" s="12" t="str">
        <f t="shared" si="271"/>
        <v>Chequing (CIBC)</v>
      </c>
    </row>
    <row r="4243" spans="1:10" ht="18" hidden="1" customHeight="1">
      <c r="A4243" s="13" t="s">
        <v>1034</v>
      </c>
      <c r="B4243" s="12" t="s">
        <v>925</v>
      </c>
      <c r="C4243" s="12" t="s">
        <v>81</v>
      </c>
      <c r="D4243" s="12" t="s">
        <v>505</v>
      </c>
      <c r="E4243" s="12">
        <v>47.9</v>
      </c>
      <c r="F4243" s="14" t="str">
        <f t="shared" si="268"/>
        <v>2025-09-24Bill Payment (Credit Card)Home Depot21010 Credit Card (CIBC Visa)47.9</v>
      </c>
      <c r="G4243" s="15">
        <f t="shared" si="269"/>
        <v>45924</v>
      </c>
      <c r="H4243" s="16" t="str">
        <f>IF((IFERROR((VLOOKUP(D4243,'Automation (QBO)'!A:B,2,FALSE)),"0"))=0,"Suspense",(IFERROR((VLOOKUP(D4243,'Automation (QBO)'!A:B,2,FALSE)),"Suspense")))</f>
        <v>Credit Card (CIBC Visa)</v>
      </c>
      <c r="I4243" s="17">
        <f t="shared" si="270"/>
        <v>47.9</v>
      </c>
      <c r="J4243" s="12" t="str">
        <f t="shared" si="271"/>
        <v>Credit Card (CIBC Visa)</v>
      </c>
    </row>
    <row r="4244" spans="1:10" ht="18" hidden="1" customHeight="1">
      <c r="A4244" s="13" t="s">
        <v>1035</v>
      </c>
      <c r="B4244" s="12" t="s">
        <v>99</v>
      </c>
      <c r="D4244" s="12" t="s">
        <v>505</v>
      </c>
      <c r="E4244" s="12">
        <v>-1500</v>
      </c>
      <c r="F4244" s="14" t="str">
        <f t="shared" si="268"/>
        <v>2025-09-25Credit Card Payment21010 Credit Card (CIBC Visa)-1500</v>
      </c>
      <c r="G4244" s="15">
        <f t="shared" si="269"/>
        <v>45925</v>
      </c>
      <c r="H4244" s="16" t="str">
        <f>IF((IFERROR((VLOOKUP(D4244,'Automation (QBO)'!A:B,2,FALSE)),"0"))=0,"Suspense",(IFERROR((VLOOKUP(D4244,'Automation (QBO)'!A:B,2,FALSE)),"Suspense")))</f>
        <v>Credit Card (CIBC Visa)</v>
      </c>
      <c r="I4244" s="17">
        <f t="shared" si="270"/>
        <v>-1500</v>
      </c>
      <c r="J4244" s="12" t="str">
        <f t="shared" si="271"/>
        <v>Credit Card (CIBC Visa)</v>
      </c>
    </row>
    <row r="4245" spans="1:10" ht="18" hidden="1" customHeight="1">
      <c r="A4245" s="13" t="s">
        <v>1035</v>
      </c>
      <c r="B4245" s="12" t="s">
        <v>924</v>
      </c>
      <c r="C4245" s="12" t="s">
        <v>96</v>
      </c>
      <c r="D4245" s="12" t="s">
        <v>293</v>
      </c>
      <c r="E4245" s="12">
        <v>796.23</v>
      </c>
      <c r="F4245" s="14" t="str">
        <f t="shared" si="268"/>
        <v>2025-09-25BillStaples52195 Office Supplies796.23</v>
      </c>
      <c r="G4245" s="15">
        <f t="shared" si="269"/>
        <v>45925</v>
      </c>
      <c r="H4245" s="16" t="str">
        <f>IF((IFERROR((VLOOKUP(D4245,'Automation (QBO)'!A:B,2,FALSE)),"0"))=0,"Suspense",(IFERROR((VLOOKUP(D4245,'Automation (QBO)'!A:B,2,FALSE)),"Suspense")))</f>
        <v>Office Supplies</v>
      </c>
      <c r="I4245" s="17">
        <f t="shared" si="270"/>
        <v>796.23</v>
      </c>
      <c r="J4245" s="12" t="str">
        <f t="shared" si="271"/>
        <v>Office Supplies</v>
      </c>
    </row>
    <row r="4246" spans="1:10" ht="18" hidden="1" customHeight="1">
      <c r="A4246" s="13" t="s">
        <v>1035</v>
      </c>
      <c r="B4246" s="12" t="s">
        <v>924</v>
      </c>
      <c r="C4246" s="12" t="s">
        <v>96</v>
      </c>
      <c r="D4246" s="12" t="s">
        <v>199</v>
      </c>
      <c r="E4246" s="12">
        <v>-37.22</v>
      </c>
      <c r="F4246" s="14" t="str">
        <f t="shared" si="268"/>
        <v>2025-09-25BillStaples21020 GST/HST Payable-37.22</v>
      </c>
      <c r="G4246" s="15">
        <f t="shared" si="269"/>
        <v>45925</v>
      </c>
      <c r="H4246" s="16" t="str">
        <f>IF((IFERROR((VLOOKUP(D4246,'Automation (QBO)'!A:B,2,FALSE)),"0"))=0,"Suspense",(IFERROR((VLOOKUP(D4246,'Automation (QBO)'!A:B,2,FALSE)),"Suspense")))</f>
        <v>GST/HST Payable</v>
      </c>
      <c r="I4246" s="17">
        <f t="shared" si="270"/>
        <v>-37.22</v>
      </c>
      <c r="J4246" s="12" t="str">
        <f t="shared" si="271"/>
        <v>GST/HST Payable</v>
      </c>
    </row>
    <row r="4247" spans="1:10" ht="18" hidden="1" customHeight="1">
      <c r="A4247" s="13" t="s">
        <v>1035</v>
      </c>
      <c r="B4247" s="12" t="s">
        <v>925</v>
      </c>
      <c r="C4247" s="12" t="s">
        <v>96</v>
      </c>
      <c r="D4247" s="12" t="s">
        <v>272</v>
      </c>
      <c r="E4247" s="12">
        <v>-833.45</v>
      </c>
      <c r="F4247" s="14" t="str">
        <f t="shared" si="268"/>
        <v>2025-09-25Bill Payment (Credit Card)Staples21000 Accounts Payable-833.45</v>
      </c>
      <c r="G4247" s="15">
        <f t="shared" si="269"/>
        <v>45925</v>
      </c>
      <c r="H4247" s="16" t="str">
        <f>IF((IFERROR((VLOOKUP(D4247,'Automation (QBO)'!A:B,2,FALSE)),"0"))=0,"Suspense",(IFERROR((VLOOKUP(D4247,'Automation (QBO)'!A:B,2,FALSE)),"Suspense")))</f>
        <v>Accounts Payable - Unknown</v>
      </c>
      <c r="I4247" s="17">
        <f t="shared" si="270"/>
        <v>-833.45</v>
      </c>
      <c r="J4247" s="12" t="str">
        <f t="shared" si="271"/>
        <v>Accounts Payable - Unknown</v>
      </c>
    </row>
    <row r="4248" spans="1:10" ht="18" hidden="1" customHeight="1">
      <c r="A4248" s="13" t="s">
        <v>1035</v>
      </c>
      <c r="B4248" s="12" t="s">
        <v>924</v>
      </c>
      <c r="C4248" s="12" t="s">
        <v>96</v>
      </c>
      <c r="D4248" s="12" t="s">
        <v>272</v>
      </c>
      <c r="E4248" s="12">
        <v>833.45</v>
      </c>
      <c r="F4248" s="14" t="str">
        <f t="shared" si="268"/>
        <v>2025-09-25BillStaples21000 Accounts Payable833.45</v>
      </c>
      <c r="G4248" s="15">
        <f t="shared" si="269"/>
        <v>45925</v>
      </c>
      <c r="H4248" s="16" t="str">
        <f>IF((IFERROR((VLOOKUP(D4248,'Automation (QBO)'!A:B,2,FALSE)),"0"))=0,"Suspense",(IFERROR((VLOOKUP(D4248,'Automation (QBO)'!A:B,2,FALSE)),"Suspense")))</f>
        <v>Accounts Payable - Unknown</v>
      </c>
      <c r="I4248" s="17">
        <f t="shared" si="270"/>
        <v>833.45</v>
      </c>
      <c r="J4248" s="12" t="str">
        <f t="shared" si="271"/>
        <v>Accounts Payable - Unknown</v>
      </c>
    </row>
    <row r="4249" spans="1:10" ht="18" hidden="1" customHeight="1">
      <c r="A4249" s="13" t="s">
        <v>1035</v>
      </c>
      <c r="B4249" s="12" t="s">
        <v>924</v>
      </c>
      <c r="C4249" s="12" t="s">
        <v>1036</v>
      </c>
      <c r="D4249" s="12" t="s">
        <v>660</v>
      </c>
      <c r="E4249" s="12">
        <v>150.80000000000001</v>
      </c>
      <c r="F4249" s="14" t="str">
        <f t="shared" si="268"/>
        <v>2025-09-25BillNew West Gypsum51335 Project Expense - Materials150.8</v>
      </c>
      <c r="G4249" s="15">
        <f t="shared" si="269"/>
        <v>45925</v>
      </c>
      <c r="H4249" s="16" t="str">
        <f>IF((IFERROR((VLOOKUP(D4249,'Automation (QBO)'!A:B,2,FALSE)),"0"))=0,"Suspense",(IFERROR((VLOOKUP(D4249,'Automation (QBO)'!A:B,2,FALSE)),"Suspense")))</f>
        <v>Project Expense - Materials</v>
      </c>
      <c r="I4249" s="17">
        <f t="shared" si="270"/>
        <v>150.80000000000001</v>
      </c>
      <c r="J4249" s="12" t="str">
        <f t="shared" si="271"/>
        <v>Project Expense - Materials</v>
      </c>
    </row>
    <row r="4250" spans="1:10" ht="18" hidden="1" customHeight="1">
      <c r="A4250" s="13" t="s">
        <v>1035</v>
      </c>
      <c r="B4250" s="12" t="s">
        <v>924</v>
      </c>
      <c r="C4250" s="12" t="s">
        <v>1036</v>
      </c>
      <c r="D4250" s="12" t="s">
        <v>199</v>
      </c>
      <c r="E4250" s="12">
        <v>-7.54</v>
      </c>
      <c r="F4250" s="14" t="str">
        <f t="shared" si="268"/>
        <v>2025-09-25BillNew West Gypsum21020 GST/HST Payable-7.54</v>
      </c>
      <c r="G4250" s="15">
        <f t="shared" si="269"/>
        <v>45925</v>
      </c>
      <c r="H4250" s="16" t="str">
        <f>IF((IFERROR((VLOOKUP(D4250,'Automation (QBO)'!A:B,2,FALSE)),"0"))=0,"Suspense",(IFERROR((VLOOKUP(D4250,'Automation (QBO)'!A:B,2,FALSE)),"Suspense")))</f>
        <v>GST/HST Payable</v>
      </c>
      <c r="I4250" s="17">
        <f t="shared" si="270"/>
        <v>-7.54</v>
      </c>
      <c r="J4250" s="12" t="str">
        <f t="shared" si="271"/>
        <v>GST/HST Payable</v>
      </c>
    </row>
    <row r="4251" spans="1:10" ht="18" hidden="1" customHeight="1">
      <c r="A4251" s="13" t="s">
        <v>1035</v>
      </c>
      <c r="B4251" s="12" t="s">
        <v>925</v>
      </c>
      <c r="C4251" s="12" t="s">
        <v>1036</v>
      </c>
      <c r="D4251" s="12" t="s">
        <v>272</v>
      </c>
      <c r="E4251" s="12">
        <v>-158.34</v>
      </c>
      <c r="F4251" s="14" t="str">
        <f t="shared" si="268"/>
        <v>2025-09-25Bill Payment (Credit Card)New West Gypsum21000 Accounts Payable-158.34</v>
      </c>
      <c r="G4251" s="15">
        <f t="shared" si="269"/>
        <v>45925</v>
      </c>
      <c r="H4251" s="16" t="str">
        <f>IF((IFERROR((VLOOKUP(D4251,'Automation (QBO)'!A:B,2,FALSE)),"0"))=0,"Suspense",(IFERROR((VLOOKUP(D4251,'Automation (QBO)'!A:B,2,FALSE)),"Suspense")))</f>
        <v>Accounts Payable - Unknown</v>
      </c>
      <c r="I4251" s="17">
        <f t="shared" si="270"/>
        <v>-158.34</v>
      </c>
      <c r="J4251" s="12" t="str">
        <f t="shared" si="271"/>
        <v>Accounts Payable - Unknown</v>
      </c>
    </row>
    <row r="4252" spans="1:10" ht="18" hidden="1" customHeight="1">
      <c r="A4252" s="13" t="s">
        <v>1035</v>
      </c>
      <c r="B4252" s="12" t="s">
        <v>924</v>
      </c>
      <c r="C4252" s="12" t="s">
        <v>1036</v>
      </c>
      <c r="D4252" s="12" t="s">
        <v>272</v>
      </c>
      <c r="E4252" s="12">
        <v>158.34</v>
      </c>
      <c r="F4252" s="14" t="str">
        <f t="shared" si="268"/>
        <v>2025-09-25BillNew West Gypsum21000 Accounts Payable158.34</v>
      </c>
      <c r="G4252" s="15">
        <f t="shared" si="269"/>
        <v>45925</v>
      </c>
      <c r="H4252" s="16" t="str">
        <f>IF((IFERROR((VLOOKUP(D4252,'Automation (QBO)'!A:B,2,FALSE)),"0"))=0,"Suspense",(IFERROR((VLOOKUP(D4252,'Automation (QBO)'!A:B,2,FALSE)),"Suspense")))</f>
        <v>Accounts Payable - Unknown</v>
      </c>
      <c r="I4252" s="17">
        <f t="shared" si="270"/>
        <v>158.34</v>
      </c>
      <c r="J4252" s="12" t="str">
        <f t="shared" si="271"/>
        <v>Accounts Payable - Unknown</v>
      </c>
    </row>
    <row r="4253" spans="1:10" ht="18" hidden="1" customHeight="1">
      <c r="A4253" s="13" t="s">
        <v>1035</v>
      </c>
      <c r="B4253" s="12" t="s">
        <v>924</v>
      </c>
      <c r="C4253" s="12" t="s">
        <v>1036</v>
      </c>
      <c r="D4253" s="12" t="s">
        <v>660</v>
      </c>
      <c r="E4253" s="12">
        <v>149.35</v>
      </c>
      <c r="F4253" s="14" t="str">
        <f t="shared" si="268"/>
        <v>2025-09-25BillNew West Gypsum51335 Project Expense - Materials149.35</v>
      </c>
      <c r="G4253" s="15">
        <f t="shared" si="269"/>
        <v>45925</v>
      </c>
      <c r="H4253" s="16" t="str">
        <f>IF((IFERROR((VLOOKUP(D4253,'Automation (QBO)'!A:B,2,FALSE)),"0"))=0,"Suspense",(IFERROR((VLOOKUP(D4253,'Automation (QBO)'!A:B,2,FALSE)),"Suspense")))</f>
        <v>Project Expense - Materials</v>
      </c>
      <c r="I4253" s="17">
        <f t="shared" si="270"/>
        <v>149.35</v>
      </c>
      <c r="J4253" s="12" t="str">
        <f t="shared" si="271"/>
        <v>Project Expense - Materials</v>
      </c>
    </row>
    <row r="4254" spans="1:10" ht="18" hidden="1" customHeight="1">
      <c r="A4254" s="13" t="s">
        <v>1035</v>
      </c>
      <c r="B4254" s="12" t="s">
        <v>924</v>
      </c>
      <c r="C4254" s="12" t="s">
        <v>1036</v>
      </c>
      <c r="D4254" s="12" t="s">
        <v>199</v>
      </c>
      <c r="E4254" s="12">
        <v>-7.47</v>
      </c>
      <c r="F4254" s="14" t="str">
        <f t="shared" si="268"/>
        <v>2025-09-25BillNew West Gypsum21020 GST/HST Payable-7.47</v>
      </c>
      <c r="G4254" s="15">
        <f t="shared" si="269"/>
        <v>45925</v>
      </c>
      <c r="H4254" s="16" t="str">
        <f>IF((IFERROR((VLOOKUP(D4254,'Automation (QBO)'!A:B,2,FALSE)),"0"))=0,"Suspense",(IFERROR((VLOOKUP(D4254,'Automation (QBO)'!A:B,2,FALSE)),"Suspense")))</f>
        <v>GST/HST Payable</v>
      </c>
      <c r="I4254" s="17">
        <f t="shared" si="270"/>
        <v>-7.47</v>
      </c>
      <c r="J4254" s="12" t="str">
        <f t="shared" si="271"/>
        <v>GST/HST Payable</v>
      </c>
    </row>
    <row r="4255" spans="1:10" ht="18" hidden="1" customHeight="1">
      <c r="A4255" s="13" t="s">
        <v>1035</v>
      </c>
      <c r="B4255" s="12" t="s">
        <v>925</v>
      </c>
      <c r="C4255" s="12" t="s">
        <v>1036</v>
      </c>
      <c r="D4255" s="12" t="s">
        <v>272</v>
      </c>
      <c r="E4255" s="12">
        <v>-156.82</v>
      </c>
      <c r="F4255" s="14" t="str">
        <f t="shared" ref="F4255:F4311" si="272">A4255&amp;B4255&amp;C4255&amp;D4255&amp;E4255</f>
        <v>2025-09-25Bill Payment (Credit Card)New West Gypsum21000 Accounts Payable-156.82</v>
      </c>
      <c r="G4255" s="15">
        <f t="shared" ref="G4255:G4311" si="273">IFERROR((DATEVALUE(A4255)),A4255)</f>
        <v>45925</v>
      </c>
      <c r="H4255" s="16" t="str">
        <f>IF((IFERROR((VLOOKUP(D4255,'Automation (QBO)'!A:B,2,FALSE)),"0"))=0,"Suspense",(IFERROR((VLOOKUP(D4255,'Automation (QBO)'!A:B,2,FALSE)),"Suspense")))</f>
        <v>Accounts Payable - Unknown</v>
      </c>
      <c r="I4255" s="17">
        <f t="shared" ref="I4255:I4311" si="274">E4255</f>
        <v>-156.82</v>
      </c>
      <c r="J4255" s="12" t="str">
        <f t="shared" ref="J4255:J4311" si="275">H4255</f>
        <v>Accounts Payable - Unknown</v>
      </c>
    </row>
    <row r="4256" spans="1:10" ht="18" hidden="1" customHeight="1">
      <c r="A4256" s="13" t="s">
        <v>1035</v>
      </c>
      <c r="B4256" s="12" t="s">
        <v>924</v>
      </c>
      <c r="C4256" s="12" t="s">
        <v>1036</v>
      </c>
      <c r="D4256" s="12" t="s">
        <v>272</v>
      </c>
      <c r="E4256" s="12">
        <v>156.82</v>
      </c>
      <c r="F4256" s="14" t="str">
        <f t="shared" si="272"/>
        <v>2025-09-25BillNew West Gypsum21000 Accounts Payable156.82</v>
      </c>
      <c r="G4256" s="15">
        <f t="shared" si="273"/>
        <v>45925</v>
      </c>
      <c r="H4256" s="16" t="str">
        <f>IF((IFERROR((VLOOKUP(D4256,'Automation (QBO)'!A:B,2,FALSE)),"0"))=0,"Suspense",(IFERROR((VLOOKUP(D4256,'Automation (QBO)'!A:B,2,FALSE)),"Suspense")))</f>
        <v>Accounts Payable - Unknown</v>
      </c>
      <c r="I4256" s="17">
        <f t="shared" si="274"/>
        <v>156.82</v>
      </c>
      <c r="J4256" s="12" t="str">
        <f t="shared" si="275"/>
        <v>Accounts Payable - Unknown</v>
      </c>
    </row>
    <row r="4257" spans="1:10" ht="18" hidden="1" customHeight="1">
      <c r="A4257" s="13" t="s">
        <v>1035</v>
      </c>
      <c r="B4257" s="12" t="s">
        <v>124</v>
      </c>
      <c r="C4257" s="12" t="s">
        <v>967</v>
      </c>
      <c r="D4257" s="12" t="s">
        <v>215</v>
      </c>
      <c r="E4257" s="12">
        <v>-3000</v>
      </c>
      <c r="F4257" s="14" t="str">
        <f t="shared" si="272"/>
        <v>2025-09-25DepositErica Gordon13005 Prepaid Expenses-3000</v>
      </c>
      <c r="G4257" s="15">
        <f t="shared" si="273"/>
        <v>45925</v>
      </c>
      <c r="H4257" s="16" t="str">
        <f>IF((IFERROR((VLOOKUP(D4257,'Automation (QBO)'!A:B,2,FALSE)),"0"))=0,"Suspense",(IFERROR((VLOOKUP(D4257,'Automation (QBO)'!A:B,2,FALSE)),"Suspense")))</f>
        <v>Prepaid expense</v>
      </c>
      <c r="I4257" s="17">
        <f t="shared" si="274"/>
        <v>-3000</v>
      </c>
      <c r="J4257" s="12" t="str">
        <f t="shared" si="275"/>
        <v>Prepaid expense</v>
      </c>
    </row>
    <row r="4258" spans="1:10" ht="18" hidden="1" customHeight="1">
      <c r="A4258" s="13" t="s">
        <v>1035</v>
      </c>
      <c r="B4258" s="12" t="s">
        <v>124</v>
      </c>
      <c r="C4258" s="12" t="s">
        <v>967</v>
      </c>
      <c r="D4258" s="12" t="s">
        <v>199</v>
      </c>
      <c r="E4258" s="12">
        <v>0</v>
      </c>
      <c r="F4258" s="14" t="str">
        <f t="shared" si="272"/>
        <v>2025-09-25DepositErica Gordon21020 GST/HST Payable0</v>
      </c>
      <c r="G4258" s="15">
        <f t="shared" si="273"/>
        <v>45925</v>
      </c>
      <c r="H4258" s="16" t="str">
        <f>IF((IFERROR((VLOOKUP(D4258,'Automation (QBO)'!A:B,2,FALSE)),"0"))=0,"Suspense",(IFERROR((VLOOKUP(D4258,'Automation (QBO)'!A:B,2,FALSE)),"Suspense")))</f>
        <v>GST/HST Payable</v>
      </c>
      <c r="I4258" s="17">
        <f t="shared" si="274"/>
        <v>0</v>
      </c>
      <c r="J4258" s="12" t="str">
        <f t="shared" si="275"/>
        <v>GST/HST Payable</v>
      </c>
    </row>
    <row r="4259" spans="1:10" ht="18" hidden="1" customHeight="1">
      <c r="A4259" s="13" t="s">
        <v>1035</v>
      </c>
      <c r="B4259" s="12" t="s">
        <v>84</v>
      </c>
      <c r="C4259" s="12" t="s">
        <v>753</v>
      </c>
      <c r="D4259" s="12" t="s">
        <v>218</v>
      </c>
      <c r="E4259" s="12">
        <v>98986.06</v>
      </c>
      <c r="F4259" s="14" t="str">
        <f t="shared" si="272"/>
        <v>2025-09-25InvoiceBrowns Newport Village:BSH NewPort Patio Project21045 Deposit Received98986.06</v>
      </c>
      <c r="G4259" s="15">
        <f t="shared" si="273"/>
        <v>45925</v>
      </c>
      <c r="H4259" s="16" t="str">
        <f>IF((IFERROR((VLOOKUP(D4259,'Automation (QBO)'!A:B,2,FALSE)),"0"))=0,"Suspense",(IFERROR((VLOOKUP(D4259,'Automation (QBO)'!A:B,2,FALSE)),"Suspense")))</f>
        <v>Liability - Depostis Received</v>
      </c>
      <c r="I4259" s="17">
        <f t="shared" si="274"/>
        <v>98986.06</v>
      </c>
      <c r="J4259" s="12" t="str">
        <f t="shared" si="275"/>
        <v>Liability - Depostis Received</v>
      </c>
    </row>
    <row r="4260" spans="1:10" ht="18" hidden="1" customHeight="1">
      <c r="A4260" s="13" t="s">
        <v>1035</v>
      </c>
      <c r="B4260" s="12" t="s">
        <v>84</v>
      </c>
      <c r="C4260" s="12" t="s">
        <v>753</v>
      </c>
      <c r="D4260" s="12" t="s">
        <v>199</v>
      </c>
      <c r="E4260" s="12">
        <v>0</v>
      </c>
      <c r="F4260" s="14" t="str">
        <f t="shared" si="272"/>
        <v>2025-09-25InvoiceBrowns Newport Village:BSH NewPort Patio Project21020 GST/HST Payable0</v>
      </c>
      <c r="G4260" s="15">
        <f t="shared" si="273"/>
        <v>45925</v>
      </c>
      <c r="H4260" s="16" t="str">
        <f>IF((IFERROR((VLOOKUP(D4260,'Automation (QBO)'!A:B,2,FALSE)),"0"))=0,"Suspense",(IFERROR((VLOOKUP(D4260,'Automation (QBO)'!A:B,2,FALSE)),"Suspense")))</f>
        <v>GST/HST Payable</v>
      </c>
      <c r="I4260" s="17">
        <f t="shared" si="274"/>
        <v>0</v>
      </c>
      <c r="J4260" s="12" t="str">
        <f t="shared" si="275"/>
        <v>GST/HST Payable</v>
      </c>
    </row>
    <row r="4261" spans="1:10" ht="18" hidden="1" customHeight="1">
      <c r="A4261" s="13" t="s">
        <v>1035</v>
      </c>
      <c r="B4261" s="12" t="s">
        <v>124</v>
      </c>
      <c r="C4261" s="12" t="s">
        <v>967</v>
      </c>
      <c r="D4261" s="12" t="s">
        <v>201</v>
      </c>
      <c r="E4261" s="12">
        <v>3000</v>
      </c>
      <c r="F4261" s="14" t="str">
        <f t="shared" si="272"/>
        <v>2025-09-25DepositErica Gordon11005 Chequing (CIBC)3000</v>
      </c>
      <c r="G4261" s="15">
        <f t="shared" si="273"/>
        <v>45925</v>
      </c>
      <c r="H4261" s="16" t="str">
        <f>IF((IFERROR((VLOOKUP(D4261,'Automation (QBO)'!A:B,2,FALSE)),"0"))=0,"Suspense",(IFERROR((VLOOKUP(D4261,'Automation (QBO)'!A:B,2,FALSE)),"Suspense")))</f>
        <v>Chequing (CIBC)</v>
      </c>
      <c r="I4261" s="17">
        <f t="shared" si="274"/>
        <v>3000</v>
      </c>
      <c r="J4261" s="12" t="str">
        <f t="shared" si="275"/>
        <v>Chequing (CIBC)</v>
      </c>
    </row>
    <row r="4262" spans="1:10" ht="18" hidden="1" customHeight="1">
      <c r="A4262" s="13" t="s">
        <v>1035</v>
      </c>
      <c r="B4262" s="12" t="s">
        <v>99</v>
      </c>
      <c r="D4262" s="12" t="s">
        <v>201</v>
      </c>
      <c r="E4262" s="12">
        <v>-1500</v>
      </c>
      <c r="F4262" s="14" t="str">
        <f t="shared" si="272"/>
        <v>2025-09-25Credit Card Payment11005 Chequing (CIBC)-1500</v>
      </c>
      <c r="G4262" s="15">
        <f t="shared" si="273"/>
        <v>45925</v>
      </c>
      <c r="H4262" s="16" t="str">
        <f>IF((IFERROR((VLOOKUP(D4262,'Automation (QBO)'!A:B,2,FALSE)),"0"))=0,"Suspense",(IFERROR((VLOOKUP(D4262,'Automation (QBO)'!A:B,2,FALSE)),"Suspense")))</f>
        <v>Chequing (CIBC)</v>
      </c>
      <c r="I4262" s="17">
        <f t="shared" si="274"/>
        <v>-1500</v>
      </c>
      <c r="J4262" s="12" t="str">
        <f t="shared" si="275"/>
        <v>Chequing (CIBC)</v>
      </c>
    </row>
    <row r="4263" spans="1:10" ht="18" hidden="1" customHeight="1">
      <c r="A4263" s="13" t="s">
        <v>1035</v>
      </c>
      <c r="B4263" s="12" t="s">
        <v>84</v>
      </c>
      <c r="C4263" s="12" t="s">
        <v>753</v>
      </c>
      <c r="D4263" s="12" t="s">
        <v>665</v>
      </c>
      <c r="E4263" s="12">
        <v>98986.06</v>
      </c>
      <c r="F4263" s="14" t="str">
        <f t="shared" si="272"/>
        <v>2025-09-25InvoiceBrowns Newport Village:BSH NewPort Patio Project12000 [Accounts Receivable]98986.06</v>
      </c>
      <c r="G4263" s="15">
        <f t="shared" si="273"/>
        <v>45925</v>
      </c>
      <c r="H4263" s="16" t="str">
        <f>IF((IFERROR((VLOOKUP(D4263,'Automation (QBO)'!A:B,2,FALSE)),"0"))=0,"Suspense",(IFERROR((VLOOKUP(D4263,'Automation (QBO)'!A:B,2,FALSE)),"Suspense")))</f>
        <v>Accounts Recievable - Suspense</v>
      </c>
      <c r="I4263" s="17">
        <f t="shared" si="274"/>
        <v>98986.06</v>
      </c>
      <c r="J4263" s="12" t="str">
        <f t="shared" si="275"/>
        <v>Accounts Recievable - Suspense</v>
      </c>
    </row>
    <row r="4264" spans="1:10" ht="18" hidden="1" customHeight="1">
      <c r="A4264" s="13" t="s">
        <v>1035</v>
      </c>
      <c r="B4264" s="12" t="s">
        <v>84</v>
      </c>
      <c r="C4264" s="12" t="s">
        <v>753</v>
      </c>
      <c r="D4264" s="12" t="s">
        <v>665</v>
      </c>
      <c r="E4264" s="12">
        <v>0</v>
      </c>
      <c r="F4264" s="14" t="str">
        <f t="shared" si="272"/>
        <v>2025-09-25InvoiceBrowns Newport Village:BSH NewPort Patio Project12000 [Accounts Receivable]0</v>
      </c>
      <c r="G4264" s="15">
        <f t="shared" si="273"/>
        <v>45925</v>
      </c>
      <c r="H4264" s="16" t="str">
        <f>IF((IFERROR((VLOOKUP(D4264,'Automation (QBO)'!A:B,2,FALSE)),"0"))=0,"Suspense",(IFERROR((VLOOKUP(D4264,'Automation (QBO)'!A:B,2,FALSE)),"Suspense")))</f>
        <v>Accounts Recievable - Suspense</v>
      </c>
      <c r="I4264" s="17">
        <f t="shared" si="274"/>
        <v>0</v>
      </c>
      <c r="J4264" s="12" t="str">
        <f t="shared" si="275"/>
        <v>Accounts Recievable - Suspense</v>
      </c>
    </row>
    <row r="4265" spans="1:10" ht="18" hidden="1" customHeight="1">
      <c r="A4265" s="13" t="s">
        <v>1035</v>
      </c>
      <c r="B4265" s="12" t="s">
        <v>84</v>
      </c>
      <c r="C4265" s="12" t="s">
        <v>753</v>
      </c>
      <c r="D4265" s="12" t="s">
        <v>906</v>
      </c>
      <c r="E4265" s="12">
        <v>84030</v>
      </c>
      <c r="F4265" s="14" t="str">
        <f t="shared" si="272"/>
        <v>2025-09-25InvoiceBrowns Newport Village:BSH NewPort Patio Project41009 Project Expense - Subcontractors Income84030</v>
      </c>
      <c r="G4265" s="15">
        <f t="shared" si="273"/>
        <v>45925</v>
      </c>
      <c r="H4265" s="16" t="str">
        <f>IF((IFERROR((VLOOKUP(D4265,'Automation (QBO)'!A:B,2,FALSE)),"0"))=0,"Suspense",(IFERROR((VLOOKUP(D4265,'Automation (QBO)'!A:B,2,FALSE)),"Suspense")))</f>
        <v>Project Expense - Subcontractors Income</v>
      </c>
      <c r="I4265" s="17">
        <f t="shared" si="274"/>
        <v>84030</v>
      </c>
      <c r="J4265" s="12" t="str">
        <f t="shared" si="275"/>
        <v>Project Expense - Subcontractors Income</v>
      </c>
    </row>
    <row r="4266" spans="1:10" ht="18" hidden="1" customHeight="1">
      <c r="A4266" s="13" t="s">
        <v>1035</v>
      </c>
      <c r="B4266" s="12" t="s">
        <v>84</v>
      </c>
      <c r="C4266" s="12" t="s">
        <v>753</v>
      </c>
      <c r="D4266" s="12" t="s">
        <v>760</v>
      </c>
      <c r="E4266" s="12">
        <v>16806</v>
      </c>
      <c r="F4266" s="14" t="str">
        <f t="shared" si="272"/>
        <v>2025-09-25InvoiceBrowns Newport Village:BSH NewPort Patio Project42020 Margin - Subcontractor16806</v>
      </c>
      <c r="G4266" s="15">
        <f t="shared" si="273"/>
        <v>45925</v>
      </c>
      <c r="H4266" s="16" t="str">
        <f>IF((IFERROR((VLOOKUP(D4266,'Automation (QBO)'!A:B,2,FALSE)),"0"))=0,"Suspense",(IFERROR((VLOOKUP(D4266,'Automation (QBO)'!A:B,2,FALSE)),"Suspense")))</f>
        <v>Margin - Subcontractor</v>
      </c>
      <c r="I4266" s="17">
        <f t="shared" si="274"/>
        <v>16806</v>
      </c>
      <c r="J4266" s="12" t="str">
        <f t="shared" si="275"/>
        <v>Margin - Subcontractor</v>
      </c>
    </row>
    <row r="4267" spans="1:10" ht="18" hidden="1" customHeight="1">
      <c r="A4267" s="13" t="s">
        <v>1035</v>
      </c>
      <c r="B4267" s="12" t="s">
        <v>84</v>
      </c>
      <c r="C4267" s="12" t="s">
        <v>753</v>
      </c>
      <c r="D4267" s="12" t="s">
        <v>218</v>
      </c>
      <c r="E4267" s="12">
        <v>-105877.8</v>
      </c>
      <c r="F4267" s="14" t="str">
        <f t="shared" si="272"/>
        <v>2025-09-25InvoiceBrowns Newport Village:BSH NewPort Patio Project21045 Deposit Received-105877.8</v>
      </c>
      <c r="G4267" s="15">
        <f t="shared" si="273"/>
        <v>45925</v>
      </c>
      <c r="H4267" s="16" t="str">
        <f>IF((IFERROR((VLOOKUP(D4267,'Automation (QBO)'!A:B,2,FALSE)),"0"))=0,"Suspense",(IFERROR((VLOOKUP(D4267,'Automation (QBO)'!A:B,2,FALSE)),"Suspense")))</f>
        <v>Liability - Depostis Received</v>
      </c>
      <c r="I4267" s="17">
        <f t="shared" si="274"/>
        <v>-105877.8</v>
      </c>
      <c r="J4267" s="12" t="str">
        <f t="shared" si="275"/>
        <v>Liability - Depostis Received</v>
      </c>
    </row>
    <row r="4268" spans="1:10" ht="18" hidden="1" customHeight="1">
      <c r="A4268" s="13" t="s">
        <v>1035</v>
      </c>
      <c r="B4268" s="12" t="s">
        <v>84</v>
      </c>
      <c r="C4268" s="12" t="s">
        <v>753</v>
      </c>
      <c r="D4268" s="12" t="s">
        <v>199</v>
      </c>
      <c r="E4268" s="12">
        <v>5041.8</v>
      </c>
      <c r="F4268" s="14" t="str">
        <f t="shared" si="272"/>
        <v>2025-09-25InvoiceBrowns Newport Village:BSH NewPort Patio Project21020 GST/HST Payable5041.8</v>
      </c>
      <c r="G4268" s="15">
        <f t="shared" si="273"/>
        <v>45925</v>
      </c>
      <c r="H4268" s="16" t="str">
        <f>IF((IFERROR((VLOOKUP(D4268,'Automation (QBO)'!A:B,2,FALSE)),"0"))=0,"Suspense",(IFERROR((VLOOKUP(D4268,'Automation (QBO)'!A:B,2,FALSE)),"Suspense")))</f>
        <v>GST/HST Payable</v>
      </c>
      <c r="I4268" s="17">
        <f t="shared" si="274"/>
        <v>5041.8</v>
      </c>
      <c r="J4268" s="12" t="str">
        <f t="shared" si="275"/>
        <v>GST/HST Payable</v>
      </c>
    </row>
    <row r="4269" spans="1:10" ht="18" hidden="1" customHeight="1">
      <c r="A4269" s="13" t="s">
        <v>1035</v>
      </c>
      <c r="B4269" s="12" t="s">
        <v>84</v>
      </c>
      <c r="C4269" s="12" t="s">
        <v>753</v>
      </c>
      <c r="D4269" s="12" t="s">
        <v>199</v>
      </c>
      <c r="E4269" s="12">
        <v>0</v>
      </c>
      <c r="F4269" s="14" t="str">
        <f t="shared" si="272"/>
        <v>2025-09-25InvoiceBrowns Newport Village:BSH NewPort Patio Project21020 GST/HST Payable0</v>
      </c>
      <c r="G4269" s="15">
        <f t="shared" si="273"/>
        <v>45925</v>
      </c>
      <c r="H4269" s="16" t="str">
        <f>IF((IFERROR((VLOOKUP(D4269,'Automation (QBO)'!A:B,2,FALSE)),"0"))=0,"Suspense",(IFERROR((VLOOKUP(D4269,'Automation (QBO)'!A:B,2,FALSE)),"Suspense")))</f>
        <v>GST/HST Payable</v>
      </c>
      <c r="I4269" s="17">
        <f t="shared" si="274"/>
        <v>0</v>
      </c>
      <c r="J4269" s="12" t="str">
        <f t="shared" si="275"/>
        <v>GST/HST Payable</v>
      </c>
    </row>
    <row r="4270" spans="1:10" ht="18" hidden="1" customHeight="1">
      <c r="A4270" s="13" t="s">
        <v>1035</v>
      </c>
      <c r="B4270" s="12" t="s">
        <v>925</v>
      </c>
      <c r="C4270" s="12" t="s">
        <v>96</v>
      </c>
      <c r="D4270" s="12" t="s">
        <v>505</v>
      </c>
      <c r="E4270" s="12">
        <v>833.45</v>
      </c>
      <c r="F4270" s="14" t="str">
        <f t="shared" si="272"/>
        <v>2025-09-25Bill Payment (Credit Card)Staples21010 Credit Card (CIBC Visa)833.45</v>
      </c>
      <c r="G4270" s="15">
        <f t="shared" si="273"/>
        <v>45925</v>
      </c>
      <c r="H4270" s="16" t="str">
        <f>IF((IFERROR((VLOOKUP(D4270,'Automation (QBO)'!A:B,2,FALSE)),"0"))=0,"Suspense",(IFERROR((VLOOKUP(D4270,'Automation (QBO)'!A:B,2,FALSE)),"Suspense")))</f>
        <v>Credit Card (CIBC Visa)</v>
      </c>
      <c r="I4270" s="17">
        <f t="shared" si="274"/>
        <v>833.45</v>
      </c>
      <c r="J4270" s="12" t="str">
        <f t="shared" si="275"/>
        <v>Credit Card (CIBC Visa)</v>
      </c>
    </row>
    <row r="4271" spans="1:10" ht="18" hidden="1" customHeight="1">
      <c r="A4271" s="13" t="s">
        <v>1035</v>
      </c>
      <c r="B4271" s="12" t="s">
        <v>925</v>
      </c>
      <c r="C4271" s="12" t="s">
        <v>1036</v>
      </c>
      <c r="D4271" s="12" t="s">
        <v>505</v>
      </c>
      <c r="E4271" s="12">
        <v>158.34</v>
      </c>
      <c r="F4271" s="14" t="str">
        <f t="shared" si="272"/>
        <v>2025-09-25Bill Payment (Credit Card)New West Gypsum21010 Credit Card (CIBC Visa)158.34</v>
      </c>
      <c r="G4271" s="15">
        <f t="shared" si="273"/>
        <v>45925</v>
      </c>
      <c r="H4271" s="16" t="str">
        <f>IF((IFERROR((VLOOKUP(D4271,'Automation (QBO)'!A:B,2,FALSE)),"0"))=0,"Suspense",(IFERROR((VLOOKUP(D4271,'Automation (QBO)'!A:B,2,FALSE)),"Suspense")))</f>
        <v>Credit Card (CIBC Visa)</v>
      </c>
      <c r="I4271" s="17">
        <f t="shared" si="274"/>
        <v>158.34</v>
      </c>
      <c r="J4271" s="12" t="str">
        <f t="shared" si="275"/>
        <v>Credit Card (CIBC Visa)</v>
      </c>
    </row>
    <row r="4272" spans="1:10" ht="18" hidden="1" customHeight="1">
      <c r="A4272" s="13" t="s">
        <v>1035</v>
      </c>
      <c r="B4272" s="12" t="s">
        <v>925</v>
      </c>
      <c r="C4272" s="12" t="s">
        <v>1036</v>
      </c>
      <c r="D4272" s="12" t="s">
        <v>505</v>
      </c>
      <c r="E4272" s="12">
        <v>156.82</v>
      </c>
      <c r="F4272" s="14" t="str">
        <f t="shared" si="272"/>
        <v>2025-09-25Bill Payment (Credit Card)New West Gypsum21010 Credit Card (CIBC Visa)156.82</v>
      </c>
      <c r="G4272" s="15">
        <f t="shared" si="273"/>
        <v>45925</v>
      </c>
      <c r="H4272" s="16" t="str">
        <f>IF((IFERROR((VLOOKUP(D4272,'Automation (QBO)'!A:B,2,FALSE)),"0"))=0,"Suspense",(IFERROR((VLOOKUP(D4272,'Automation (QBO)'!A:B,2,FALSE)),"Suspense")))</f>
        <v>Credit Card (CIBC Visa)</v>
      </c>
      <c r="I4272" s="17">
        <f t="shared" si="274"/>
        <v>156.82</v>
      </c>
      <c r="J4272" s="12" t="str">
        <f t="shared" si="275"/>
        <v>Credit Card (CIBC Visa)</v>
      </c>
    </row>
    <row r="4273" spans="1:10" ht="18" hidden="1" customHeight="1">
      <c r="A4273" s="13" t="s">
        <v>1037</v>
      </c>
      <c r="B4273" s="12" t="s">
        <v>99</v>
      </c>
      <c r="D4273" s="12" t="s">
        <v>505</v>
      </c>
      <c r="E4273" s="12">
        <v>-500</v>
      </c>
      <c r="F4273" s="14" t="str">
        <f t="shared" si="272"/>
        <v>2025-09-26Credit Card Payment21010 Credit Card (CIBC Visa)-500</v>
      </c>
      <c r="G4273" s="15">
        <f t="shared" si="273"/>
        <v>45926</v>
      </c>
      <c r="H4273" s="16" t="str">
        <f>IF((IFERROR((VLOOKUP(D4273,'Automation (QBO)'!A:B,2,FALSE)),"0"))=0,"Suspense",(IFERROR((VLOOKUP(D4273,'Automation (QBO)'!A:B,2,FALSE)),"Suspense")))</f>
        <v>Credit Card (CIBC Visa)</v>
      </c>
      <c r="I4273" s="17">
        <f t="shared" si="274"/>
        <v>-500</v>
      </c>
      <c r="J4273" s="12" t="str">
        <f t="shared" si="275"/>
        <v>Credit Card (CIBC Visa)</v>
      </c>
    </row>
    <row r="4274" spans="1:10" ht="18" hidden="1" customHeight="1">
      <c r="A4274" s="13" t="s">
        <v>1037</v>
      </c>
      <c r="B4274" s="12" t="s">
        <v>78</v>
      </c>
      <c r="C4274" s="12" t="s">
        <v>88</v>
      </c>
      <c r="D4274" s="12" t="s">
        <v>687</v>
      </c>
      <c r="E4274" s="12">
        <v>729.07</v>
      </c>
      <c r="F4274" s="14" t="str">
        <f t="shared" si="272"/>
        <v>2025-09-26ExpenseBell Canada52206 Telephone729.07</v>
      </c>
      <c r="G4274" s="15">
        <f t="shared" si="273"/>
        <v>45926</v>
      </c>
      <c r="H4274" s="16" t="str">
        <f>IF((IFERROR((VLOOKUP(D4274,'Automation (QBO)'!A:B,2,FALSE)),"0"))=0,"Suspense",(IFERROR((VLOOKUP(D4274,'Automation (QBO)'!A:B,2,FALSE)),"Suspense")))</f>
        <v>Communications</v>
      </c>
      <c r="I4274" s="17">
        <f t="shared" si="274"/>
        <v>729.07</v>
      </c>
      <c r="J4274" s="12" t="str">
        <f t="shared" si="275"/>
        <v>Communications</v>
      </c>
    </row>
    <row r="4275" spans="1:10" ht="18" hidden="1" customHeight="1">
      <c r="A4275" s="13" t="s">
        <v>1037</v>
      </c>
      <c r="B4275" s="12" t="s">
        <v>78</v>
      </c>
      <c r="C4275" s="12" t="s">
        <v>88</v>
      </c>
      <c r="D4275" s="12" t="s">
        <v>199</v>
      </c>
      <c r="E4275" s="12">
        <v>-34.07</v>
      </c>
      <c r="F4275" s="14" t="str">
        <f t="shared" si="272"/>
        <v>2025-09-26ExpenseBell Canada21020 GST/HST Payable-34.07</v>
      </c>
      <c r="G4275" s="15">
        <f t="shared" si="273"/>
        <v>45926</v>
      </c>
      <c r="H4275" s="16" t="str">
        <f>IF((IFERROR((VLOOKUP(D4275,'Automation (QBO)'!A:B,2,FALSE)),"0"))=0,"Suspense",(IFERROR((VLOOKUP(D4275,'Automation (QBO)'!A:B,2,FALSE)),"Suspense")))</f>
        <v>GST/HST Payable</v>
      </c>
      <c r="I4275" s="17">
        <f t="shared" si="274"/>
        <v>-34.07</v>
      </c>
      <c r="J4275" s="12" t="str">
        <f t="shared" si="275"/>
        <v>GST/HST Payable</v>
      </c>
    </row>
    <row r="4276" spans="1:10" ht="18" hidden="1" customHeight="1">
      <c r="A4276" s="13" t="s">
        <v>1037</v>
      </c>
      <c r="B4276" s="12" t="s">
        <v>924</v>
      </c>
      <c r="C4276" s="12" t="s">
        <v>83</v>
      </c>
      <c r="D4276" s="12" t="s">
        <v>663</v>
      </c>
      <c r="E4276" s="12">
        <v>158</v>
      </c>
      <c r="F4276" s="14" t="str">
        <f t="shared" si="272"/>
        <v>2025-09-26BillMV Recycling and Waste Centre51315 Project Expense - Other158</v>
      </c>
      <c r="G4276" s="15">
        <f t="shared" si="273"/>
        <v>45926</v>
      </c>
      <c r="H4276" s="16" t="str">
        <f>IF((IFERROR((VLOOKUP(D4276,'Automation (QBO)'!A:B,2,FALSE)),"0"))=0,"Suspense",(IFERROR((VLOOKUP(D4276,'Automation (QBO)'!A:B,2,FALSE)),"Suspense")))</f>
        <v>Project Expense - Other</v>
      </c>
      <c r="I4276" s="17">
        <f t="shared" si="274"/>
        <v>158</v>
      </c>
      <c r="J4276" s="12" t="str">
        <f t="shared" si="275"/>
        <v>Project Expense - Other</v>
      </c>
    </row>
    <row r="4277" spans="1:10" ht="18" hidden="1" customHeight="1">
      <c r="A4277" s="13" t="s">
        <v>1037</v>
      </c>
      <c r="B4277" s="12" t="s">
        <v>925</v>
      </c>
      <c r="C4277" s="12" t="s">
        <v>83</v>
      </c>
      <c r="D4277" s="12" t="s">
        <v>272</v>
      </c>
      <c r="E4277" s="12">
        <v>-158</v>
      </c>
      <c r="F4277" s="14" t="str">
        <f t="shared" si="272"/>
        <v>2025-09-26Bill Payment (Credit Card)MV Recycling and Waste Centre21000 Accounts Payable-158</v>
      </c>
      <c r="G4277" s="15">
        <f t="shared" si="273"/>
        <v>45926</v>
      </c>
      <c r="H4277" s="16" t="str">
        <f>IF((IFERROR((VLOOKUP(D4277,'Automation (QBO)'!A:B,2,FALSE)),"0"))=0,"Suspense",(IFERROR((VLOOKUP(D4277,'Automation (QBO)'!A:B,2,FALSE)),"Suspense")))</f>
        <v>Accounts Payable - Unknown</v>
      </c>
      <c r="I4277" s="17">
        <f t="shared" si="274"/>
        <v>-158</v>
      </c>
      <c r="J4277" s="12" t="str">
        <f t="shared" si="275"/>
        <v>Accounts Payable - Unknown</v>
      </c>
    </row>
    <row r="4278" spans="1:10" ht="18" hidden="1" customHeight="1">
      <c r="A4278" s="13" t="s">
        <v>1037</v>
      </c>
      <c r="B4278" s="12" t="s">
        <v>924</v>
      </c>
      <c r="C4278" s="12" t="s">
        <v>83</v>
      </c>
      <c r="D4278" s="12" t="s">
        <v>272</v>
      </c>
      <c r="E4278" s="12">
        <v>158</v>
      </c>
      <c r="F4278" s="14" t="str">
        <f t="shared" si="272"/>
        <v>2025-09-26BillMV Recycling and Waste Centre21000 Accounts Payable158</v>
      </c>
      <c r="G4278" s="15">
        <f t="shared" si="273"/>
        <v>45926</v>
      </c>
      <c r="H4278" s="16" t="str">
        <f>IF((IFERROR((VLOOKUP(D4278,'Automation (QBO)'!A:B,2,FALSE)),"0"))=0,"Suspense",(IFERROR((VLOOKUP(D4278,'Automation (QBO)'!A:B,2,FALSE)),"Suspense")))</f>
        <v>Accounts Payable - Unknown</v>
      </c>
      <c r="I4278" s="17">
        <f t="shared" si="274"/>
        <v>158</v>
      </c>
      <c r="J4278" s="12" t="str">
        <f t="shared" si="275"/>
        <v>Accounts Payable - Unknown</v>
      </c>
    </row>
    <row r="4279" spans="1:10" ht="18" hidden="1" customHeight="1">
      <c r="A4279" s="13" t="s">
        <v>1037</v>
      </c>
      <c r="B4279" s="12" t="s">
        <v>99</v>
      </c>
      <c r="D4279" s="12" t="s">
        <v>201</v>
      </c>
      <c r="E4279" s="12">
        <v>-500</v>
      </c>
      <c r="F4279" s="14" t="str">
        <f t="shared" si="272"/>
        <v>2025-09-26Credit Card Payment11005 Chequing (CIBC)-500</v>
      </c>
      <c r="G4279" s="15">
        <f t="shared" si="273"/>
        <v>45926</v>
      </c>
      <c r="H4279" s="16" t="str">
        <f>IF((IFERROR((VLOOKUP(D4279,'Automation (QBO)'!A:B,2,FALSE)),"0"))=0,"Suspense",(IFERROR((VLOOKUP(D4279,'Automation (QBO)'!A:B,2,FALSE)),"Suspense")))</f>
        <v>Chequing (CIBC)</v>
      </c>
      <c r="I4279" s="17">
        <f t="shared" si="274"/>
        <v>-500</v>
      </c>
      <c r="J4279" s="12" t="str">
        <f t="shared" si="275"/>
        <v>Chequing (CIBC)</v>
      </c>
    </row>
    <row r="4280" spans="1:10" ht="18" hidden="1" customHeight="1">
      <c r="A4280" s="13" t="s">
        <v>1037</v>
      </c>
      <c r="B4280" s="12" t="s">
        <v>925</v>
      </c>
      <c r="C4280" s="12" t="s">
        <v>83</v>
      </c>
      <c r="D4280" s="12" t="s">
        <v>505</v>
      </c>
      <c r="E4280" s="12">
        <v>158</v>
      </c>
      <c r="F4280" s="14" t="str">
        <f t="shared" si="272"/>
        <v>2025-09-26Bill Payment (Credit Card)MV Recycling and Waste Centre21010 Credit Card (CIBC Visa)158</v>
      </c>
      <c r="G4280" s="15">
        <f t="shared" si="273"/>
        <v>45926</v>
      </c>
      <c r="H4280" s="16" t="str">
        <f>IF((IFERROR((VLOOKUP(D4280,'Automation (QBO)'!A:B,2,FALSE)),"0"))=0,"Suspense",(IFERROR((VLOOKUP(D4280,'Automation (QBO)'!A:B,2,FALSE)),"Suspense")))</f>
        <v>Credit Card (CIBC Visa)</v>
      </c>
      <c r="I4280" s="17">
        <f t="shared" si="274"/>
        <v>158</v>
      </c>
      <c r="J4280" s="12" t="str">
        <f t="shared" si="275"/>
        <v>Credit Card (CIBC Visa)</v>
      </c>
    </row>
    <row r="4281" spans="1:10" ht="18" hidden="1" customHeight="1">
      <c r="A4281" s="13" t="s">
        <v>1037</v>
      </c>
      <c r="B4281" s="12" t="s">
        <v>78</v>
      </c>
      <c r="C4281" s="12" t="s">
        <v>88</v>
      </c>
      <c r="D4281" s="12" t="s">
        <v>505</v>
      </c>
      <c r="E4281" s="12">
        <v>763.14</v>
      </c>
      <c r="F4281" s="14" t="str">
        <f t="shared" si="272"/>
        <v>2025-09-26ExpenseBell Canada21010 Credit Card (CIBC Visa)763.14</v>
      </c>
      <c r="G4281" s="15">
        <f t="shared" si="273"/>
        <v>45926</v>
      </c>
      <c r="H4281" s="16" t="str">
        <f>IF((IFERROR((VLOOKUP(D4281,'Automation (QBO)'!A:B,2,FALSE)),"0"))=0,"Suspense",(IFERROR((VLOOKUP(D4281,'Automation (QBO)'!A:B,2,FALSE)),"Suspense")))</f>
        <v>Credit Card (CIBC Visa)</v>
      </c>
      <c r="I4281" s="17">
        <f t="shared" si="274"/>
        <v>763.14</v>
      </c>
      <c r="J4281" s="12" t="str">
        <f t="shared" si="275"/>
        <v>Credit Card (CIBC Visa)</v>
      </c>
    </row>
    <row r="4282" spans="1:10" ht="18" hidden="1" customHeight="1">
      <c r="A4282" s="13" t="s">
        <v>1038</v>
      </c>
      <c r="B4282" s="12" t="s">
        <v>924</v>
      </c>
      <c r="C4282" s="12" t="s">
        <v>1036</v>
      </c>
      <c r="D4282" s="12" t="s">
        <v>663</v>
      </c>
      <c r="E4282" s="12">
        <v>129.05000000000001</v>
      </c>
      <c r="F4282" s="14" t="str">
        <f t="shared" si="272"/>
        <v>2025-09-27BillNew West Gypsum51315 Project Expense - Other129.05</v>
      </c>
      <c r="G4282" s="15">
        <f t="shared" si="273"/>
        <v>45927</v>
      </c>
      <c r="H4282" s="16" t="str">
        <f>IF((IFERROR((VLOOKUP(D4282,'Automation (QBO)'!A:B,2,FALSE)),"0"))=0,"Suspense",(IFERROR((VLOOKUP(D4282,'Automation (QBO)'!A:B,2,FALSE)),"Suspense")))</f>
        <v>Project Expense - Other</v>
      </c>
      <c r="I4282" s="17">
        <f t="shared" si="274"/>
        <v>129.05000000000001</v>
      </c>
      <c r="J4282" s="12" t="str">
        <f t="shared" si="275"/>
        <v>Project Expense - Other</v>
      </c>
    </row>
    <row r="4283" spans="1:10" ht="18" hidden="1" customHeight="1">
      <c r="A4283" s="13" t="s">
        <v>1038</v>
      </c>
      <c r="B4283" s="12" t="s">
        <v>924</v>
      </c>
      <c r="C4283" s="12" t="s">
        <v>1036</v>
      </c>
      <c r="D4283" s="12" t="s">
        <v>199</v>
      </c>
      <c r="E4283" s="12">
        <v>-6.45</v>
      </c>
      <c r="F4283" s="14" t="str">
        <f t="shared" si="272"/>
        <v>2025-09-27BillNew West Gypsum21020 GST/HST Payable-6.45</v>
      </c>
      <c r="G4283" s="15">
        <f t="shared" si="273"/>
        <v>45927</v>
      </c>
      <c r="H4283" s="16" t="str">
        <f>IF((IFERROR((VLOOKUP(D4283,'Automation (QBO)'!A:B,2,FALSE)),"0"))=0,"Suspense",(IFERROR((VLOOKUP(D4283,'Automation (QBO)'!A:B,2,FALSE)),"Suspense")))</f>
        <v>GST/HST Payable</v>
      </c>
      <c r="I4283" s="17">
        <f t="shared" si="274"/>
        <v>-6.45</v>
      </c>
      <c r="J4283" s="12" t="str">
        <f t="shared" si="275"/>
        <v>GST/HST Payable</v>
      </c>
    </row>
    <row r="4284" spans="1:10" ht="18" hidden="1" customHeight="1">
      <c r="A4284" s="13" t="s">
        <v>1038</v>
      </c>
      <c r="B4284" s="12" t="s">
        <v>925</v>
      </c>
      <c r="C4284" s="12" t="s">
        <v>1036</v>
      </c>
      <c r="D4284" s="12" t="s">
        <v>272</v>
      </c>
      <c r="E4284" s="12">
        <v>-135.5</v>
      </c>
      <c r="F4284" s="14" t="str">
        <f t="shared" si="272"/>
        <v>2025-09-27Bill Payment (Credit Card)New West Gypsum21000 Accounts Payable-135.5</v>
      </c>
      <c r="G4284" s="15">
        <f t="shared" si="273"/>
        <v>45927</v>
      </c>
      <c r="H4284" s="16" t="str">
        <f>IF((IFERROR((VLOOKUP(D4284,'Automation (QBO)'!A:B,2,FALSE)),"0"))=0,"Suspense",(IFERROR((VLOOKUP(D4284,'Automation (QBO)'!A:B,2,FALSE)),"Suspense")))</f>
        <v>Accounts Payable - Unknown</v>
      </c>
      <c r="I4284" s="17">
        <f t="shared" si="274"/>
        <v>-135.5</v>
      </c>
      <c r="J4284" s="12" t="str">
        <f t="shared" si="275"/>
        <v>Accounts Payable - Unknown</v>
      </c>
    </row>
    <row r="4285" spans="1:10" ht="18" hidden="1" customHeight="1">
      <c r="A4285" s="13" t="s">
        <v>1038</v>
      </c>
      <c r="B4285" s="12" t="s">
        <v>924</v>
      </c>
      <c r="C4285" s="12" t="s">
        <v>1036</v>
      </c>
      <c r="D4285" s="12" t="s">
        <v>272</v>
      </c>
      <c r="E4285" s="12">
        <v>135.5</v>
      </c>
      <c r="F4285" s="14" t="str">
        <f t="shared" si="272"/>
        <v>2025-09-27BillNew West Gypsum21000 Accounts Payable135.5</v>
      </c>
      <c r="G4285" s="15">
        <f t="shared" si="273"/>
        <v>45927</v>
      </c>
      <c r="H4285" s="16" t="str">
        <f>IF((IFERROR((VLOOKUP(D4285,'Automation (QBO)'!A:B,2,FALSE)),"0"))=0,"Suspense",(IFERROR((VLOOKUP(D4285,'Automation (QBO)'!A:B,2,FALSE)),"Suspense")))</f>
        <v>Accounts Payable - Unknown</v>
      </c>
      <c r="I4285" s="17">
        <f t="shared" si="274"/>
        <v>135.5</v>
      </c>
      <c r="J4285" s="12" t="str">
        <f t="shared" si="275"/>
        <v>Accounts Payable - Unknown</v>
      </c>
    </row>
    <row r="4286" spans="1:10" ht="18" hidden="1" customHeight="1">
      <c r="A4286" s="13" t="s">
        <v>1038</v>
      </c>
      <c r="B4286" s="12" t="s">
        <v>925</v>
      </c>
      <c r="C4286" s="12" t="s">
        <v>1036</v>
      </c>
      <c r="D4286" s="12" t="s">
        <v>505</v>
      </c>
      <c r="E4286" s="12">
        <v>135.5</v>
      </c>
      <c r="F4286" s="14" t="str">
        <f t="shared" si="272"/>
        <v>2025-09-27Bill Payment (Credit Card)New West Gypsum21010 Credit Card (CIBC Visa)135.5</v>
      </c>
      <c r="G4286" s="15">
        <f t="shared" si="273"/>
        <v>45927</v>
      </c>
      <c r="H4286" s="16" t="str">
        <f>IF((IFERROR((VLOOKUP(D4286,'Automation (QBO)'!A:B,2,FALSE)),"0"))=0,"Suspense",(IFERROR((VLOOKUP(D4286,'Automation (QBO)'!A:B,2,FALSE)),"Suspense")))</f>
        <v>Credit Card (CIBC Visa)</v>
      </c>
      <c r="I4286" s="17">
        <f t="shared" si="274"/>
        <v>135.5</v>
      </c>
      <c r="J4286" s="12" t="str">
        <f t="shared" si="275"/>
        <v>Credit Card (CIBC Visa)</v>
      </c>
    </row>
    <row r="4287" spans="1:10" ht="18" hidden="1" customHeight="1">
      <c r="A4287" s="13" t="s">
        <v>1039</v>
      </c>
      <c r="B4287" s="12" t="s">
        <v>99</v>
      </c>
      <c r="D4287" s="12" t="s">
        <v>505</v>
      </c>
      <c r="E4287" s="12">
        <v>-300</v>
      </c>
      <c r="F4287" s="14" t="str">
        <f t="shared" si="272"/>
        <v>2025-09-28Credit Card Payment21010 Credit Card (CIBC Visa)-300</v>
      </c>
      <c r="G4287" s="15">
        <f t="shared" si="273"/>
        <v>45928</v>
      </c>
      <c r="H4287" s="16" t="str">
        <f>IF((IFERROR((VLOOKUP(D4287,'Automation (QBO)'!A:B,2,FALSE)),"0"))=0,"Suspense",(IFERROR((VLOOKUP(D4287,'Automation (QBO)'!A:B,2,FALSE)),"Suspense")))</f>
        <v>Credit Card (CIBC Visa)</v>
      </c>
      <c r="I4287" s="17">
        <f t="shared" si="274"/>
        <v>-300</v>
      </c>
      <c r="J4287" s="12" t="str">
        <f t="shared" si="275"/>
        <v>Credit Card (CIBC Visa)</v>
      </c>
    </row>
    <row r="4288" spans="1:10" ht="18" hidden="1" customHeight="1">
      <c r="A4288" s="13" t="s">
        <v>1039</v>
      </c>
      <c r="B4288" s="12" t="s">
        <v>924</v>
      </c>
      <c r="C4288" s="12" t="s">
        <v>86</v>
      </c>
      <c r="D4288" s="12" t="s">
        <v>204</v>
      </c>
      <c r="E4288" s="12">
        <v>167.33</v>
      </c>
      <c r="F4288" s="14" t="str">
        <f t="shared" si="272"/>
        <v>2025-09-28BillEsso52225 Fuel167.33</v>
      </c>
      <c r="G4288" s="15">
        <f t="shared" si="273"/>
        <v>45928</v>
      </c>
      <c r="H4288" s="16" t="str">
        <f>IF((IFERROR((VLOOKUP(D4288,'Automation (QBO)'!A:B,2,FALSE)),"0"))=0,"Suspense",(IFERROR((VLOOKUP(D4288,'Automation (QBO)'!A:B,2,FALSE)),"Suspense")))</f>
        <v>Fuel</v>
      </c>
      <c r="I4288" s="17">
        <f t="shared" si="274"/>
        <v>167.33</v>
      </c>
      <c r="J4288" s="12" t="str">
        <f t="shared" si="275"/>
        <v>Fuel</v>
      </c>
    </row>
    <row r="4289" spans="1:10" ht="18" hidden="1" customHeight="1">
      <c r="A4289" s="13" t="s">
        <v>1039</v>
      </c>
      <c r="B4289" s="12" t="s">
        <v>924</v>
      </c>
      <c r="C4289" s="12" t="s">
        <v>86</v>
      </c>
      <c r="D4289" s="12" t="s">
        <v>199</v>
      </c>
      <c r="E4289" s="12">
        <v>-8.3699999999999992</v>
      </c>
      <c r="F4289" s="14" t="str">
        <f t="shared" si="272"/>
        <v>2025-09-28BillEsso21020 GST/HST Payable-8.37</v>
      </c>
      <c r="G4289" s="15">
        <f t="shared" si="273"/>
        <v>45928</v>
      </c>
      <c r="H4289" s="16" t="str">
        <f>IF((IFERROR((VLOOKUP(D4289,'Automation (QBO)'!A:B,2,FALSE)),"0"))=0,"Suspense",(IFERROR((VLOOKUP(D4289,'Automation (QBO)'!A:B,2,FALSE)),"Suspense")))</f>
        <v>GST/HST Payable</v>
      </c>
      <c r="I4289" s="17">
        <f t="shared" si="274"/>
        <v>-8.3699999999999992</v>
      </c>
      <c r="J4289" s="12" t="str">
        <f t="shared" si="275"/>
        <v>GST/HST Payable</v>
      </c>
    </row>
    <row r="4290" spans="1:10" ht="18" hidden="1" customHeight="1">
      <c r="A4290" s="13" t="s">
        <v>1039</v>
      </c>
      <c r="B4290" s="12" t="s">
        <v>924</v>
      </c>
      <c r="C4290" s="12" t="s">
        <v>86</v>
      </c>
      <c r="D4290" s="12" t="s">
        <v>272</v>
      </c>
      <c r="E4290" s="12">
        <v>175.7</v>
      </c>
      <c r="F4290" s="14" t="str">
        <f t="shared" si="272"/>
        <v>2025-09-28BillEsso21000 Accounts Payable175.7</v>
      </c>
      <c r="G4290" s="15">
        <f t="shared" si="273"/>
        <v>45928</v>
      </c>
      <c r="H4290" s="16" t="str">
        <f>IF((IFERROR((VLOOKUP(D4290,'Automation (QBO)'!A:B,2,FALSE)),"0"))=0,"Suspense",(IFERROR((VLOOKUP(D4290,'Automation (QBO)'!A:B,2,FALSE)),"Suspense")))</f>
        <v>Accounts Payable - Unknown</v>
      </c>
      <c r="I4290" s="17">
        <f t="shared" si="274"/>
        <v>175.7</v>
      </c>
      <c r="J4290" s="12" t="str">
        <f t="shared" si="275"/>
        <v>Accounts Payable - Unknown</v>
      </c>
    </row>
    <row r="4291" spans="1:10" ht="18" hidden="1" customHeight="1">
      <c r="A4291" s="13" t="s">
        <v>1039</v>
      </c>
      <c r="B4291" s="12" t="s">
        <v>925</v>
      </c>
      <c r="C4291" s="12" t="s">
        <v>86</v>
      </c>
      <c r="D4291" s="12" t="s">
        <v>272</v>
      </c>
      <c r="E4291" s="12">
        <v>-175.7</v>
      </c>
      <c r="F4291" s="14" t="str">
        <f t="shared" si="272"/>
        <v>2025-09-28Bill Payment (Credit Card)Esso21000 Accounts Payable-175.7</v>
      </c>
      <c r="G4291" s="15">
        <f t="shared" si="273"/>
        <v>45928</v>
      </c>
      <c r="H4291" s="16" t="str">
        <f>IF((IFERROR((VLOOKUP(D4291,'Automation (QBO)'!A:B,2,FALSE)),"0"))=0,"Suspense",(IFERROR((VLOOKUP(D4291,'Automation (QBO)'!A:B,2,FALSE)),"Suspense")))</f>
        <v>Accounts Payable - Unknown</v>
      </c>
      <c r="I4291" s="17">
        <f t="shared" si="274"/>
        <v>-175.7</v>
      </c>
      <c r="J4291" s="12" t="str">
        <f t="shared" si="275"/>
        <v>Accounts Payable - Unknown</v>
      </c>
    </row>
    <row r="4292" spans="1:10" ht="18" hidden="1" customHeight="1">
      <c r="A4292" s="13" t="s">
        <v>1039</v>
      </c>
      <c r="B4292" s="12" t="s">
        <v>99</v>
      </c>
      <c r="D4292" s="12" t="s">
        <v>201</v>
      </c>
      <c r="E4292" s="12">
        <v>-300</v>
      </c>
      <c r="F4292" s="14" t="str">
        <f t="shared" si="272"/>
        <v>2025-09-28Credit Card Payment11005 Chequing (CIBC)-300</v>
      </c>
      <c r="G4292" s="15">
        <f t="shared" si="273"/>
        <v>45928</v>
      </c>
      <c r="H4292" s="16" t="str">
        <f>IF((IFERROR((VLOOKUP(D4292,'Automation (QBO)'!A:B,2,FALSE)),"0"))=0,"Suspense",(IFERROR((VLOOKUP(D4292,'Automation (QBO)'!A:B,2,FALSE)),"Suspense")))</f>
        <v>Chequing (CIBC)</v>
      </c>
      <c r="I4292" s="17">
        <f t="shared" si="274"/>
        <v>-300</v>
      </c>
      <c r="J4292" s="12" t="str">
        <f t="shared" si="275"/>
        <v>Chequing (CIBC)</v>
      </c>
    </row>
    <row r="4293" spans="1:10" ht="18" hidden="1" customHeight="1">
      <c r="A4293" s="13" t="s">
        <v>1039</v>
      </c>
      <c r="B4293" s="12" t="s">
        <v>925</v>
      </c>
      <c r="C4293" s="12" t="s">
        <v>86</v>
      </c>
      <c r="D4293" s="12" t="s">
        <v>505</v>
      </c>
      <c r="E4293" s="12">
        <v>175.7</v>
      </c>
      <c r="F4293" s="14" t="str">
        <f t="shared" si="272"/>
        <v>2025-09-28Bill Payment (Credit Card)Esso21010 Credit Card (CIBC Visa)175.7</v>
      </c>
      <c r="G4293" s="15">
        <f t="shared" si="273"/>
        <v>45928</v>
      </c>
      <c r="H4293" s="16" t="str">
        <f>IF((IFERROR((VLOOKUP(D4293,'Automation (QBO)'!A:B,2,FALSE)),"0"))=0,"Suspense",(IFERROR((VLOOKUP(D4293,'Automation (QBO)'!A:B,2,FALSE)),"Suspense")))</f>
        <v>Credit Card (CIBC Visa)</v>
      </c>
      <c r="I4293" s="17">
        <f t="shared" si="274"/>
        <v>175.7</v>
      </c>
      <c r="J4293" s="12" t="str">
        <f t="shared" si="275"/>
        <v>Credit Card (CIBC Visa)</v>
      </c>
    </row>
    <row r="4294" spans="1:10" ht="18" hidden="1" customHeight="1">
      <c r="A4294" s="13" t="s">
        <v>1040</v>
      </c>
      <c r="B4294" s="12" t="s">
        <v>84</v>
      </c>
      <c r="C4294" s="12" t="s">
        <v>1041</v>
      </c>
      <c r="D4294" s="12" t="s">
        <v>906</v>
      </c>
      <c r="E4294" s="12">
        <v>13500</v>
      </c>
      <c r="F4294" s="14" t="str">
        <f t="shared" si="272"/>
        <v>2025-09-29InvoiceInlet Hearing41009 Project Expense - Subcontractors Income13500</v>
      </c>
      <c r="G4294" s="15">
        <f t="shared" si="273"/>
        <v>45929</v>
      </c>
      <c r="H4294" s="16" t="str">
        <f>IF((IFERROR((VLOOKUP(D4294,'Automation (QBO)'!A:B,2,FALSE)),"0"))=0,"Suspense",(IFERROR((VLOOKUP(D4294,'Automation (QBO)'!A:B,2,FALSE)),"Suspense")))</f>
        <v>Project Expense - Subcontractors Income</v>
      </c>
      <c r="I4294" s="17">
        <f t="shared" si="274"/>
        <v>13500</v>
      </c>
      <c r="J4294" s="12" t="str">
        <f t="shared" si="275"/>
        <v>Project Expense - Subcontractors Income</v>
      </c>
    </row>
    <row r="4295" spans="1:10" ht="18" hidden="1" customHeight="1">
      <c r="A4295" s="13" t="s">
        <v>1040</v>
      </c>
      <c r="B4295" s="12" t="s">
        <v>84</v>
      </c>
      <c r="C4295" s="12" t="s">
        <v>1041</v>
      </c>
      <c r="D4295" s="12" t="s">
        <v>906</v>
      </c>
      <c r="E4295" s="12">
        <v>2400</v>
      </c>
      <c r="F4295" s="14" t="str">
        <f t="shared" si="272"/>
        <v>2025-09-29InvoiceInlet Hearing41009 Project Expense - Subcontractors Income2400</v>
      </c>
      <c r="G4295" s="15">
        <f t="shared" si="273"/>
        <v>45929</v>
      </c>
      <c r="H4295" s="16" t="str">
        <f>IF((IFERROR((VLOOKUP(D4295,'Automation (QBO)'!A:B,2,FALSE)),"0"))=0,"Suspense",(IFERROR((VLOOKUP(D4295,'Automation (QBO)'!A:B,2,FALSE)),"Suspense")))</f>
        <v>Project Expense - Subcontractors Income</v>
      </c>
      <c r="I4295" s="17">
        <f t="shared" si="274"/>
        <v>2400</v>
      </c>
      <c r="J4295" s="12" t="str">
        <f t="shared" si="275"/>
        <v>Project Expense - Subcontractors Income</v>
      </c>
    </row>
    <row r="4296" spans="1:10" ht="18" hidden="1" customHeight="1">
      <c r="A4296" s="13" t="s">
        <v>1040</v>
      </c>
      <c r="B4296" s="12" t="s">
        <v>84</v>
      </c>
      <c r="C4296" s="12" t="s">
        <v>1041</v>
      </c>
      <c r="D4296" s="12" t="s">
        <v>906</v>
      </c>
      <c r="E4296" s="12">
        <v>3000</v>
      </c>
      <c r="F4296" s="14" t="str">
        <f t="shared" si="272"/>
        <v>2025-09-29InvoiceInlet Hearing41009 Project Expense - Subcontractors Income3000</v>
      </c>
      <c r="G4296" s="15">
        <f t="shared" si="273"/>
        <v>45929</v>
      </c>
      <c r="H4296" s="16" t="str">
        <f>IF((IFERROR((VLOOKUP(D4296,'Automation (QBO)'!A:B,2,FALSE)),"0"))=0,"Suspense",(IFERROR((VLOOKUP(D4296,'Automation (QBO)'!A:B,2,FALSE)),"Suspense")))</f>
        <v>Project Expense - Subcontractors Income</v>
      </c>
      <c r="I4296" s="17">
        <f t="shared" si="274"/>
        <v>3000</v>
      </c>
      <c r="J4296" s="12" t="str">
        <f t="shared" si="275"/>
        <v>Project Expense - Subcontractors Income</v>
      </c>
    </row>
    <row r="4297" spans="1:10" ht="18" hidden="1" customHeight="1">
      <c r="A4297" s="13" t="s">
        <v>1040</v>
      </c>
      <c r="B4297" s="12" t="s">
        <v>84</v>
      </c>
      <c r="C4297" s="12" t="s">
        <v>1041</v>
      </c>
      <c r="D4297" s="12" t="s">
        <v>760</v>
      </c>
      <c r="E4297" s="12">
        <v>3780</v>
      </c>
      <c r="F4297" s="14" t="str">
        <f t="shared" si="272"/>
        <v>2025-09-29InvoiceInlet Hearing42020 Margin - Subcontractor3780</v>
      </c>
      <c r="G4297" s="15">
        <f t="shared" si="273"/>
        <v>45929</v>
      </c>
      <c r="H4297" s="16" t="str">
        <f>IF((IFERROR((VLOOKUP(D4297,'Automation (QBO)'!A:B,2,FALSE)),"0"))=0,"Suspense",(IFERROR((VLOOKUP(D4297,'Automation (QBO)'!A:B,2,FALSE)),"Suspense")))</f>
        <v>Margin - Subcontractor</v>
      </c>
      <c r="I4297" s="17">
        <f t="shared" si="274"/>
        <v>3780</v>
      </c>
      <c r="J4297" s="12" t="str">
        <f t="shared" si="275"/>
        <v>Margin - Subcontractor</v>
      </c>
    </row>
    <row r="4298" spans="1:10" ht="18" hidden="1" customHeight="1">
      <c r="A4298" s="13" t="s">
        <v>1040</v>
      </c>
      <c r="B4298" s="12" t="s">
        <v>84</v>
      </c>
      <c r="C4298" s="12" t="s">
        <v>1041</v>
      </c>
      <c r="D4298" s="12" t="s">
        <v>665</v>
      </c>
      <c r="E4298" s="12">
        <v>25809</v>
      </c>
      <c r="F4298" s="14" t="str">
        <f t="shared" si="272"/>
        <v>2025-09-29InvoiceInlet Hearing12000 [Accounts Receivable]25809</v>
      </c>
      <c r="G4298" s="15">
        <f t="shared" si="273"/>
        <v>45929</v>
      </c>
      <c r="H4298" s="16" t="str">
        <f>IF((IFERROR((VLOOKUP(D4298,'Automation (QBO)'!A:B,2,FALSE)),"0"))=0,"Suspense",(IFERROR((VLOOKUP(D4298,'Automation (QBO)'!A:B,2,FALSE)),"Suspense")))</f>
        <v>Accounts Recievable - Suspense</v>
      </c>
      <c r="I4298" s="17">
        <f t="shared" si="274"/>
        <v>25809</v>
      </c>
      <c r="J4298" s="12" t="str">
        <f t="shared" si="275"/>
        <v>Accounts Recievable - Suspense</v>
      </c>
    </row>
    <row r="4299" spans="1:10" ht="18" hidden="1" customHeight="1">
      <c r="A4299" s="13" t="s">
        <v>1040</v>
      </c>
      <c r="B4299" s="12" t="s">
        <v>84</v>
      </c>
      <c r="C4299" s="12" t="s">
        <v>1041</v>
      </c>
      <c r="D4299" s="12" t="s">
        <v>950</v>
      </c>
      <c r="E4299" s="12">
        <v>1900</v>
      </c>
      <c r="F4299" s="14" t="str">
        <f t="shared" si="272"/>
        <v>2025-09-29InvoiceInlet Hearing41007 Labour - Consulting1900</v>
      </c>
      <c r="G4299" s="15">
        <f t="shared" si="273"/>
        <v>45929</v>
      </c>
      <c r="H4299" s="16" t="str">
        <f>IF((IFERROR((VLOOKUP(D4299,'Automation (QBO)'!A:B,2,FALSE)),"0"))=0,"Suspense",(IFERROR((VLOOKUP(D4299,'Automation (QBO)'!A:B,2,FALSE)),"Suspense")))</f>
        <v>Labour - Consulting</v>
      </c>
      <c r="I4299" s="17">
        <f t="shared" si="274"/>
        <v>1900</v>
      </c>
      <c r="J4299" s="12" t="str">
        <f t="shared" si="275"/>
        <v>Labour - Consulting</v>
      </c>
    </row>
    <row r="4300" spans="1:10" ht="18" hidden="1" customHeight="1">
      <c r="A4300" s="13" t="s">
        <v>1040</v>
      </c>
      <c r="B4300" s="12" t="s">
        <v>84</v>
      </c>
      <c r="C4300" s="12" t="s">
        <v>1041</v>
      </c>
      <c r="D4300" s="12" t="s">
        <v>199</v>
      </c>
      <c r="E4300" s="12">
        <v>1229</v>
      </c>
      <c r="F4300" s="14" t="str">
        <f t="shared" si="272"/>
        <v>2025-09-29InvoiceInlet Hearing21020 GST/HST Payable1229</v>
      </c>
      <c r="G4300" s="15">
        <f t="shared" si="273"/>
        <v>45929</v>
      </c>
      <c r="H4300" s="16" t="str">
        <f>IF((IFERROR((VLOOKUP(D4300,'Automation (QBO)'!A:B,2,FALSE)),"0"))=0,"Suspense",(IFERROR((VLOOKUP(D4300,'Automation (QBO)'!A:B,2,FALSE)),"Suspense")))</f>
        <v>GST/HST Payable</v>
      </c>
      <c r="I4300" s="17">
        <f t="shared" si="274"/>
        <v>1229</v>
      </c>
      <c r="J4300" s="12" t="str">
        <f t="shared" si="275"/>
        <v>GST/HST Payable</v>
      </c>
    </row>
    <row r="4301" spans="1:10" ht="18" hidden="1" customHeight="1">
      <c r="A4301" s="13" t="s">
        <v>1040</v>
      </c>
      <c r="B4301" s="12" t="s">
        <v>78</v>
      </c>
      <c r="C4301" s="12" t="s">
        <v>139</v>
      </c>
      <c r="D4301" s="12" t="s">
        <v>206</v>
      </c>
      <c r="E4301" s="12">
        <v>6</v>
      </c>
      <c r="F4301" s="14" t="str">
        <f t="shared" si="272"/>
        <v>2025-09-29ExpenseService Charge52115 Bank Fees6</v>
      </c>
      <c r="G4301" s="15">
        <f t="shared" si="273"/>
        <v>45929</v>
      </c>
      <c r="H4301" s="16" t="str">
        <f>IF((IFERROR((VLOOKUP(D4301,'Automation (QBO)'!A:B,2,FALSE)),"0"))=0,"Suspense",(IFERROR((VLOOKUP(D4301,'Automation (QBO)'!A:B,2,FALSE)),"Suspense")))</f>
        <v>Bank Fees</v>
      </c>
      <c r="I4301" s="17">
        <f t="shared" si="274"/>
        <v>6</v>
      </c>
      <c r="J4301" s="12" t="str">
        <f t="shared" si="275"/>
        <v>Bank Fees</v>
      </c>
    </row>
    <row r="4302" spans="1:10" ht="18" hidden="1" customHeight="1">
      <c r="A4302" s="13" t="s">
        <v>1040</v>
      </c>
      <c r="B4302" s="12" t="s">
        <v>78</v>
      </c>
      <c r="C4302" s="12" t="s">
        <v>139</v>
      </c>
      <c r="D4302" s="12" t="s">
        <v>199</v>
      </c>
      <c r="E4302" s="12">
        <v>0</v>
      </c>
      <c r="F4302" s="14" t="str">
        <f t="shared" si="272"/>
        <v>2025-09-29ExpenseService Charge21020 GST/HST Payable0</v>
      </c>
      <c r="G4302" s="15">
        <f t="shared" si="273"/>
        <v>45929</v>
      </c>
      <c r="H4302" s="16" t="str">
        <f>IF((IFERROR((VLOOKUP(D4302,'Automation (QBO)'!A:B,2,FALSE)),"0"))=0,"Suspense",(IFERROR((VLOOKUP(D4302,'Automation (QBO)'!A:B,2,FALSE)),"Suspense")))</f>
        <v>GST/HST Payable</v>
      </c>
      <c r="I4302" s="17">
        <f t="shared" si="274"/>
        <v>0</v>
      </c>
      <c r="J4302" s="12" t="str">
        <f t="shared" si="275"/>
        <v>GST/HST Payable</v>
      </c>
    </row>
    <row r="4303" spans="1:10" ht="18" hidden="1" customHeight="1">
      <c r="A4303" s="13" t="s">
        <v>1040</v>
      </c>
      <c r="B4303" s="12" t="s">
        <v>78</v>
      </c>
      <c r="C4303" s="12" t="s">
        <v>1028</v>
      </c>
      <c r="D4303" s="12" t="s">
        <v>206</v>
      </c>
      <c r="E4303" s="12">
        <v>0.01</v>
      </c>
      <c r="F4303" s="14" t="str">
        <f t="shared" si="272"/>
        <v>2025-09-29ExpenseCIBC52115 Bank Fees0.01</v>
      </c>
      <c r="G4303" s="15">
        <f t="shared" si="273"/>
        <v>45929</v>
      </c>
      <c r="H4303" s="16" t="str">
        <f>IF((IFERROR((VLOOKUP(D4303,'Automation (QBO)'!A:B,2,FALSE)),"0"))=0,"Suspense",(IFERROR((VLOOKUP(D4303,'Automation (QBO)'!A:B,2,FALSE)),"Suspense")))</f>
        <v>Bank Fees</v>
      </c>
      <c r="I4303" s="17">
        <f t="shared" si="274"/>
        <v>0.01</v>
      </c>
      <c r="J4303" s="12" t="str">
        <f t="shared" si="275"/>
        <v>Bank Fees</v>
      </c>
    </row>
    <row r="4304" spans="1:10" ht="18" hidden="1" customHeight="1">
      <c r="A4304" s="13" t="s">
        <v>1040</v>
      </c>
      <c r="B4304" s="12" t="s">
        <v>78</v>
      </c>
      <c r="C4304" s="12" t="s">
        <v>1028</v>
      </c>
      <c r="D4304" s="12" t="s">
        <v>199</v>
      </c>
      <c r="E4304" s="12">
        <v>0</v>
      </c>
      <c r="F4304" s="14" t="str">
        <f t="shared" si="272"/>
        <v>2025-09-29ExpenseCIBC21020 GST/HST Payable0</v>
      </c>
      <c r="G4304" s="15">
        <f t="shared" si="273"/>
        <v>45929</v>
      </c>
      <c r="H4304" s="16" t="str">
        <f>IF((IFERROR((VLOOKUP(D4304,'Automation (QBO)'!A:B,2,FALSE)),"0"))=0,"Suspense",(IFERROR((VLOOKUP(D4304,'Automation (QBO)'!A:B,2,FALSE)),"Suspense")))</f>
        <v>GST/HST Payable</v>
      </c>
      <c r="I4304" s="17">
        <f t="shared" si="274"/>
        <v>0</v>
      </c>
      <c r="J4304" s="12" t="str">
        <f t="shared" si="275"/>
        <v>GST/HST Payable</v>
      </c>
    </row>
    <row r="4305" spans="1:10" ht="18" hidden="1" customHeight="1">
      <c r="A4305" s="13" t="s">
        <v>1040</v>
      </c>
      <c r="B4305" s="12" t="s">
        <v>78</v>
      </c>
      <c r="C4305" s="12" t="s">
        <v>1028</v>
      </c>
      <c r="D4305" s="12" t="s">
        <v>206</v>
      </c>
      <c r="E4305" s="12">
        <v>9.5</v>
      </c>
      <c r="F4305" s="14" t="str">
        <f t="shared" si="272"/>
        <v>2025-09-29ExpenseCIBC52115 Bank Fees9.5</v>
      </c>
      <c r="G4305" s="15">
        <f t="shared" si="273"/>
        <v>45929</v>
      </c>
      <c r="H4305" s="16" t="str">
        <f>IF((IFERROR((VLOOKUP(D4305,'Automation (QBO)'!A:B,2,FALSE)),"0"))=0,"Suspense",(IFERROR((VLOOKUP(D4305,'Automation (QBO)'!A:B,2,FALSE)),"Suspense")))</f>
        <v>Bank Fees</v>
      </c>
      <c r="I4305" s="17">
        <f t="shared" si="274"/>
        <v>9.5</v>
      </c>
      <c r="J4305" s="12" t="str">
        <f t="shared" si="275"/>
        <v>Bank Fees</v>
      </c>
    </row>
    <row r="4306" spans="1:10" ht="18" hidden="1" customHeight="1">
      <c r="A4306" s="13" t="s">
        <v>1040</v>
      </c>
      <c r="B4306" s="12" t="s">
        <v>78</v>
      </c>
      <c r="C4306" s="12" t="s">
        <v>1028</v>
      </c>
      <c r="D4306" s="12" t="s">
        <v>199</v>
      </c>
      <c r="E4306" s="12">
        <v>0</v>
      </c>
      <c r="F4306" s="14" t="str">
        <f t="shared" si="272"/>
        <v>2025-09-29ExpenseCIBC21020 GST/HST Payable0</v>
      </c>
      <c r="G4306" s="15">
        <f t="shared" si="273"/>
        <v>45929</v>
      </c>
      <c r="H4306" s="16" t="str">
        <f>IF((IFERROR((VLOOKUP(D4306,'Automation (QBO)'!A:B,2,FALSE)),"0"))=0,"Suspense",(IFERROR((VLOOKUP(D4306,'Automation (QBO)'!A:B,2,FALSE)),"Suspense")))</f>
        <v>GST/HST Payable</v>
      </c>
      <c r="I4306" s="17">
        <f t="shared" si="274"/>
        <v>0</v>
      </c>
      <c r="J4306" s="12" t="str">
        <f t="shared" si="275"/>
        <v>GST/HST Payable</v>
      </c>
    </row>
    <row r="4307" spans="1:10" ht="18" hidden="1" customHeight="1">
      <c r="A4307" s="13" t="s">
        <v>1040</v>
      </c>
      <c r="B4307" s="12" t="s">
        <v>78</v>
      </c>
      <c r="C4307" s="12" t="s">
        <v>1028</v>
      </c>
      <c r="D4307" s="12" t="s">
        <v>206</v>
      </c>
      <c r="E4307" s="12">
        <v>40</v>
      </c>
      <c r="F4307" s="14" t="str">
        <f t="shared" si="272"/>
        <v>2025-09-29ExpenseCIBC52115 Bank Fees40</v>
      </c>
      <c r="G4307" s="15">
        <f t="shared" si="273"/>
        <v>45929</v>
      </c>
      <c r="H4307" s="16" t="str">
        <f>IF((IFERROR((VLOOKUP(D4307,'Automation (QBO)'!A:B,2,FALSE)),"0"))=0,"Suspense",(IFERROR((VLOOKUP(D4307,'Automation (QBO)'!A:B,2,FALSE)),"Suspense")))</f>
        <v>Bank Fees</v>
      </c>
      <c r="I4307" s="17">
        <f t="shared" si="274"/>
        <v>40</v>
      </c>
      <c r="J4307" s="12" t="str">
        <f t="shared" si="275"/>
        <v>Bank Fees</v>
      </c>
    </row>
    <row r="4308" spans="1:10" ht="18" hidden="1" customHeight="1">
      <c r="A4308" s="13" t="s">
        <v>1040</v>
      </c>
      <c r="B4308" s="12" t="s">
        <v>78</v>
      </c>
      <c r="C4308" s="12" t="s">
        <v>1028</v>
      </c>
      <c r="D4308" s="12" t="s">
        <v>199</v>
      </c>
      <c r="E4308" s="12">
        <v>0</v>
      </c>
      <c r="F4308" s="14" t="str">
        <f t="shared" si="272"/>
        <v>2025-09-29ExpenseCIBC21020 GST/HST Payable0</v>
      </c>
      <c r="G4308" s="15">
        <f t="shared" si="273"/>
        <v>45929</v>
      </c>
      <c r="H4308" s="16" t="str">
        <f>IF((IFERROR((VLOOKUP(D4308,'Automation (QBO)'!A:B,2,FALSE)),"0"))=0,"Suspense",(IFERROR((VLOOKUP(D4308,'Automation (QBO)'!A:B,2,FALSE)),"Suspense")))</f>
        <v>GST/HST Payable</v>
      </c>
      <c r="I4308" s="17">
        <f t="shared" si="274"/>
        <v>0</v>
      </c>
      <c r="J4308" s="12" t="str">
        <f t="shared" si="275"/>
        <v>GST/HST Payable</v>
      </c>
    </row>
    <row r="4309" spans="1:10" ht="18" hidden="1" customHeight="1">
      <c r="A4309" s="13" t="s">
        <v>1040</v>
      </c>
      <c r="B4309" s="12" t="s">
        <v>78</v>
      </c>
      <c r="C4309" s="12" t="s">
        <v>80</v>
      </c>
      <c r="D4309" s="12" t="s">
        <v>383</v>
      </c>
      <c r="E4309" s="12">
        <v>13.86</v>
      </c>
      <c r="F4309" s="14" t="str">
        <f t="shared" si="272"/>
        <v>2025-09-29ExpenseApple52165 Subscriptions (Annual)13.86</v>
      </c>
      <c r="G4309" s="15">
        <f t="shared" si="273"/>
        <v>45929</v>
      </c>
      <c r="H4309" s="16" t="str">
        <f>IF((IFERROR((VLOOKUP(D4309,'Automation (QBO)'!A:B,2,FALSE)),"0"))=0,"Suspense",(IFERROR((VLOOKUP(D4309,'Automation (QBO)'!A:B,2,FALSE)),"Suspense")))</f>
        <v>Subscriptions (Annual)</v>
      </c>
      <c r="I4309" s="17">
        <f t="shared" si="274"/>
        <v>13.86</v>
      </c>
      <c r="J4309" s="12" t="str">
        <f t="shared" si="275"/>
        <v>Subscriptions (Annual)</v>
      </c>
    </row>
    <row r="4310" spans="1:10" ht="18" hidden="1" customHeight="1">
      <c r="A4310" s="13" t="s">
        <v>1040</v>
      </c>
      <c r="B4310" s="12" t="s">
        <v>78</v>
      </c>
      <c r="C4310" s="12" t="s">
        <v>80</v>
      </c>
      <c r="D4310" s="12" t="s">
        <v>199</v>
      </c>
      <c r="E4310" s="12">
        <v>-0.69</v>
      </c>
      <c r="F4310" s="14" t="str">
        <f t="shared" si="272"/>
        <v>2025-09-29ExpenseApple21020 GST/HST Payable-0.69</v>
      </c>
      <c r="G4310" s="15">
        <f t="shared" si="273"/>
        <v>45929</v>
      </c>
      <c r="H4310" s="16" t="str">
        <f>IF((IFERROR((VLOOKUP(D4310,'Automation (QBO)'!A:B,2,FALSE)),"0"))=0,"Suspense",(IFERROR((VLOOKUP(D4310,'Automation (QBO)'!A:B,2,FALSE)),"Suspense")))</f>
        <v>GST/HST Payable</v>
      </c>
      <c r="I4310" s="17">
        <f t="shared" si="274"/>
        <v>-0.69</v>
      </c>
      <c r="J4310" s="12" t="str">
        <f t="shared" si="275"/>
        <v>GST/HST Payable</v>
      </c>
    </row>
    <row r="4311" spans="1:10" ht="18" hidden="1" customHeight="1">
      <c r="A4311" s="13" t="s">
        <v>1040</v>
      </c>
      <c r="B4311" s="12" t="s">
        <v>78</v>
      </c>
      <c r="C4311" s="12" t="s">
        <v>1028</v>
      </c>
      <c r="D4311" s="12" t="s">
        <v>275</v>
      </c>
      <c r="E4311" s="12">
        <v>2.1</v>
      </c>
      <c r="F4311" s="14" t="str">
        <f t="shared" si="272"/>
        <v>2025-09-29ExpenseCIBC52120 Bank Interest2.1</v>
      </c>
      <c r="G4311" s="15">
        <f t="shared" si="273"/>
        <v>45929</v>
      </c>
      <c r="H4311" s="16" t="str">
        <f>IF((IFERROR((VLOOKUP(D4311,'Automation (QBO)'!A:B,2,FALSE)),"0"))=0,"Suspense",(IFERROR((VLOOKUP(D4311,'Automation (QBO)'!A:B,2,FALSE)),"Suspense")))</f>
        <v>Bank Interest</v>
      </c>
      <c r="I4311" s="17">
        <f t="shared" si="274"/>
        <v>2.1</v>
      </c>
      <c r="J4311" s="12" t="str">
        <f t="shared" si="275"/>
        <v>Bank Interest</v>
      </c>
    </row>
    <row r="4312" spans="1:10" ht="18" hidden="1" customHeight="1">
      <c r="A4312" s="13" t="s">
        <v>1040</v>
      </c>
      <c r="B4312" s="12" t="s">
        <v>78</v>
      </c>
      <c r="C4312" s="12" t="s">
        <v>1028</v>
      </c>
      <c r="D4312" s="12" t="s">
        <v>199</v>
      </c>
      <c r="E4312" s="12">
        <v>0</v>
      </c>
      <c r="F4312" s="14" t="str">
        <f t="shared" ref="F4312:F4375" si="276">A4312&amp;B4312&amp;C4312&amp;D4312&amp;E4312</f>
        <v>2025-09-29ExpenseCIBC21020 GST/HST Payable0</v>
      </c>
      <c r="G4312" s="15">
        <f t="shared" ref="G4312:G4375" si="277">IFERROR((DATEVALUE(A4312)),A4312)</f>
        <v>45929</v>
      </c>
      <c r="H4312" s="16" t="str">
        <f>IF((IFERROR((VLOOKUP(D4312,'Automation (QBO)'!A:B,2,FALSE)),"0"))=0,"Suspense",(IFERROR((VLOOKUP(D4312,'Automation (QBO)'!A:B,2,FALSE)),"Suspense")))</f>
        <v>GST/HST Payable</v>
      </c>
      <c r="I4312" s="17">
        <f t="shared" ref="I4312:I4375" si="278">E4312</f>
        <v>0</v>
      </c>
      <c r="J4312" s="12" t="str">
        <f t="shared" ref="J4312:J4375" si="279">H4312</f>
        <v>GST/HST Payable</v>
      </c>
    </row>
    <row r="4313" spans="1:10" ht="18" hidden="1" customHeight="1">
      <c r="A4313" s="13" t="s">
        <v>1040</v>
      </c>
      <c r="B4313" s="12" t="s">
        <v>78</v>
      </c>
      <c r="C4313" s="12" t="s">
        <v>1028</v>
      </c>
      <c r="D4313" s="12" t="s">
        <v>275</v>
      </c>
      <c r="E4313" s="12">
        <v>24.91</v>
      </c>
      <c r="F4313" s="14" t="str">
        <f t="shared" si="276"/>
        <v>2025-09-29ExpenseCIBC52120 Bank Interest24.91</v>
      </c>
      <c r="G4313" s="15">
        <f t="shared" si="277"/>
        <v>45929</v>
      </c>
      <c r="H4313" s="16" t="str">
        <f>IF((IFERROR((VLOOKUP(D4313,'Automation (QBO)'!A:B,2,FALSE)),"0"))=0,"Suspense",(IFERROR((VLOOKUP(D4313,'Automation (QBO)'!A:B,2,FALSE)),"Suspense")))</f>
        <v>Bank Interest</v>
      </c>
      <c r="I4313" s="17">
        <f t="shared" si="278"/>
        <v>24.91</v>
      </c>
      <c r="J4313" s="12" t="str">
        <f t="shared" si="279"/>
        <v>Bank Interest</v>
      </c>
    </row>
    <row r="4314" spans="1:10" ht="18" hidden="1" customHeight="1">
      <c r="A4314" s="13" t="s">
        <v>1040</v>
      </c>
      <c r="B4314" s="12" t="s">
        <v>78</v>
      </c>
      <c r="C4314" s="12" t="s">
        <v>1028</v>
      </c>
      <c r="D4314" s="12" t="s">
        <v>199</v>
      </c>
      <c r="E4314" s="12">
        <v>0</v>
      </c>
      <c r="F4314" s="14" t="str">
        <f t="shared" si="276"/>
        <v>2025-09-29ExpenseCIBC21020 GST/HST Payable0</v>
      </c>
      <c r="G4314" s="15">
        <f t="shared" si="277"/>
        <v>45929</v>
      </c>
      <c r="H4314" s="16" t="str">
        <f>IF((IFERROR((VLOOKUP(D4314,'Automation (QBO)'!A:B,2,FALSE)),"0"))=0,"Suspense",(IFERROR((VLOOKUP(D4314,'Automation (QBO)'!A:B,2,FALSE)),"Suspense")))</f>
        <v>GST/HST Payable</v>
      </c>
      <c r="I4314" s="17">
        <f t="shared" si="278"/>
        <v>0</v>
      </c>
      <c r="J4314" s="12" t="str">
        <f t="shared" si="279"/>
        <v>GST/HST Payable</v>
      </c>
    </row>
    <row r="4315" spans="1:10" ht="18" hidden="1" customHeight="1">
      <c r="A4315" s="13" t="s">
        <v>1040</v>
      </c>
      <c r="B4315" s="12" t="s">
        <v>78</v>
      </c>
      <c r="C4315" s="12" t="s">
        <v>92</v>
      </c>
      <c r="D4315" s="12" t="s">
        <v>908</v>
      </c>
      <c r="E4315" s="12">
        <v>-1371.89</v>
      </c>
      <c r="F4315" s="14" t="str">
        <f t="shared" si="276"/>
        <v>2025-09-29ExpenseBDC22020 Bank Loans - BDC (003)-1371.89</v>
      </c>
      <c r="G4315" s="15">
        <f t="shared" si="277"/>
        <v>45929</v>
      </c>
      <c r="H4315" s="16" t="str">
        <f>IF((IFERROR((VLOOKUP(D4315,'Automation (QBO)'!A:B,2,FALSE)),"0"))=0,"Suspense",(IFERROR((VLOOKUP(D4315,'Automation (QBO)'!A:B,2,FALSE)),"Suspense")))</f>
        <v>Bank Loan 3 (BDC)</v>
      </c>
      <c r="I4315" s="17">
        <f t="shared" si="278"/>
        <v>-1371.89</v>
      </c>
      <c r="J4315" s="12" t="str">
        <f t="shared" si="279"/>
        <v>Bank Loan 3 (BDC)</v>
      </c>
    </row>
    <row r="4316" spans="1:10" ht="18" hidden="1" customHeight="1">
      <c r="A4316" s="13" t="s">
        <v>1040</v>
      </c>
      <c r="B4316" s="12" t="s">
        <v>78</v>
      </c>
      <c r="C4316" s="12" t="s">
        <v>92</v>
      </c>
      <c r="D4316" s="12" t="s">
        <v>199</v>
      </c>
      <c r="E4316" s="12">
        <v>0</v>
      </c>
      <c r="F4316" s="14" t="str">
        <f t="shared" si="276"/>
        <v>2025-09-29ExpenseBDC21020 GST/HST Payable0</v>
      </c>
      <c r="G4316" s="15">
        <f t="shared" si="277"/>
        <v>45929</v>
      </c>
      <c r="H4316" s="16" t="str">
        <f>IF((IFERROR((VLOOKUP(D4316,'Automation (QBO)'!A:B,2,FALSE)),"0"))=0,"Suspense",(IFERROR((VLOOKUP(D4316,'Automation (QBO)'!A:B,2,FALSE)),"Suspense")))</f>
        <v>GST/HST Payable</v>
      </c>
      <c r="I4316" s="17">
        <f t="shared" si="278"/>
        <v>0</v>
      </c>
      <c r="J4316" s="12" t="str">
        <f t="shared" si="279"/>
        <v>GST/HST Payable</v>
      </c>
    </row>
    <row r="4317" spans="1:10" ht="18" hidden="1" customHeight="1">
      <c r="A4317" s="13" t="s">
        <v>1040</v>
      </c>
      <c r="B4317" s="12" t="s">
        <v>78</v>
      </c>
      <c r="C4317" s="12" t="s">
        <v>92</v>
      </c>
      <c r="D4317" s="12" t="s">
        <v>978</v>
      </c>
      <c r="E4317" s="12">
        <v>-182.7</v>
      </c>
      <c r="F4317" s="14" t="str">
        <f t="shared" si="276"/>
        <v>2025-09-29ExpenseBDC22040 Bank Loan - BDC (004)-182.7</v>
      </c>
      <c r="G4317" s="15">
        <f t="shared" si="277"/>
        <v>45929</v>
      </c>
      <c r="H4317" s="16" t="str">
        <f>IF((IFERROR((VLOOKUP(D4317,'Automation (QBO)'!A:B,2,FALSE)),"0"))=0,"Suspense",(IFERROR((VLOOKUP(D4317,'Automation (QBO)'!A:B,2,FALSE)),"Suspense")))</f>
        <v>Bank Loan 4 (BDC)</v>
      </c>
      <c r="I4317" s="17">
        <f t="shared" si="278"/>
        <v>-182.7</v>
      </c>
      <c r="J4317" s="12" t="str">
        <f t="shared" si="279"/>
        <v>Bank Loan 4 (BDC)</v>
      </c>
    </row>
    <row r="4318" spans="1:10" ht="18" hidden="1" customHeight="1">
      <c r="A4318" s="13" t="s">
        <v>1040</v>
      </c>
      <c r="B4318" s="12" t="s">
        <v>78</v>
      </c>
      <c r="C4318" s="12" t="s">
        <v>92</v>
      </c>
      <c r="D4318" s="12" t="s">
        <v>199</v>
      </c>
      <c r="E4318" s="12">
        <v>0</v>
      </c>
      <c r="F4318" s="14" t="str">
        <f t="shared" si="276"/>
        <v>2025-09-29ExpenseBDC21020 GST/HST Payable0</v>
      </c>
      <c r="G4318" s="15">
        <f t="shared" si="277"/>
        <v>45929</v>
      </c>
      <c r="H4318" s="16" t="str">
        <f>IF((IFERROR((VLOOKUP(D4318,'Automation (QBO)'!A:B,2,FALSE)),"0"))=0,"Suspense",(IFERROR((VLOOKUP(D4318,'Automation (QBO)'!A:B,2,FALSE)),"Suspense")))</f>
        <v>GST/HST Payable</v>
      </c>
      <c r="I4318" s="17">
        <f t="shared" si="278"/>
        <v>0</v>
      </c>
      <c r="J4318" s="12" t="str">
        <f t="shared" si="279"/>
        <v>GST/HST Payable</v>
      </c>
    </row>
    <row r="4319" spans="1:10" ht="18" hidden="1" customHeight="1">
      <c r="A4319" s="13" t="s">
        <v>1040</v>
      </c>
      <c r="B4319" s="12" t="s">
        <v>78</v>
      </c>
      <c r="C4319" s="12" t="s">
        <v>92</v>
      </c>
      <c r="D4319" s="12" t="s">
        <v>201</v>
      </c>
      <c r="E4319" s="12">
        <v>-1371.89</v>
      </c>
      <c r="F4319" s="14" t="str">
        <f t="shared" si="276"/>
        <v>2025-09-29ExpenseBDC11005 Chequing (CIBC)-1371.89</v>
      </c>
      <c r="G4319" s="15">
        <f t="shared" si="277"/>
        <v>45929</v>
      </c>
      <c r="H4319" s="16" t="str">
        <f>IF((IFERROR((VLOOKUP(D4319,'Automation (QBO)'!A:B,2,FALSE)),"0"))=0,"Suspense",(IFERROR((VLOOKUP(D4319,'Automation (QBO)'!A:B,2,FALSE)),"Suspense")))</f>
        <v>Chequing (CIBC)</v>
      </c>
      <c r="I4319" s="17">
        <f t="shared" si="278"/>
        <v>-1371.89</v>
      </c>
      <c r="J4319" s="12" t="str">
        <f t="shared" si="279"/>
        <v>Chequing (CIBC)</v>
      </c>
    </row>
    <row r="4320" spans="1:10" ht="18" hidden="1" customHeight="1">
      <c r="A4320" s="13" t="s">
        <v>1040</v>
      </c>
      <c r="B4320" s="12" t="s">
        <v>78</v>
      </c>
      <c r="C4320" s="12" t="s">
        <v>92</v>
      </c>
      <c r="D4320" s="12" t="s">
        <v>201</v>
      </c>
      <c r="E4320" s="12">
        <v>-182.7</v>
      </c>
      <c r="F4320" s="14" t="str">
        <f t="shared" si="276"/>
        <v>2025-09-29ExpenseBDC11005 Chequing (CIBC)-182.7</v>
      </c>
      <c r="G4320" s="15">
        <f t="shared" si="277"/>
        <v>45929</v>
      </c>
      <c r="H4320" s="16" t="str">
        <f>IF((IFERROR((VLOOKUP(D4320,'Automation (QBO)'!A:B,2,FALSE)),"0"))=0,"Suspense",(IFERROR((VLOOKUP(D4320,'Automation (QBO)'!A:B,2,FALSE)),"Suspense")))</f>
        <v>Chequing (CIBC)</v>
      </c>
      <c r="I4320" s="17">
        <f t="shared" si="278"/>
        <v>-182.7</v>
      </c>
      <c r="J4320" s="12" t="str">
        <f t="shared" si="279"/>
        <v>Chequing (CIBC)</v>
      </c>
    </row>
    <row r="4321" spans="1:10" ht="18" hidden="1" customHeight="1">
      <c r="A4321" s="13" t="s">
        <v>1040</v>
      </c>
      <c r="B4321" s="12" t="s">
        <v>78</v>
      </c>
      <c r="C4321" s="12" t="s">
        <v>1028</v>
      </c>
      <c r="D4321" s="12" t="s">
        <v>201</v>
      </c>
      <c r="E4321" s="12">
        <v>-40</v>
      </c>
      <c r="F4321" s="14" t="str">
        <f t="shared" si="276"/>
        <v>2025-09-29ExpenseCIBC11005 Chequing (CIBC)-40</v>
      </c>
      <c r="G4321" s="15">
        <f t="shared" si="277"/>
        <v>45929</v>
      </c>
      <c r="H4321" s="16" t="str">
        <f>IF((IFERROR((VLOOKUP(D4321,'Automation (QBO)'!A:B,2,FALSE)),"0"))=0,"Suspense",(IFERROR((VLOOKUP(D4321,'Automation (QBO)'!A:B,2,FALSE)),"Suspense")))</f>
        <v>Chequing (CIBC)</v>
      </c>
      <c r="I4321" s="17">
        <f t="shared" si="278"/>
        <v>-40</v>
      </c>
      <c r="J4321" s="12" t="str">
        <f t="shared" si="279"/>
        <v>Chequing (CIBC)</v>
      </c>
    </row>
    <row r="4322" spans="1:10" ht="18" hidden="1" customHeight="1">
      <c r="A4322" s="13" t="s">
        <v>1040</v>
      </c>
      <c r="B4322" s="12" t="s">
        <v>78</v>
      </c>
      <c r="C4322" s="12" t="s">
        <v>1028</v>
      </c>
      <c r="D4322" s="12" t="s">
        <v>201</v>
      </c>
      <c r="E4322" s="12">
        <v>-24.91</v>
      </c>
      <c r="F4322" s="14" t="str">
        <f t="shared" si="276"/>
        <v>2025-09-29ExpenseCIBC11005 Chequing (CIBC)-24.91</v>
      </c>
      <c r="G4322" s="15">
        <f t="shared" si="277"/>
        <v>45929</v>
      </c>
      <c r="H4322" s="16" t="str">
        <f>IF((IFERROR((VLOOKUP(D4322,'Automation (QBO)'!A:B,2,FALSE)),"0"))=0,"Suspense",(IFERROR((VLOOKUP(D4322,'Automation (QBO)'!A:B,2,FALSE)),"Suspense")))</f>
        <v>Chequing (CIBC)</v>
      </c>
      <c r="I4322" s="17">
        <f t="shared" si="278"/>
        <v>-24.91</v>
      </c>
      <c r="J4322" s="12" t="str">
        <f t="shared" si="279"/>
        <v>Chequing (CIBC)</v>
      </c>
    </row>
    <row r="4323" spans="1:10" ht="18" hidden="1" customHeight="1">
      <c r="A4323" s="13" t="s">
        <v>1040</v>
      </c>
      <c r="B4323" s="12" t="s">
        <v>78</v>
      </c>
      <c r="C4323" s="12" t="s">
        <v>1028</v>
      </c>
      <c r="D4323" s="12" t="s">
        <v>201</v>
      </c>
      <c r="E4323" s="12">
        <v>-2.1</v>
      </c>
      <c r="F4323" s="14" t="str">
        <f t="shared" si="276"/>
        <v>2025-09-29ExpenseCIBC11005 Chequing (CIBC)-2.1</v>
      </c>
      <c r="G4323" s="15">
        <f t="shared" si="277"/>
        <v>45929</v>
      </c>
      <c r="H4323" s="16" t="str">
        <f>IF((IFERROR((VLOOKUP(D4323,'Automation (QBO)'!A:B,2,FALSE)),"0"))=0,"Suspense",(IFERROR((VLOOKUP(D4323,'Automation (QBO)'!A:B,2,FALSE)),"Suspense")))</f>
        <v>Chequing (CIBC)</v>
      </c>
      <c r="I4323" s="17">
        <f t="shared" si="278"/>
        <v>-2.1</v>
      </c>
      <c r="J4323" s="12" t="str">
        <f t="shared" si="279"/>
        <v>Chequing (CIBC)</v>
      </c>
    </row>
    <row r="4324" spans="1:10" ht="18" hidden="1" customHeight="1">
      <c r="A4324" s="13" t="s">
        <v>1040</v>
      </c>
      <c r="B4324" s="12" t="s">
        <v>924</v>
      </c>
      <c r="C4324" s="12" t="s">
        <v>95</v>
      </c>
      <c r="D4324" s="12" t="s">
        <v>210</v>
      </c>
      <c r="E4324" s="12">
        <v>5</v>
      </c>
      <c r="F4324" s="14" t="str">
        <f t="shared" si="276"/>
        <v>2025-09-29BillImpark52205 Travel &amp; Parking5</v>
      </c>
      <c r="G4324" s="15">
        <f t="shared" si="277"/>
        <v>45929</v>
      </c>
      <c r="H4324" s="16" t="str">
        <f>IF((IFERROR((VLOOKUP(D4324,'Automation (QBO)'!A:B,2,FALSE)),"0"))=0,"Suspense",(IFERROR((VLOOKUP(D4324,'Automation (QBO)'!A:B,2,FALSE)),"Suspense")))</f>
        <v>Travel &amp; Parking</v>
      </c>
      <c r="I4324" s="17">
        <f t="shared" si="278"/>
        <v>5</v>
      </c>
      <c r="J4324" s="12" t="str">
        <f t="shared" si="279"/>
        <v>Travel &amp; Parking</v>
      </c>
    </row>
    <row r="4325" spans="1:10" ht="18" hidden="1" customHeight="1">
      <c r="A4325" s="13" t="s">
        <v>1040</v>
      </c>
      <c r="B4325" s="12" t="s">
        <v>924</v>
      </c>
      <c r="C4325" s="12" t="s">
        <v>95</v>
      </c>
      <c r="D4325" s="12" t="s">
        <v>272</v>
      </c>
      <c r="E4325" s="12">
        <v>5</v>
      </c>
      <c r="F4325" s="14" t="str">
        <f t="shared" si="276"/>
        <v>2025-09-29BillImpark21000 Accounts Payable5</v>
      </c>
      <c r="G4325" s="15">
        <f t="shared" si="277"/>
        <v>45929</v>
      </c>
      <c r="H4325" s="16" t="str">
        <f>IF((IFERROR((VLOOKUP(D4325,'Automation (QBO)'!A:B,2,FALSE)),"0"))=0,"Suspense",(IFERROR((VLOOKUP(D4325,'Automation (QBO)'!A:B,2,FALSE)),"Suspense")))</f>
        <v>Accounts Payable - Unknown</v>
      </c>
      <c r="I4325" s="17">
        <f t="shared" si="278"/>
        <v>5</v>
      </c>
      <c r="J4325" s="12" t="str">
        <f t="shared" si="279"/>
        <v>Accounts Payable - Unknown</v>
      </c>
    </row>
    <row r="4326" spans="1:10" ht="18" hidden="1" customHeight="1">
      <c r="A4326" s="13" t="s">
        <v>1040</v>
      </c>
      <c r="B4326" s="12" t="s">
        <v>925</v>
      </c>
      <c r="C4326" s="12" t="s">
        <v>95</v>
      </c>
      <c r="D4326" s="12" t="s">
        <v>272</v>
      </c>
      <c r="E4326" s="12">
        <v>-5</v>
      </c>
      <c r="F4326" s="14" t="str">
        <f t="shared" si="276"/>
        <v>2025-09-29Bill Payment (Credit Card)Impark21000 Accounts Payable-5</v>
      </c>
      <c r="G4326" s="15">
        <f t="shared" si="277"/>
        <v>45929</v>
      </c>
      <c r="H4326" s="16" t="str">
        <f>IF((IFERROR((VLOOKUP(D4326,'Automation (QBO)'!A:B,2,FALSE)),"0"))=0,"Suspense",(IFERROR((VLOOKUP(D4326,'Automation (QBO)'!A:B,2,FALSE)),"Suspense")))</f>
        <v>Accounts Payable - Unknown</v>
      </c>
      <c r="I4326" s="17">
        <f t="shared" si="278"/>
        <v>-5</v>
      </c>
      <c r="J4326" s="12" t="str">
        <f t="shared" si="279"/>
        <v>Accounts Payable - Unknown</v>
      </c>
    </row>
    <row r="4327" spans="1:10" ht="18" hidden="1" customHeight="1">
      <c r="A4327" s="13" t="s">
        <v>1040</v>
      </c>
      <c r="B4327" s="12" t="s">
        <v>925</v>
      </c>
      <c r="C4327" s="12" t="s">
        <v>95</v>
      </c>
      <c r="D4327" s="12" t="s">
        <v>505</v>
      </c>
      <c r="E4327" s="12">
        <v>5</v>
      </c>
      <c r="F4327" s="14" t="str">
        <f t="shared" si="276"/>
        <v>2025-09-29Bill Payment (Credit Card)Impark21010 Credit Card (CIBC Visa)5</v>
      </c>
      <c r="G4327" s="15">
        <f t="shared" si="277"/>
        <v>45929</v>
      </c>
      <c r="H4327" s="16" t="str">
        <f>IF((IFERROR((VLOOKUP(D4327,'Automation (QBO)'!A:B,2,FALSE)),"0"))=0,"Suspense",(IFERROR((VLOOKUP(D4327,'Automation (QBO)'!A:B,2,FALSE)),"Suspense")))</f>
        <v>Credit Card (CIBC Visa)</v>
      </c>
      <c r="I4327" s="17">
        <f t="shared" si="278"/>
        <v>5</v>
      </c>
      <c r="J4327" s="12" t="str">
        <f t="shared" si="279"/>
        <v>Credit Card (CIBC Visa)</v>
      </c>
    </row>
    <row r="4328" spans="1:10" ht="18" hidden="1" customHeight="1">
      <c r="A4328" s="13" t="s">
        <v>1040</v>
      </c>
      <c r="B4328" s="12" t="s">
        <v>78</v>
      </c>
      <c r="C4328" s="12" t="s">
        <v>1028</v>
      </c>
      <c r="D4328" s="12" t="s">
        <v>201</v>
      </c>
      <c r="E4328" s="12">
        <v>-9.5</v>
      </c>
      <c r="F4328" s="14" t="str">
        <f t="shared" si="276"/>
        <v>2025-09-29ExpenseCIBC11005 Chequing (CIBC)-9.5</v>
      </c>
      <c r="G4328" s="15">
        <f t="shared" si="277"/>
        <v>45929</v>
      </c>
      <c r="H4328" s="16" t="str">
        <f>IF((IFERROR((VLOOKUP(D4328,'Automation (QBO)'!A:B,2,FALSE)),"0"))=0,"Suspense",(IFERROR((VLOOKUP(D4328,'Automation (QBO)'!A:B,2,FALSE)),"Suspense")))</f>
        <v>Chequing (CIBC)</v>
      </c>
      <c r="I4328" s="17">
        <f t="shared" si="278"/>
        <v>-9.5</v>
      </c>
      <c r="J4328" s="12" t="str">
        <f t="shared" si="279"/>
        <v>Chequing (CIBC)</v>
      </c>
    </row>
    <row r="4329" spans="1:10" ht="18" hidden="1" customHeight="1">
      <c r="A4329" s="13" t="s">
        <v>1040</v>
      </c>
      <c r="B4329" s="12" t="s">
        <v>78</v>
      </c>
      <c r="C4329" s="12" t="s">
        <v>139</v>
      </c>
      <c r="D4329" s="12" t="s">
        <v>207</v>
      </c>
      <c r="E4329" s="12">
        <v>-6</v>
      </c>
      <c r="F4329" s="14" t="str">
        <f t="shared" si="276"/>
        <v>2025-09-29ExpenseService Charge11010 Savings (CIBC)-6</v>
      </c>
      <c r="G4329" s="15">
        <f t="shared" si="277"/>
        <v>45929</v>
      </c>
      <c r="H4329" s="16" t="str">
        <f>IF((IFERROR((VLOOKUP(D4329,'Automation (QBO)'!A:B,2,FALSE)),"0"))=0,"Suspense",(IFERROR((VLOOKUP(D4329,'Automation (QBO)'!A:B,2,FALSE)),"Suspense")))</f>
        <v>Savings (CIBC)</v>
      </c>
      <c r="I4329" s="17">
        <f t="shared" si="278"/>
        <v>-6</v>
      </c>
      <c r="J4329" s="12" t="str">
        <f t="shared" si="279"/>
        <v>Savings (CIBC)</v>
      </c>
    </row>
    <row r="4330" spans="1:10" ht="18" hidden="1" customHeight="1">
      <c r="A4330" s="13" t="s">
        <v>1040</v>
      </c>
      <c r="B4330" s="12" t="s">
        <v>78</v>
      </c>
      <c r="C4330" s="12" t="s">
        <v>1028</v>
      </c>
      <c r="D4330" s="12" t="s">
        <v>207</v>
      </c>
      <c r="E4330" s="12">
        <v>-0.01</v>
      </c>
      <c r="F4330" s="14" t="str">
        <f t="shared" si="276"/>
        <v>2025-09-29ExpenseCIBC11010 Savings (CIBC)-0.01</v>
      </c>
      <c r="G4330" s="15">
        <f t="shared" si="277"/>
        <v>45929</v>
      </c>
      <c r="H4330" s="16" t="str">
        <f>IF((IFERROR((VLOOKUP(D4330,'Automation (QBO)'!A:B,2,FALSE)),"0"))=0,"Suspense",(IFERROR((VLOOKUP(D4330,'Automation (QBO)'!A:B,2,FALSE)),"Suspense")))</f>
        <v>Savings (CIBC)</v>
      </c>
      <c r="I4330" s="17">
        <f t="shared" si="278"/>
        <v>-0.01</v>
      </c>
      <c r="J4330" s="12" t="str">
        <f t="shared" si="279"/>
        <v>Savings (CIBC)</v>
      </c>
    </row>
    <row r="4331" spans="1:10" ht="18" hidden="1" customHeight="1">
      <c r="A4331" s="13" t="s">
        <v>1040</v>
      </c>
      <c r="B4331" s="12" t="s">
        <v>78</v>
      </c>
      <c r="C4331" s="12" t="s">
        <v>80</v>
      </c>
      <c r="D4331" s="12" t="s">
        <v>505</v>
      </c>
      <c r="E4331" s="12">
        <v>14.55</v>
      </c>
      <c r="F4331" s="14" t="str">
        <f t="shared" si="276"/>
        <v>2025-09-29ExpenseApple21010 Credit Card (CIBC Visa)14.55</v>
      </c>
      <c r="G4331" s="15">
        <f t="shared" si="277"/>
        <v>45929</v>
      </c>
      <c r="H4331" s="16" t="str">
        <f>IF((IFERROR((VLOOKUP(D4331,'Automation (QBO)'!A:B,2,FALSE)),"0"))=0,"Suspense",(IFERROR((VLOOKUP(D4331,'Automation (QBO)'!A:B,2,FALSE)),"Suspense")))</f>
        <v>Credit Card (CIBC Visa)</v>
      </c>
      <c r="I4331" s="17">
        <f t="shared" si="278"/>
        <v>14.55</v>
      </c>
      <c r="J4331" s="12" t="str">
        <f t="shared" si="279"/>
        <v>Credit Card (CIBC Visa)</v>
      </c>
    </row>
    <row r="4332" spans="1:10" ht="18" hidden="1" customHeight="1">
      <c r="A4332" s="13" t="s">
        <v>1042</v>
      </c>
      <c r="B4332" s="12" t="s">
        <v>78</v>
      </c>
      <c r="C4332" s="12" t="s">
        <v>137</v>
      </c>
      <c r="D4332" s="12" t="s">
        <v>383</v>
      </c>
      <c r="E4332" s="12">
        <v>27.72</v>
      </c>
      <c r="F4332" s="14" t="str">
        <f t="shared" si="276"/>
        <v>2025-09-30ExpenseAdobe52165 Subscriptions (Annual)27.72</v>
      </c>
      <c r="G4332" s="15">
        <f t="shared" si="277"/>
        <v>45930</v>
      </c>
      <c r="H4332" s="16" t="str">
        <f>IF((IFERROR((VLOOKUP(D4332,'Automation (QBO)'!A:B,2,FALSE)),"0"))=0,"Suspense",(IFERROR((VLOOKUP(D4332,'Automation (QBO)'!A:B,2,FALSE)),"Suspense")))</f>
        <v>Subscriptions (Annual)</v>
      </c>
      <c r="I4332" s="17">
        <f t="shared" si="278"/>
        <v>27.72</v>
      </c>
      <c r="J4332" s="12" t="str">
        <f t="shared" si="279"/>
        <v>Subscriptions (Annual)</v>
      </c>
    </row>
    <row r="4333" spans="1:10" ht="18" hidden="1" customHeight="1">
      <c r="A4333" s="13" t="s">
        <v>1042</v>
      </c>
      <c r="B4333" s="12" t="s">
        <v>78</v>
      </c>
      <c r="C4333" s="12" t="s">
        <v>137</v>
      </c>
      <c r="D4333" s="12" t="s">
        <v>199</v>
      </c>
      <c r="E4333" s="12">
        <v>-1.39</v>
      </c>
      <c r="F4333" s="14" t="str">
        <f t="shared" si="276"/>
        <v>2025-09-30ExpenseAdobe21020 GST/HST Payable-1.39</v>
      </c>
      <c r="G4333" s="15">
        <f t="shared" si="277"/>
        <v>45930</v>
      </c>
      <c r="H4333" s="16" t="str">
        <f>IF((IFERROR((VLOOKUP(D4333,'Automation (QBO)'!A:B,2,FALSE)),"0"))=0,"Suspense",(IFERROR((VLOOKUP(D4333,'Automation (QBO)'!A:B,2,FALSE)),"Suspense")))</f>
        <v>GST/HST Payable</v>
      </c>
      <c r="I4333" s="17">
        <f t="shared" si="278"/>
        <v>-1.39</v>
      </c>
      <c r="J4333" s="12" t="str">
        <f t="shared" si="279"/>
        <v>GST/HST Payable</v>
      </c>
    </row>
    <row r="4334" spans="1:10" ht="18" hidden="1" customHeight="1">
      <c r="A4334" s="118" t="s">
        <v>1042</v>
      </c>
      <c r="B4334" s="119" t="s">
        <v>924</v>
      </c>
      <c r="C4334" s="119" t="s">
        <v>81</v>
      </c>
      <c r="D4334" s="119" t="s">
        <v>660</v>
      </c>
      <c r="E4334" s="119">
        <v>42.75</v>
      </c>
      <c r="F4334" s="14" t="str">
        <f t="shared" si="276"/>
        <v>2025-09-30BillHome Depot51335 Project Expense - Materials42.75</v>
      </c>
      <c r="G4334" s="15">
        <f t="shared" si="277"/>
        <v>45930</v>
      </c>
      <c r="H4334" s="16" t="str">
        <f>IF((IFERROR((VLOOKUP(D4334,'Automation (QBO)'!A:B,2,FALSE)),"0"))=0,"Suspense",(IFERROR((VLOOKUP(D4334,'Automation (QBO)'!A:B,2,FALSE)),"Suspense")))</f>
        <v>Project Expense - Materials</v>
      </c>
      <c r="I4334" s="17">
        <f t="shared" si="278"/>
        <v>42.75</v>
      </c>
      <c r="J4334" s="12" t="str">
        <f t="shared" si="279"/>
        <v>Project Expense - Materials</v>
      </c>
    </row>
    <row r="4335" spans="1:10" ht="18" hidden="1" customHeight="1">
      <c r="A4335" s="13" t="s">
        <v>1042</v>
      </c>
      <c r="B4335" s="12" t="s">
        <v>924</v>
      </c>
      <c r="C4335" s="12" t="s">
        <v>81</v>
      </c>
      <c r="D4335" s="12" t="s">
        <v>199</v>
      </c>
      <c r="E4335" s="12">
        <v>-2</v>
      </c>
      <c r="F4335" s="14" t="str">
        <f t="shared" si="276"/>
        <v>2025-09-30BillHome Depot21020 GST/HST Payable-2</v>
      </c>
      <c r="G4335" s="15">
        <f t="shared" si="277"/>
        <v>45930</v>
      </c>
      <c r="H4335" s="16" t="str">
        <f>IF((IFERROR((VLOOKUP(D4335,'Automation (QBO)'!A:B,2,FALSE)),"0"))=0,"Suspense",(IFERROR((VLOOKUP(D4335,'Automation (QBO)'!A:B,2,FALSE)),"Suspense")))</f>
        <v>GST/HST Payable</v>
      </c>
      <c r="I4335" s="17">
        <f t="shared" si="278"/>
        <v>-2</v>
      </c>
      <c r="J4335" s="12" t="str">
        <f t="shared" si="279"/>
        <v>GST/HST Payable</v>
      </c>
    </row>
    <row r="4336" spans="1:10" ht="18" hidden="1" customHeight="1">
      <c r="A4336" s="13" t="s">
        <v>1042</v>
      </c>
      <c r="B4336" s="12" t="s">
        <v>925</v>
      </c>
      <c r="C4336" s="12" t="s">
        <v>81</v>
      </c>
      <c r="D4336" s="12" t="s">
        <v>272</v>
      </c>
      <c r="E4336" s="12">
        <v>-44.75</v>
      </c>
      <c r="F4336" s="14" t="str">
        <f t="shared" si="276"/>
        <v>2025-09-30Bill Payment (Credit Card)Home Depot21000 Accounts Payable-44.75</v>
      </c>
      <c r="G4336" s="15">
        <f t="shared" si="277"/>
        <v>45930</v>
      </c>
      <c r="H4336" s="16" t="str">
        <f>IF((IFERROR((VLOOKUP(D4336,'Automation (QBO)'!A:B,2,FALSE)),"0"))=0,"Suspense",(IFERROR((VLOOKUP(D4336,'Automation (QBO)'!A:B,2,FALSE)),"Suspense")))</f>
        <v>Accounts Payable - Unknown</v>
      </c>
      <c r="I4336" s="17">
        <f t="shared" si="278"/>
        <v>-44.75</v>
      </c>
      <c r="J4336" s="12" t="str">
        <f t="shared" si="279"/>
        <v>Accounts Payable - Unknown</v>
      </c>
    </row>
    <row r="4337" spans="1:10" ht="18" hidden="1" customHeight="1">
      <c r="A4337" s="13" t="s">
        <v>1042</v>
      </c>
      <c r="B4337" s="12" t="s">
        <v>925</v>
      </c>
      <c r="C4337" s="12" t="s">
        <v>81</v>
      </c>
      <c r="D4337" s="12" t="s">
        <v>505</v>
      </c>
      <c r="E4337" s="12">
        <v>44.75</v>
      </c>
      <c r="F4337" s="14" t="str">
        <f t="shared" si="276"/>
        <v>2025-09-30Bill Payment (Credit Card)Home Depot21010 Credit Card (CIBC Visa)44.75</v>
      </c>
      <c r="G4337" s="15">
        <f t="shared" si="277"/>
        <v>45930</v>
      </c>
      <c r="H4337" s="16" t="str">
        <f>IF((IFERROR((VLOOKUP(D4337,'Automation (QBO)'!A:B,2,FALSE)),"0"))=0,"Suspense",(IFERROR((VLOOKUP(D4337,'Automation (QBO)'!A:B,2,FALSE)),"Suspense")))</f>
        <v>Credit Card (CIBC Visa)</v>
      </c>
      <c r="I4337" s="17">
        <f t="shared" si="278"/>
        <v>44.75</v>
      </c>
      <c r="J4337" s="12" t="str">
        <f t="shared" si="279"/>
        <v>Credit Card (CIBC Visa)</v>
      </c>
    </row>
    <row r="4338" spans="1:10" ht="18" hidden="1" customHeight="1">
      <c r="A4338" s="13" t="s">
        <v>1042</v>
      </c>
      <c r="B4338" s="12" t="s">
        <v>924</v>
      </c>
      <c r="C4338" s="12" t="s">
        <v>81</v>
      </c>
      <c r="D4338" s="12" t="s">
        <v>272</v>
      </c>
      <c r="E4338" s="12">
        <v>44.75</v>
      </c>
      <c r="F4338" s="14" t="str">
        <f t="shared" si="276"/>
        <v>2025-09-30BillHome Depot21000 Accounts Payable44.75</v>
      </c>
      <c r="G4338" s="15">
        <f t="shared" si="277"/>
        <v>45930</v>
      </c>
      <c r="H4338" s="16" t="str">
        <f>IF((IFERROR((VLOOKUP(D4338,'Automation (QBO)'!A:B,2,FALSE)),"0"))=0,"Suspense",(IFERROR((VLOOKUP(D4338,'Automation (QBO)'!A:B,2,FALSE)),"Suspense")))</f>
        <v>Accounts Payable - Unknown</v>
      </c>
      <c r="I4338" s="17">
        <f t="shared" si="278"/>
        <v>44.75</v>
      </c>
      <c r="J4338" s="12" t="str">
        <f t="shared" si="279"/>
        <v>Accounts Payable - Unknown</v>
      </c>
    </row>
    <row r="4339" spans="1:10" ht="18" hidden="1" customHeight="1">
      <c r="A4339" s="13" t="s">
        <v>1042</v>
      </c>
      <c r="B4339" s="12" t="s">
        <v>924</v>
      </c>
      <c r="C4339" s="12" t="s">
        <v>90</v>
      </c>
      <c r="D4339" s="12" t="s">
        <v>204</v>
      </c>
      <c r="E4339" s="12">
        <v>181.35</v>
      </c>
      <c r="F4339" s="14" t="str">
        <f t="shared" si="276"/>
        <v>2025-09-30BillPetro Canada52225 Fuel181.35</v>
      </c>
      <c r="G4339" s="15">
        <f t="shared" si="277"/>
        <v>45930</v>
      </c>
      <c r="H4339" s="16" t="str">
        <f>IF((IFERROR((VLOOKUP(D4339,'Automation (QBO)'!A:B,2,FALSE)),"0"))=0,"Suspense",(IFERROR((VLOOKUP(D4339,'Automation (QBO)'!A:B,2,FALSE)),"Suspense")))</f>
        <v>Fuel</v>
      </c>
      <c r="I4339" s="17">
        <f t="shared" si="278"/>
        <v>181.35</v>
      </c>
      <c r="J4339" s="12" t="str">
        <f t="shared" si="279"/>
        <v>Fuel</v>
      </c>
    </row>
    <row r="4340" spans="1:10" ht="18" hidden="1" customHeight="1">
      <c r="A4340" s="13" t="s">
        <v>1042</v>
      </c>
      <c r="B4340" s="12" t="s">
        <v>924</v>
      </c>
      <c r="C4340" s="12" t="s">
        <v>90</v>
      </c>
      <c r="D4340" s="12" t="s">
        <v>199</v>
      </c>
      <c r="E4340" s="12">
        <v>-9.07</v>
      </c>
      <c r="F4340" s="14" t="str">
        <f t="shared" si="276"/>
        <v>2025-09-30BillPetro Canada21020 GST/HST Payable-9.07</v>
      </c>
      <c r="G4340" s="15">
        <f t="shared" si="277"/>
        <v>45930</v>
      </c>
      <c r="H4340" s="16" t="str">
        <f>IF((IFERROR((VLOOKUP(D4340,'Automation (QBO)'!A:B,2,FALSE)),"0"))=0,"Suspense",(IFERROR((VLOOKUP(D4340,'Automation (QBO)'!A:B,2,FALSE)),"Suspense")))</f>
        <v>GST/HST Payable</v>
      </c>
      <c r="I4340" s="17">
        <f t="shared" si="278"/>
        <v>-9.07</v>
      </c>
      <c r="J4340" s="12" t="str">
        <f t="shared" si="279"/>
        <v>GST/HST Payable</v>
      </c>
    </row>
    <row r="4341" spans="1:10" ht="18" hidden="1" customHeight="1">
      <c r="A4341" s="13" t="s">
        <v>1042</v>
      </c>
      <c r="B4341" s="12" t="s">
        <v>925</v>
      </c>
      <c r="C4341" s="12" t="s">
        <v>90</v>
      </c>
      <c r="D4341" s="12" t="s">
        <v>272</v>
      </c>
      <c r="E4341" s="12">
        <v>-190.42</v>
      </c>
      <c r="F4341" s="14" t="str">
        <f t="shared" si="276"/>
        <v>2025-09-30Bill Payment (Credit Card)Petro Canada21000 Accounts Payable-190.42</v>
      </c>
      <c r="G4341" s="15">
        <f t="shared" si="277"/>
        <v>45930</v>
      </c>
      <c r="H4341" s="16" t="str">
        <f>IF((IFERROR((VLOOKUP(D4341,'Automation (QBO)'!A:B,2,FALSE)),"0"))=0,"Suspense",(IFERROR((VLOOKUP(D4341,'Automation (QBO)'!A:B,2,FALSE)),"Suspense")))</f>
        <v>Accounts Payable - Unknown</v>
      </c>
      <c r="I4341" s="17">
        <f t="shared" si="278"/>
        <v>-190.42</v>
      </c>
      <c r="J4341" s="12" t="str">
        <f t="shared" si="279"/>
        <v>Accounts Payable - Unknown</v>
      </c>
    </row>
    <row r="4342" spans="1:10" ht="18" hidden="1" customHeight="1">
      <c r="A4342" s="13" t="s">
        <v>1042</v>
      </c>
      <c r="B4342" s="12" t="s">
        <v>924</v>
      </c>
      <c r="C4342" s="12" t="s">
        <v>90</v>
      </c>
      <c r="D4342" s="12" t="s">
        <v>272</v>
      </c>
      <c r="E4342" s="12">
        <v>190.42</v>
      </c>
      <c r="F4342" s="14" t="str">
        <f t="shared" si="276"/>
        <v>2025-09-30BillPetro Canada21000 Accounts Payable190.42</v>
      </c>
      <c r="G4342" s="15">
        <f t="shared" si="277"/>
        <v>45930</v>
      </c>
      <c r="H4342" s="16" t="str">
        <f>IF((IFERROR((VLOOKUP(D4342,'Automation (QBO)'!A:B,2,FALSE)),"0"))=0,"Suspense",(IFERROR((VLOOKUP(D4342,'Automation (QBO)'!A:B,2,FALSE)),"Suspense")))</f>
        <v>Accounts Payable - Unknown</v>
      </c>
      <c r="I4342" s="17">
        <f t="shared" si="278"/>
        <v>190.42</v>
      </c>
      <c r="J4342" s="12" t="str">
        <f t="shared" si="279"/>
        <v>Accounts Payable - Unknown</v>
      </c>
    </row>
    <row r="4343" spans="1:10" ht="18" hidden="1" customHeight="1">
      <c r="A4343" s="13" t="s">
        <v>1042</v>
      </c>
      <c r="B4343" s="12" t="s">
        <v>924</v>
      </c>
      <c r="C4343" s="12" t="s">
        <v>83</v>
      </c>
      <c r="D4343" s="12" t="s">
        <v>663</v>
      </c>
      <c r="E4343" s="12">
        <v>83</v>
      </c>
      <c r="F4343" s="14" t="str">
        <f t="shared" si="276"/>
        <v>2025-09-30BillMV Recycling and Waste Centre51315 Project Expense - Other83</v>
      </c>
      <c r="G4343" s="15">
        <f t="shared" si="277"/>
        <v>45930</v>
      </c>
      <c r="H4343" s="16" t="str">
        <f>IF((IFERROR((VLOOKUP(D4343,'Automation (QBO)'!A:B,2,FALSE)),"0"))=0,"Suspense",(IFERROR((VLOOKUP(D4343,'Automation (QBO)'!A:B,2,FALSE)),"Suspense")))</f>
        <v>Project Expense - Other</v>
      </c>
      <c r="I4343" s="17">
        <f t="shared" si="278"/>
        <v>83</v>
      </c>
      <c r="J4343" s="12" t="str">
        <f t="shared" si="279"/>
        <v>Project Expense - Other</v>
      </c>
    </row>
    <row r="4344" spans="1:10" ht="18" hidden="1" customHeight="1">
      <c r="A4344" s="13" t="s">
        <v>1042</v>
      </c>
      <c r="B4344" s="12" t="s">
        <v>924</v>
      </c>
      <c r="C4344" s="12" t="s">
        <v>83</v>
      </c>
      <c r="D4344" s="12" t="s">
        <v>272</v>
      </c>
      <c r="E4344" s="12">
        <v>83</v>
      </c>
      <c r="F4344" s="14" t="str">
        <f t="shared" si="276"/>
        <v>2025-09-30BillMV Recycling and Waste Centre21000 Accounts Payable83</v>
      </c>
      <c r="G4344" s="15">
        <f t="shared" si="277"/>
        <v>45930</v>
      </c>
      <c r="H4344" s="16" t="str">
        <f>IF((IFERROR((VLOOKUP(D4344,'Automation (QBO)'!A:B,2,FALSE)),"0"))=0,"Suspense",(IFERROR((VLOOKUP(D4344,'Automation (QBO)'!A:B,2,FALSE)),"Suspense")))</f>
        <v>Accounts Payable - Unknown</v>
      </c>
      <c r="I4344" s="17">
        <f t="shared" si="278"/>
        <v>83</v>
      </c>
      <c r="J4344" s="12" t="str">
        <f t="shared" si="279"/>
        <v>Accounts Payable - Unknown</v>
      </c>
    </row>
    <row r="4345" spans="1:10" ht="18" hidden="1" customHeight="1">
      <c r="A4345" s="13" t="s">
        <v>1042</v>
      </c>
      <c r="B4345" s="12" t="s">
        <v>925</v>
      </c>
      <c r="C4345" s="12" t="s">
        <v>83</v>
      </c>
      <c r="D4345" s="12" t="s">
        <v>272</v>
      </c>
      <c r="E4345" s="12">
        <v>-83</v>
      </c>
      <c r="F4345" s="14" t="str">
        <f t="shared" si="276"/>
        <v>2025-09-30Bill Payment (Credit Card)MV Recycling and Waste Centre21000 Accounts Payable-83</v>
      </c>
      <c r="G4345" s="15">
        <f t="shared" si="277"/>
        <v>45930</v>
      </c>
      <c r="H4345" s="16" t="str">
        <f>IF((IFERROR((VLOOKUP(D4345,'Automation (QBO)'!A:B,2,FALSE)),"0"))=0,"Suspense",(IFERROR((VLOOKUP(D4345,'Automation (QBO)'!A:B,2,FALSE)),"Suspense")))</f>
        <v>Accounts Payable - Unknown</v>
      </c>
      <c r="I4345" s="17">
        <f t="shared" si="278"/>
        <v>-83</v>
      </c>
      <c r="J4345" s="12" t="str">
        <f t="shared" si="279"/>
        <v>Accounts Payable - Unknown</v>
      </c>
    </row>
    <row r="4346" spans="1:10" ht="18" hidden="1" customHeight="1">
      <c r="A4346" s="13" t="s">
        <v>1042</v>
      </c>
      <c r="B4346" s="12" t="s">
        <v>925</v>
      </c>
      <c r="C4346" s="12" t="s">
        <v>90</v>
      </c>
      <c r="D4346" s="12" t="s">
        <v>505</v>
      </c>
      <c r="E4346" s="12">
        <v>190.42</v>
      </c>
      <c r="F4346" s="14" t="str">
        <f t="shared" si="276"/>
        <v>2025-09-30Bill Payment (Credit Card)Petro Canada21010 Credit Card (CIBC Visa)190.42</v>
      </c>
      <c r="G4346" s="15">
        <f t="shared" si="277"/>
        <v>45930</v>
      </c>
      <c r="H4346" s="16" t="str">
        <f>IF((IFERROR((VLOOKUP(D4346,'Automation (QBO)'!A:B,2,FALSE)),"0"))=0,"Suspense",(IFERROR((VLOOKUP(D4346,'Automation (QBO)'!A:B,2,FALSE)),"Suspense")))</f>
        <v>Credit Card (CIBC Visa)</v>
      </c>
      <c r="I4346" s="17">
        <f t="shared" si="278"/>
        <v>190.42</v>
      </c>
      <c r="J4346" s="12" t="str">
        <f t="shared" si="279"/>
        <v>Credit Card (CIBC Visa)</v>
      </c>
    </row>
    <row r="4347" spans="1:10" ht="18" hidden="1" customHeight="1">
      <c r="A4347" s="13" t="s">
        <v>1042</v>
      </c>
      <c r="B4347" s="12" t="s">
        <v>925</v>
      </c>
      <c r="C4347" s="12" t="s">
        <v>83</v>
      </c>
      <c r="D4347" s="12" t="s">
        <v>505</v>
      </c>
      <c r="E4347" s="12">
        <v>83</v>
      </c>
      <c r="F4347" s="14" t="str">
        <f t="shared" si="276"/>
        <v>2025-09-30Bill Payment (Credit Card)MV Recycling and Waste Centre21010 Credit Card (CIBC Visa)83</v>
      </c>
      <c r="G4347" s="15">
        <f t="shared" si="277"/>
        <v>45930</v>
      </c>
      <c r="H4347" s="16" t="str">
        <f>IF((IFERROR((VLOOKUP(D4347,'Automation (QBO)'!A:B,2,FALSE)),"0"))=0,"Suspense",(IFERROR((VLOOKUP(D4347,'Automation (QBO)'!A:B,2,FALSE)),"Suspense")))</f>
        <v>Credit Card (CIBC Visa)</v>
      </c>
      <c r="I4347" s="17">
        <f t="shared" si="278"/>
        <v>83</v>
      </c>
      <c r="J4347" s="12" t="str">
        <f t="shared" si="279"/>
        <v>Credit Card (CIBC Visa)</v>
      </c>
    </row>
    <row r="4348" spans="1:10" ht="18" hidden="1" customHeight="1">
      <c r="A4348" s="13" t="s">
        <v>1042</v>
      </c>
      <c r="B4348" s="12" t="s">
        <v>78</v>
      </c>
      <c r="C4348" s="12" t="s">
        <v>137</v>
      </c>
      <c r="D4348" s="12" t="s">
        <v>505</v>
      </c>
      <c r="E4348" s="12">
        <v>29.11</v>
      </c>
      <c r="F4348" s="14" t="str">
        <f t="shared" si="276"/>
        <v>2025-09-30ExpenseAdobe21010 Credit Card (CIBC Visa)29.11</v>
      </c>
      <c r="G4348" s="15">
        <f t="shared" si="277"/>
        <v>45930</v>
      </c>
      <c r="H4348" s="16" t="str">
        <f>IF((IFERROR((VLOOKUP(D4348,'Automation (QBO)'!A:B,2,FALSE)),"0"))=0,"Suspense",(IFERROR((VLOOKUP(D4348,'Automation (QBO)'!A:B,2,FALSE)),"Suspense")))</f>
        <v>Credit Card (CIBC Visa)</v>
      </c>
      <c r="I4348" s="17">
        <f t="shared" si="278"/>
        <v>29.11</v>
      </c>
      <c r="J4348" s="12" t="str">
        <f t="shared" si="279"/>
        <v>Credit Card (CIBC Visa)</v>
      </c>
    </row>
    <row r="4349" spans="1:10" ht="18" hidden="1" customHeight="1">
      <c r="A4349" s="13" t="s">
        <v>1045</v>
      </c>
      <c r="B4349" s="12" t="s">
        <v>106</v>
      </c>
      <c r="C4349" s="12" t="s">
        <v>754</v>
      </c>
      <c r="D4349" s="12" t="s">
        <v>665</v>
      </c>
      <c r="E4349" s="12">
        <v>-9052.4699999999993</v>
      </c>
      <c r="F4349" s="14" t="str">
        <f t="shared" si="276"/>
        <v>2025-10-01PaymentGranville Island Brewing.12000 [Accounts Receivable]-9052.47</v>
      </c>
      <c r="G4349" s="15">
        <f t="shared" si="277"/>
        <v>45931</v>
      </c>
      <c r="H4349" s="16" t="str">
        <f>IF((IFERROR((VLOOKUP(D4349,'Automation (QBO)'!A:B,2,FALSE)),"0"))=0,"Suspense",(IFERROR((VLOOKUP(D4349,'Automation (QBO)'!A:B,2,FALSE)),"Suspense")))</f>
        <v>Accounts Recievable - Suspense</v>
      </c>
      <c r="I4349" s="17">
        <f t="shared" si="278"/>
        <v>-9052.4699999999993</v>
      </c>
      <c r="J4349" s="12" t="str">
        <f t="shared" si="279"/>
        <v>Accounts Recievable - Suspense</v>
      </c>
    </row>
    <row r="4350" spans="1:10" ht="18" hidden="1" customHeight="1">
      <c r="A4350" s="13" t="s">
        <v>1045</v>
      </c>
      <c r="B4350" s="12" t="s">
        <v>78</v>
      </c>
      <c r="C4350" s="12" t="s">
        <v>91</v>
      </c>
      <c r="D4350" s="12" t="s">
        <v>659</v>
      </c>
      <c r="E4350" s="12">
        <v>38.01</v>
      </c>
      <c r="F4350" s="14" t="str">
        <f t="shared" si="276"/>
        <v>2025-10-01ExpenseWix52152 Technology &amp; Website38.01</v>
      </c>
      <c r="G4350" s="15">
        <f t="shared" si="277"/>
        <v>45931</v>
      </c>
      <c r="H4350" s="16" t="str">
        <f>IF((IFERROR((VLOOKUP(D4350,'Automation (QBO)'!A:B,2,FALSE)),"0"))=0,"Suspense",(IFERROR((VLOOKUP(D4350,'Automation (QBO)'!A:B,2,FALSE)),"Suspense")))</f>
        <v>Technology &amp; Website</v>
      </c>
      <c r="I4350" s="17">
        <f t="shared" si="278"/>
        <v>38.01</v>
      </c>
      <c r="J4350" s="12" t="str">
        <f t="shared" si="279"/>
        <v>Technology &amp; Website</v>
      </c>
    </row>
    <row r="4351" spans="1:10" ht="18" hidden="1" customHeight="1">
      <c r="A4351" s="13" t="s">
        <v>1045</v>
      </c>
      <c r="B4351" s="12" t="s">
        <v>78</v>
      </c>
      <c r="C4351" s="12" t="s">
        <v>100</v>
      </c>
      <c r="D4351" s="12" t="s">
        <v>383</v>
      </c>
      <c r="E4351" s="12">
        <v>27.26</v>
      </c>
      <c r="F4351" s="14" t="str">
        <f t="shared" si="276"/>
        <v>2025-10-01ExpenseMicrosoft Canada Inc52165 Subscriptions (Annual)27.26</v>
      </c>
      <c r="G4351" s="15">
        <f t="shared" si="277"/>
        <v>45931</v>
      </c>
      <c r="H4351" s="16" t="str">
        <f>IF((IFERROR((VLOOKUP(D4351,'Automation (QBO)'!A:B,2,FALSE)),"0"))=0,"Suspense",(IFERROR((VLOOKUP(D4351,'Automation (QBO)'!A:B,2,FALSE)),"Suspense")))</f>
        <v>Subscriptions (Annual)</v>
      </c>
      <c r="I4351" s="17">
        <f t="shared" si="278"/>
        <v>27.26</v>
      </c>
      <c r="J4351" s="12" t="str">
        <f t="shared" si="279"/>
        <v>Subscriptions (Annual)</v>
      </c>
    </row>
    <row r="4352" spans="1:10" ht="18" hidden="1" customHeight="1">
      <c r="A4352" s="13" t="s">
        <v>1045</v>
      </c>
      <c r="B4352" s="12" t="s">
        <v>78</v>
      </c>
      <c r="C4352" s="12" t="s">
        <v>100</v>
      </c>
      <c r="D4352" s="12" t="s">
        <v>199</v>
      </c>
      <c r="E4352" s="12">
        <v>-1.36</v>
      </c>
      <c r="F4352" s="14" t="str">
        <f t="shared" si="276"/>
        <v>2025-10-01ExpenseMicrosoft Canada Inc21020 GST/HST Payable-1.36</v>
      </c>
      <c r="G4352" s="15">
        <f t="shared" si="277"/>
        <v>45931</v>
      </c>
      <c r="H4352" s="16" t="str">
        <f>IF((IFERROR((VLOOKUP(D4352,'Automation (QBO)'!A:B,2,FALSE)),"0"))=0,"Suspense",(IFERROR((VLOOKUP(D4352,'Automation (QBO)'!A:B,2,FALSE)),"Suspense")))</f>
        <v>GST/HST Payable</v>
      </c>
      <c r="I4352" s="17">
        <f t="shared" si="278"/>
        <v>-1.36</v>
      </c>
      <c r="J4352" s="12" t="str">
        <f t="shared" si="279"/>
        <v>GST/HST Payable</v>
      </c>
    </row>
    <row r="4353" spans="1:10" ht="18" hidden="1" customHeight="1">
      <c r="A4353" s="13" t="s">
        <v>1045</v>
      </c>
      <c r="B4353" s="12" t="s">
        <v>924</v>
      </c>
      <c r="C4353" s="12" t="s">
        <v>1036</v>
      </c>
      <c r="D4353" s="12" t="s">
        <v>663</v>
      </c>
      <c r="E4353" s="12">
        <v>59.45</v>
      </c>
      <c r="F4353" s="14" t="str">
        <f t="shared" si="276"/>
        <v>2025-10-01BillNew West Gypsum51315 Project Expense - Other59.45</v>
      </c>
      <c r="G4353" s="15">
        <f t="shared" si="277"/>
        <v>45931</v>
      </c>
      <c r="H4353" s="16" t="str">
        <f>IF((IFERROR((VLOOKUP(D4353,'Automation (QBO)'!A:B,2,FALSE)),"0"))=0,"Suspense",(IFERROR((VLOOKUP(D4353,'Automation (QBO)'!A:B,2,FALSE)),"Suspense")))</f>
        <v>Project Expense - Other</v>
      </c>
      <c r="I4353" s="17">
        <f t="shared" si="278"/>
        <v>59.45</v>
      </c>
      <c r="J4353" s="12" t="str">
        <f t="shared" si="279"/>
        <v>Project Expense - Other</v>
      </c>
    </row>
    <row r="4354" spans="1:10" ht="18" hidden="1" customHeight="1">
      <c r="A4354" s="13" t="s">
        <v>1045</v>
      </c>
      <c r="B4354" s="12" t="s">
        <v>924</v>
      </c>
      <c r="C4354" s="12" t="s">
        <v>1036</v>
      </c>
      <c r="D4354" s="12" t="s">
        <v>199</v>
      </c>
      <c r="E4354" s="12">
        <v>-2.97</v>
      </c>
      <c r="F4354" s="14" t="str">
        <f t="shared" si="276"/>
        <v>2025-10-01BillNew West Gypsum21020 GST/HST Payable-2.97</v>
      </c>
      <c r="G4354" s="15">
        <f t="shared" si="277"/>
        <v>45931</v>
      </c>
      <c r="H4354" s="16" t="str">
        <f>IF((IFERROR((VLOOKUP(D4354,'Automation (QBO)'!A:B,2,FALSE)),"0"))=0,"Suspense",(IFERROR((VLOOKUP(D4354,'Automation (QBO)'!A:B,2,FALSE)),"Suspense")))</f>
        <v>GST/HST Payable</v>
      </c>
      <c r="I4354" s="17">
        <f t="shared" si="278"/>
        <v>-2.97</v>
      </c>
      <c r="J4354" s="12" t="str">
        <f t="shared" si="279"/>
        <v>GST/HST Payable</v>
      </c>
    </row>
    <row r="4355" spans="1:10" ht="18" hidden="1" customHeight="1">
      <c r="A4355" s="13" t="s">
        <v>1045</v>
      </c>
      <c r="B4355" s="12" t="s">
        <v>925</v>
      </c>
      <c r="C4355" s="12" t="s">
        <v>1036</v>
      </c>
      <c r="D4355" s="12" t="s">
        <v>272</v>
      </c>
      <c r="E4355" s="12">
        <v>-62.42</v>
      </c>
      <c r="F4355" s="14" t="str">
        <f t="shared" si="276"/>
        <v>2025-10-01Bill Payment (Credit Card)New West Gypsum21000 Accounts Payable-62.42</v>
      </c>
      <c r="G4355" s="15">
        <f t="shared" si="277"/>
        <v>45931</v>
      </c>
      <c r="H4355" s="16" t="str">
        <f>IF((IFERROR((VLOOKUP(D4355,'Automation (QBO)'!A:B,2,FALSE)),"0"))=0,"Suspense",(IFERROR((VLOOKUP(D4355,'Automation (QBO)'!A:B,2,FALSE)),"Suspense")))</f>
        <v>Accounts Payable - Unknown</v>
      </c>
      <c r="I4355" s="17">
        <f t="shared" si="278"/>
        <v>-62.42</v>
      </c>
      <c r="J4355" s="12" t="str">
        <f t="shared" si="279"/>
        <v>Accounts Payable - Unknown</v>
      </c>
    </row>
    <row r="4356" spans="1:10" ht="18" hidden="1" customHeight="1">
      <c r="A4356" s="13" t="s">
        <v>1045</v>
      </c>
      <c r="B4356" s="12" t="s">
        <v>924</v>
      </c>
      <c r="C4356" s="12" t="s">
        <v>1036</v>
      </c>
      <c r="D4356" s="12" t="s">
        <v>272</v>
      </c>
      <c r="E4356" s="12">
        <v>62.42</v>
      </c>
      <c r="F4356" s="14" t="str">
        <f t="shared" si="276"/>
        <v>2025-10-01BillNew West Gypsum21000 Accounts Payable62.42</v>
      </c>
      <c r="G4356" s="15">
        <f t="shared" si="277"/>
        <v>45931</v>
      </c>
      <c r="H4356" s="16" t="str">
        <f>IF((IFERROR((VLOOKUP(D4356,'Automation (QBO)'!A:B,2,FALSE)),"0"))=0,"Suspense",(IFERROR((VLOOKUP(D4356,'Automation (QBO)'!A:B,2,FALSE)),"Suspense")))</f>
        <v>Accounts Payable - Unknown</v>
      </c>
      <c r="I4356" s="17">
        <f t="shared" si="278"/>
        <v>62.42</v>
      </c>
      <c r="J4356" s="12" t="str">
        <f t="shared" si="279"/>
        <v>Accounts Payable - Unknown</v>
      </c>
    </row>
    <row r="4357" spans="1:10" ht="18" hidden="1" customHeight="1">
      <c r="A4357" s="13" t="s">
        <v>1045</v>
      </c>
      <c r="B4357" s="12" t="s">
        <v>99</v>
      </c>
      <c r="D4357" s="12" t="s">
        <v>201</v>
      </c>
      <c r="E4357" s="12">
        <v>-2000</v>
      </c>
      <c r="F4357" s="14" t="str">
        <f t="shared" si="276"/>
        <v>2025-10-01Credit Card Payment11005 Chequing (CIBC)-2000</v>
      </c>
      <c r="G4357" s="15">
        <f t="shared" si="277"/>
        <v>45931</v>
      </c>
      <c r="H4357" s="16" t="str">
        <f>IF((IFERROR((VLOOKUP(D4357,'Automation (QBO)'!A:B,2,FALSE)),"0"))=0,"Suspense",(IFERROR((VLOOKUP(D4357,'Automation (QBO)'!A:B,2,FALSE)),"Suspense")))</f>
        <v>Chequing (CIBC)</v>
      </c>
      <c r="I4357" s="17">
        <f t="shared" si="278"/>
        <v>-2000</v>
      </c>
      <c r="J4357" s="12" t="str">
        <f t="shared" si="279"/>
        <v>Chequing (CIBC)</v>
      </c>
    </row>
    <row r="4358" spans="1:10" ht="18" hidden="1" customHeight="1">
      <c r="A4358" s="13" t="s">
        <v>1045</v>
      </c>
      <c r="B4358" s="12" t="s">
        <v>106</v>
      </c>
      <c r="C4358" s="12" t="s">
        <v>754</v>
      </c>
      <c r="D4358" s="12" t="s">
        <v>201</v>
      </c>
      <c r="E4358" s="12">
        <v>9052.4699999999993</v>
      </c>
      <c r="F4358" s="14" t="str">
        <f t="shared" si="276"/>
        <v>2025-10-01PaymentGranville Island Brewing.11005 Chequing (CIBC)9052.47</v>
      </c>
      <c r="G4358" s="15">
        <f t="shared" si="277"/>
        <v>45931</v>
      </c>
      <c r="H4358" s="16" t="str">
        <f>IF((IFERROR((VLOOKUP(D4358,'Automation (QBO)'!A:B,2,FALSE)),"0"))=0,"Suspense",(IFERROR((VLOOKUP(D4358,'Automation (QBO)'!A:B,2,FALSE)),"Suspense")))</f>
        <v>Chequing (CIBC)</v>
      </c>
      <c r="I4358" s="17">
        <f t="shared" si="278"/>
        <v>9052.4699999999993</v>
      </c>
      <c r="J4358" s="12" t="str">
        <f t="shared" si="279"/>
        <v>Chequing (CIBC)</v>
      </c>
    </row>
    <row r="4359" spans="1:10" ht="18" hidden="1" customHeight="1">
      <c r="A4359" s="13" t="s">
        <v>1045</v>
      </c>
      <c r="B4359" s="12" t="s">
        <v>925</v>
      </c>
      <c r="C4359" s="12" t="s">
        <v>1036</v>
      </c>
      <c r="D4359" s="12" t="s">
        <v>505</v>
      </c>
      <c r="E4359" s="12">
        <v>62.42</v>
      </c>
      <c r="F4359" s="14" t="str">
        <f t="shared" si="276"/>
        <v>2025-10-01Bill Payment (Credit Card)New West Gypsum21010 Credit Card (CIBC Visa)62.42</v>
      </c>
      <c r="G4359" s="15">
        <f t="shared" si="277"/>
        <v>45931</v>
      </c>
      <c r="H4359" s="16" t="str">
        <f>IF((IFERROR((VLOOKUP(D4359,'Automation (QBO)'!A:B,2,FALSE)),"0"))=0,"Suspense",(IFERROR((VLOOKUP(D4359,'Automation (QBO)'!A:B,2,FALSE)),"Suspense")))</f>
        <v>Credit Card (CIBC Visa)</v>
      </c>
      <c r="I4359" s="17">
        <f t="shared" si="278"/>
        <v>62.42</v>
      </c>
      <c r="J4359" s="12" t="str">
        <f t="shared" si="279"/>
        <v>Credit Card (CIBC Visa)</v>
      </c>
    </row>
    <row r="4360" spans="1:10" ht="18" hidden="1" customHeight="1">
      <c r="A4360" s="13" t="s">
        <v>1045</v>
      </c>
      <c r="B4360" s="12" t="s">
        <v>78</v>
      </c>
      <c r="C4360" s="12" t="s">
        <v>91</v>
      </c>
      <c r="D4360" s="12" t="s">
        <v>505</v>
      </c>
      <c r="E4360" s="12">
        <v>38.01</v>
      </c>
      <c r="F4360" s="14" t="str">
        <f t="shared" si="276"/>
        <v>2025-10-01ExpenseWix21010 Credit Card (CIBC Visa)38.01</v>
      </c>
      <c r="G4360" s="15">
        <f t="shared" si="277"/>
        <v>45931</v>
      </c>
      <c r="H4360" s="16" t="str">
        <f>IF((IFERROR((VLOOKUP(D4360,'Automation (QBO)'!A:B,2,FALSE)),"0"))=0,"Suspense",(IFERROR((VLOOKUP(D4360,'Automation (QBO)'!A:B,2,FALSE)),"Suspense")))</f>
        <v>Credit Card (CIBC Visa)</v>
      </c>
      <c r="I4360" s="17">
        <f t="shared" si="278"/>
        <v>38.01</v>
      </c>
      <c r="J4360" s="12" t="str">
        <f t="shared" si="279"/>
        <v>Credit Card (CIBC Visa)</v>
      </c>
    </row>
    <row r="4361" spans="1:10" ht="18" hidden="1" customHeight="1">
      <c r="A4361" s="13" t="s">
        <v>1045</v>
      </c>
      <c r="B4361" s="12" t="s">
        <v>78</v>
      </c>
      <c r="C4361" s="12" t="s">
        <v>100</v>
      </c>
      <c r="D4361" s="12" t="s">
        <v>505</v>
      </c>
      <c r="E4361" s="12">
        <v>28.62</v>
      </c>
      <c r="F4361" s="14" t="str">
        <f t="shared" si="276"/>
        <v>2025-10-01ExpenseMicrosoft Canada Inc21010 Credit Card (CIBC Visa)28.62</v>
      </c>
      <c r="G4361" s="15">
        <f t="shared" si="277"/>
        <v>45931</v>
      </c>
      <c r="H4361" s="16" t="str">
        <f>IF((IFERROR((VLOOKUP(D4361,'Automation (QBO)'!A:B,2,FALSE)),"0"))=0,"Suspense",(IFERROR((VLOOKUP(D4361,'Automation (QBO)'!A:B,2,FALSE)),"Suspense")))</f>
        <v>Credit Card (CIBC Visa)</v>
      </c>
      <c r="I4361" s="17">
        <f t="shared" si="278"/>
        <v>28.62</v>
      </c>
      <c r="J4361" s="12" t="str">
        <f t="shared" si="279"/>
        <v>Credit Card (CIBC Visa)</v>
      </c>
    </row>
    <row r="4362" spans="1:10" ht="18" hidden="1" customHeight="1">
      <c r="A4362" s="13" t="s">
        <v>1045</v>
      </c>
      <c r="B4362" s="12" t="s">
        <v>99</v>
      </c>
      <c r="D4362" s="12" t="s">
        <v>505</v>
      </c>
      <c r="E4362" s="12">
        <v>-2000</v>
      </c>
      <c r="F4362" s="14" t="str">
        <f t="shared" si="276"/>
        <v>2025-10-01Credit Card Payment21010 Credit Card (CIBC Visa)-2000</v>
      </c>
      <c r="G4362" s="15">
        <f t="shared" si="277"/>
        <v>45931</v>
      </c>
      <c r="H4362" s="16" t="str">
        <f>IF((IFERROR((VLOOKUP(D4362,'Automation (QBO)'!A:B,2,FALSE)),"0"))=0,"Suspense",(IFERROR((VLOOKUP(D4362,'Automation (QBO)'!A:B,2,FALSE)),"Suspense")))</f>
        <v>Credit Card (CIBC Visa)</v>
      </c>
      <c r="I4362" s="17">
        <f t="shared" si="278"/>
        <v>-2000</v>
      </c>
      <c r="J4362" s="12" t="str">
        <f t="shared" si="279"/>
        <v>Credit Card (CIBC Visa)</v>
      </c>
    </row>
    <row r="4363" spans="1:10" ht="18" hidden="1" customHeight="1">
      <c r="A4363" s="13" t="s">
        <v>1046</v>
      </c>
      <c r="B4363" s="12" t="s">
        <v>78</v>
      </c>
      <c r="C4363" s="12" t="s">
        <v>109</v>
      </c>
      <c r="D4363" s="12" t="s">
        <v>656</v>
      </c>
      <c r="E4363" s="12">
        <v>2000</v>
      </c>
      <c r="F4363" s="14" t="str">
        <f t="shared" si="276"/>
        <v>2025-10-02ExpenseSaltire Rentals13007 Due to/from Saltire Rentals2000</v>
      </c>
      <c r="G4363" s="15">
        <f t="shared" si="277"/>
        <v>45932</v>
      </c>
      <c r="H4363" s="16" t="str">
        <f>IF((IFERROR((VLOOKUP(D4363,'Automation (QBO)'!A:B,2,FALSE)),"0"))=0,"Suspense",(IFERROR((VLOOKUP(D4363,'Automation (QBO)'!A:B,2,FALSE)),"Suspense")))</f>
        <v>Due to/from Saltire Rentals</v>
      </c>
      <c r="I4363" s="17">
        <f t="shared" si="278"/>
        <v>2000</v>
      </c>
      <c r="J4363" s="12" t="str">
        <f t="shared" si="279"/>
        <v>Due to/from Saltire Rentals</v>
      </c>
    </row>
    <row r="4364" spans="1:10" ht="18" hidden="1" customHeight="1">
      <c r="A4364" s="13" t="s">
        <v>1046</v>
      </c>
      <c r="B4364" s="12" t="s">
        <v>78</v>
      </c>
      <c r="C4364" s="12" t="s">
        <v>109</v>
      </c>
      <c r="D4364" s="12" t="s">
        <v>199</v>
      </c>
      <c r="E4364" s="12">
        <v>0</v>
      </c>
      <c r="F4364" s="14" t="str">
        <f t="shared" si="276"/>
        <v>2025-10-02ExpenseSaltire Rentals21020 GST/HST Payable0</v>
      </c>
      <c r="G4364" s="15">
        <f t="shared" si="277"/>
        <v>45932</v>
      </c>
      <c r="H4364" s="16" t="str">
        <f>IF((IFERROR((VLOOKUP(D4364,'Automation (QBO)'!A:B,2,FALSE)),"0"))=0,"Suspense",(IFERROR((VLOOKUP(D4364,'Automation (QBO)'!A:B,2,FALSE)),"Suspense")))</f>
        <v>GST/HST Payable</v>
      </c>
      <c r="I4364" s="17">
        <f t="shared" si="278"/>
        <v>0</v>
      </c>
      <c r="J4364" s="12" t="str">
        <f t="shared" si="279"/>
        <v>GST/HST Payable</v>
      </c>
    </row>
    <row r="4365" spans="1:10" ht="18" hidden="1" customHeight="1">
      <c r="A4365" s="13" t="s">
        <v>1046</v>
      </c>
      <c r="B4365" s="12" t="s">
        <v>78</v>
      </c>
      <c r="C4365" s="12" t="s">
        <v>109</v>
      </c>
      <c r="D4365" s="12" t="s">
        <v>201</v>
      </c>
      <c r="E4365" s="12">
        <v>-2000</v>
      </c>
      <c r="F4365" s="14" t="str">
        <f t="shared" si="276"/>
        <v>2025-10-02ExpenseSaltire Rentals11005 Chequing (CIBC)-2000</v>
      </c>
      <c r="G4365" s="15">
        <f t="shared" si="277"/>
        <v>45932</v>
      </c>
      <c r="H4365" s="16" t="str">
        <f>IF((IFERROR((VLOOKUP(D4365,'Automation (QBO)'!A:B,2,FALSE)),"0"))=0,"Suspense",(IFERROR((VLOOKUP(D4365,'Automation (QBO)'!A:B,2,FALSE)),"Suspense")))</f>
        <v>Chequing (CIBC)</v>
      </c>
      <c r="I4365" s="17">
        <f t="shared" si="278"/>
        <v>-2000</v>
      </c>
      <c r="J4365" s="12" t="str">
        <f t="shared" si="279"/>
        <v>Chequing (CIBC)</v>
      </c>
    </row>
    <row r="4366" spans="1:10" ht="18" hidden="1" customHeight="1">
      <c r="A4366" s="13" t="s">
        <v>1047</v>
      </c>
      <c r="B4366" s="12" t="s">
        <v>106</v>
      </c>
      <c r="C4366" s="12" t="s">
        <v>1041</v>
      </c>
      <c r="D4366" s="12" t="s">
        <v>665</v>
      </c>
      <c r="E4366" s="12">
        <v>-25809</v>
      </c>
      <c r="F4366" s="14" t="str">
        <f t="shared" si="276"/>
        <v>2025-10-03PaymentInlet Hearing12000 [Accounts Receivable]-25809</v>
      </c>
      <c r="G4366" s="15">
        <f t="shared" si="277"/>
        <v>45933</v>
      </c>
      <c r="H4366" s="16" t="str">
        <f>IF((IFERROR((VLOOKUP(D4366,'Automation (QBO)'!A:B,2,FALSE)),"0"))=0,"Suspense",(IFERROR((VLOOKUP(D4366,'Automation (QBO)'!A:B,2,FALSE)),"Suspense")))</f>
        <v>Accounts Recievable - Suspense</v>
      </c>
      <c r="I4366" s="17">
        <f t="shared" si="278"/>
        <v>-25809</v>
      </c>
      <c r="J4366" s="12" t="str">
        <f t="shared" si="279"/>
        <v>Accounts Recievable - Suspense</v>
      </c>
    </row>
    <row r="4367" spans="1:10" ht="18" hidden="1" customHeight="1">
      <c r="A4367" s="13" t="s">
        <v>1047</v>
      </c>
      <c r="B4367" s="12" t="s">
        <v>106</v>
      </c>
      <c r="C4367" s="12" t="s">
        <v>1041</v>
      </c>
      <c r="D4367" s="12" t="s">
        <v>201</v>
      </c>
      <c r="E4367" s="12">
        <v>25809</v>
      </c>
      <c r="F4367" s="14" t="str">
        <f t="shared" si="276"/>
        <v>2025-10-03PaymentInlet Hearing11005 Chequing (CIBC)25809</v>
      </c>
      <c r="G4367" s="15">
        <f t="shared" si="277"/>
        <v>45933</v>
      </c>
      <c r="H4367" s="16" t="str">
        <f>IF((IFERROR((VLOOKUP(D4367,'Automation (QBO)'!A:B,2,FALSE)),"0"))=0,"Suspense",(IFERROR((VLOOKUP(D4367,'Automation (QBO)'!A:B,2,FALSE)),"Suspense")))</f>
        <v>Chequing (CIBC)</v>
      </c>
      <c r="I4367" s="17">
        <f t="shared" si="278"/>
        <v>25809</v>
      </c>
      <c r="J4367" s="12" t="str">
        <f t="shared" si="279"/>
        <v>Chequing (CIBC)</v>
      </c>
    </row>
    <row r="4368" spans="1:10" ht="18" hidden="1" customHeight="1">
      <c r="A4368" s="13" t="s">
        <v>1048</v>
      </c>
      <c r="B4368" s="12" t="s">
        <v>924</v>
      </c>
      <c r="C4368" s="12" t="s">
        <v>1049</v>
      </c>
      <c r="D4368" s="12" t="s">
        <v>660</v>
      </c>
      <c r="E4368" s="120">
        <v>2197.5</v>
      </c>
      <c r="F4368" s="14" t="str">
        <f t="shared" si="276"/>
        <v>2025-10-04BillVisions Electronics51335 Project Expense - Materials2197.5</v>
      </c>
      <c r="G4368" s="15">
        <f t="shared" si="277"/>
        <v>45934</v>
      </c>
      <c r="H4368" s="16" t="str">
        <f>IF((IFERROR((VLOOKUP(D4368,'Automation (QBO)'!A:B,2,FALSE)),"0"))=0,"Suspense",(IFERROR((VLOOKUP(D4368,'Automation (QBO)'!A:B,2,FALSE)),"Suspense")))</f>
        <v>Project Expense - Materials</v>
      </c>
      <c r="I4368" s="17">
        <f t="shared" si="278"/>
        <v>2197.5</v>
      </c>
      <c r="J4368" s="12" t="str">
        <f t="shared" si="279"/>
        <v>Project Expense - Materials</v>
      </c>
    </row>
    <row r="4369" spans="1:10" ht="18" hidden="1" customHeight="1">
      <c r="A4369" s="13" t="s">
        <v>1048</v>
      </c>
      <c r="B4369" s="12" t="s">
        <v>924</v>
      </c>
      <c r="C4369" s="12" t="s">
        <v>1049</v>
      </c>
      <c r="D4369" s="12" t="s">
        <v>199</v>
      </c>
      <c r="E4369" s="12">
        <v>-102.69</v>
      </c>
      <c r="F4369" s="14" t="str">
        <f t="shared" si="276"/>
        <v>2025-10-04BillVisions Electronics21020 GST/HST Payable-102.69</v>
      </c>
      <c r="G4369" s="15">
        <f t="shared" si="277"/>
        <v>45934</v>
      </c>
      <c r="H4369" s="16" t="str">
        <f>IF((IFERROR((VLOOKUP(D4369,'Automation (QBO)'!A:B,2,FALSE)),"0"))=0,"Suspense",(IFERROR((VLOOKUP(D4369,'Automation (QBO)'!A:B,2,FALSE)),"Suspense")))</f>
        <v>GST/HST Payable</v>
      </c>
      <c r="I4369" s="17">
        <f t="shared" si="278"/>
        <v>-102.69</v>
      </c>
      <c r="J4369" s="12" t="str">
        <f t="shared" si="279"/>
        <v>GST/HST Payable</v>
      </c>
    </row>
    <row r="4370" spans="1:10" ht="18" hidden="1" customHeight="1">
      <c r="A4370" s="13" t="s">
        <v>1048</v>
      </c>
      <c r="B4370" s="12" t="s">
        <v>925</v>
      </c>
      <c r="C4370" s="12" t="s">
        <v>1049</v>
      </c>
      <c r="D4370" s="12" t="s">
        <v>272</v>
      </c>
      <c r="E4370" s="12">
        <v>-2300.19</v>
      </c>
      <c r="F4370" s="14" t="str">
        <f t="shared" si="276"/>
        <v>2025-10-04Bill Payment (Credit Card)Visions Electronics21000 Accounts Payable-2300.19</v>
      </c>
      <c r="G4370" s="15">
        <f t="shared" si="277"/>
        <v>45934</v>
      </c>
      <c r="H4370" s="16" t="str">
        <f>IF((IFERROR((VLOOKUP(D4370,'Automation (QBO)'!A:B,2,FALSE)),"0"))=0,"Suspense",(IFERROR((VLOOKUP(D4370,'Automation (QBO)'!A:B,2,FALSE)),"Suspense")))</f>
        <v>Accounts Payable - Unknown</v>
      </c>
      <c r="I4370" s="17">
        <f t="shared" si="278"/>
        <v>-2300.19</v>
      </c>
      <c r="J4370" s="12" t="str">
        <f t="shared" si="279"/>
        <v>Accounts Payable - Unknown</v>
      </c>
    </row>
    <row r="4371" spans="1:10" ht="18" hidden="1" customHeight="1">
      <c r="A4371" s="13" t="s">
        <v>1048</v>
      </c>
      <c r="B4371" s="12" t="s">
        <v>924</v>
      </c>
      <c r="C4371" s="12" t="s">
        <v>1049</v>
      </c>
      <c r="D4371" s="12" t="s">
        <v>272</v>
      </c>
      <c r="E4371" s="12">
        <v>2300.19</v>
      </c>
      <c r="F4371" s="14" t="str">
        <f t="shared" si="276"/>
        <v>2025-10-04BillVisions Electronics21000 Accounts Payable2300.19</v>
      </c>
      <c r="G4371" s="15">
        <f t="shared" si="277"/>
        <v>45934</v>
      </c>
      <c r="H4371" s="16" t="str">
        <f>IF((IFERROR((VLOOKUP(D4371,'Automation (QBO)'!A:B,2,FALSE)),"0"))=0,"Suspense",(IFERROR((VLOOKUP(D4371,'Automation (QBO)'!A:B,2,FALSE)),"Suspense")))</f>
        <v>Accounts Payable - Unknown</v>
      </c>
      <c r="I4371" s="17">
        <f t="shared" si="278"/>
        <v>2300.19</v>
      </c>
      <c r="J4371" s="12" t="str">
        <f t="shared" si="279"/>
        <v>Accounts Payable - Unknown</v>
      </c>
    </row>
    <row r="4372" spans="1:10" ht="18" hidden="1" customHeight="1">
      <c r="A4372" s="13" t="s">
        <v>1048</v>
      </c>
      <c r="B4372" s="12" t="s">
        <v>924</v>
      </c>
      <c r="C4372" s="12" t="s">
        <v>83</v>
      </c>
      <c r="D4372" s="12" t="s">
        <v>663</v>
      </c>
      <c r="E4372" s="12">
        <v>49</v>
      </c>
      <c r="F4372" s="14" t="str">
        <f t="shared" si="276"/>
        <v>2025-10-04BillMV Recycling and Waste Centre51315 Project Expense - Other49</v>
      </c>
      <c r="G4372" s="15">
        <f t="shared" si="277"/>
        <v>45934</v>
      </c>
      <c r="H4372" s="16" t="str">
        <f>IF((IFERROR((VLOOKUP(D4372,'Automation (QBO)'!A:B,2,FALSE)),"0"))=0,"Suspense",(IFERROR((VLOOKUP(D4372,'Automation (QBO)'!A:B,2,FALSE)),"Suspense")))</f>
        <v>Project Expense - Other</v>
      </c>
      <c r="I4372" s="17">
        <f t="shared" si="278"/>
        <v>49</v>
      </c>
      <c r="J4372" s="12" t="str">
        <f t="shared" si="279"/>
        <v>Project Expense - Other</v>
      </c>
    </row>
    <row r="4373" spans="1:10" ht="18" hidden="1" customHeight="1">
      <c r="A4373" s="13" t="s">
        <v>1048</v>
      </c>
      <c r="B4373" s="12" t="s">
        <v>924</v>
      </c>
      <c r="C4373" s="12" t="s">
        <v>83</v>
      </c>
      <c r="D4373" s="12" t="s">
        <v>272</v>
      </c>
      <c r="E4373" s="12">
        <v>49</v>
      </c>
      <c r="F4373" s="14" t="str">
        <f t="shared" si="276"/>
        <v>2025-10-04BillMV Recycling and Waste Centre21000 Accounts Payable49</v>
      </c>
      <c r="G4373" s="15">
        <f t="shared" si="277"/>
        <v>45934</v>
      </c>
      <c r="H4373" s="16" t="str">
        <f>IF((IFERROR((VLOOKUP(D4373,'Automation (QBO)'!A:B,2,FALSE)),"0"))=0,"Suspense",(IFERROR((VLOOKUP(D4373,'Automation (QBO)'!A:B,2,FALSE)),"Suspense")))</f>
        <v>Accounts Payable - Unknown</v>
      </c>
      <c r="I4373" s="17">
        <f t="shared" si="278"/>
        <v>49</v>
      </c>
      <c r="J4373" s="12" t="str">
        <f t="shared" si="279"/>
        <v>Accounts Payable - Unknown</v>
      </c>
    </row>
    <row r="4374" spans="1:10" ht="18" hidden="1" customHeight="1">
      <c r="A4374" s="13" t="s">
        <v>1048</v>
      </c>
      <c r="B4374" s="12" t="s">
        <v>925</v>
      </c>
      <c r="C4374" s="12" t="s">
        <v>83</v>
      </c>
      <c r="D4374" s="12" t="s">
        <v>272</v>
      </c>
      <c r="E4374" s="12">
        <v>-49</v>
      </c>
      <c r="F4374" s="14" t="str">
        <f t="shared" si="276"/>
        <v>2025-10-04Bill Payment (Credit Card)MV Recycling and Waste Centre21000 Accounts Payable-49</v>
      </c>
      <c r="G4374" s="15">
        <f t="shared" si="277"/>
        <v>45934</v>
      </c>
      <c r="H4374" s="16" t="str">
        <f>IF((IFERROR((VLOOKUP(D4374,'Automation (QBO)'!A:B,2,FALSE)),"0"))=0,"Suspense",(IFERROR((VLOOKUP(D4374,'Automation (QBO)'!A:B,2,FALSE)),"Suspense")))</f>
        <v>Accounts Payable - Unknown</v>
      </c>
      <c r="I4374" s="17">
        <f t="shared" si="278"/>
        <v>-49</v>
      </c>
      <c r="J4374" s="12" t="str">
        <f t="shared" si="279"/>
        <v>Accounts Payable - Unknown</v>
      </c>
    </row>
    <row r="4375" spans="1:10" ht="18" hidden="1" customHeight="1">
      <c r="A4375" s="13" t="s">
        <v>1048</v>
      </c>
      <c r="B4375" s="12" t="s">
        <v>99</v>
      </c>
      <c r="D4375" s="12" t="s">
        <v>201</v>
      </c>
      <c r="E4375" s="12">
        <v>-2500</v>
      </c>
      <c r="F4375" s="14" t="str">
        <f t="shared" si="276"/>
        <v>2025-10-04Credit Card Payment11005 Chequing (CIBC)-2500</v>
      </c>
      <c r="G4375" s="15">
        <f t="shared" si="277"/>
        <v>45934</v>
      </c>
      <c r="H4375" s="16" t="str">
        <f>IF((IFERROR((VLOOKUP(D4375,'Automation (QBO)'!A:B,2,FALSE)),"0"))=0,"Suspense",(IFERROR((VLOOKUP(D4375,'Automation (QBO)'!A:B,2,FALSE)),"Suspense")))</f>
        <v>Chequing (CIBC)</v>
      </c>
      <c r="I4375" s="17">
        <f t="shared" si="278"/>
        <v>-2500</v>
      </c>
      <c r="J4375" s="12" t="str">
        <f t="shared" si="279"/>
        <v>Chequing (CIBC)</v>
      </c>
    </row>
    <row r="4376" spans="1:10" ht="18" hidden="1" customHeight="1">
      <c r="A4376" s="13" t="s">
        <v>1048</v>
      </c>
      <c r="B4376" s="12" t="s">
        <v>99</v>
      </c>
      <c r="D4376" s="12" t="s">
        <v>505</v>
      </c>
      <c r="E4376" s="12">
        <v>-2500</v>
      </c>
      <c r="F4376" s="14" t="str">
        <f t="shared" ref="F4376:F4439" si="280">A4376&amp;B4376&amp;C4376&amp;D4376&amp;E4376</f>
        <v>2025-10-04Credit Card Payment21010 Credit Card (CIBC Visa)-2500</v>
      </c>
      <c r="G4376" s="15">
        <f t="shared" ref="G4376:G4439" si="281">IFERROR((DATEVALUE(A4376)),A4376)</f>
        <v>45934</v>
      </c>
      <c r="H4376" s="16" t="str">
        <f>IF((IFERROR((VLOOKUP(D4376,'Automation (QBO)'!A:B,2,FALSE)),"0"))=0,"Suspense",(IFERROR((VLOOKUP(D4376,'Automation (QBO)'!A:B,2,FALSE)),"Suspense")))</f>
        <v>Credit Card (CIBC Visa)</v>
      </c>
      <c r="I4376" s="17">
        <f t="shared" ref="I4376:I4439" si="282">E4376</f>
        <v>-2500</v>
      </c>
      <c r="J4376" s="12" t="str">
        <f t="shared" ref="J4376:J4439" si="283">H4376</f>
        <v>Credit Card (CIBC Visa)</v>
      </c>
    </row>
    <row r="4377" spans="1:10" ht="18" hidden="1" customHeight="1">
      <c r="A4377" s="13" t="s">
        <v>1048</v>
      </c>
      <c r="B4377" s="12" t="s">
        <v>925</v>
      </c>
      <c r="C4377" s="12" t="s">
        <v>1049</v>
      </c>
      <c r="D4377" s="12" t="s">
        <v>505</v>
      </c>
      <c r="E4377" s="12">
        <v>2300.19</v>
      </c>
      <c r="F4377" s="14" t="str">
        <f t="shared" si="280"/>
        <v>2025-10-04Bill Payment (Credit Card)Visions Electronics21010 Credit Card (CIBC Visa)2300.19</v>
      </c>
      <c r="G4377" s="15">
        <f t="shared" si="281"/>
        <v>45934</v>
      </c>
      <c r="H4377" s="16" t="str">
        <f>IF((IFERROR((VLOOKUP(D4377,'Automation (QBO)'!A:B,2,FALSE)),"0"))=0,"Suspense",(IFERROR((VLOOKUP(D4377,'Automation (QBO)'!A:B,2,FALSE)),"Suspense")))</f>
        <v>Credit Card (CIBC Visa)</v>
      </c>
      <c r="I4377" s="17">
        <f t="shared" si="282"/>
        <v>2300.19</v>
      </c>
      <c r="J4377" s="12" t="str">
        <f t="shared" si="283"/>
        <v>Credit Card (CIBC Visa)</v>
      </c>
    </row>
    <row r="4378" spans="1:10" ht="18" hidden="1" customHeight="1">
      <c r="A4378" s="13" t="s">
        <v>1048</v>
      </c>
      <c r="B4378" s="12" t="s">
        <v>925</v>
      </c>
      <c r="C4378" s="12" t="s">
        <v>83</v>
      </c>
      <c r="D4378" s="12" t="s">
        <v>505</v>
      </c>
      <c r="E4378" s="12">
        <v>49</v>
      </c>
      <c r="F4378" s="14" t="str">
        <f t="shared" si="280"/>
        <v>2025-10-04Bill Payment (Credit Card)MV Recycling and Waste Centre21010 Credit Card (CIBC Visa)49</v>
      </c>
      <c r="G4378" s="15">
        <f t="shared" si="281"/>
        <v>45934</v>
      </c>
      <c r="H4378" s="16" t="str">
        <f>IF((IFERROR((VLOOKUP(D4378,'Automation (QBO)'!A:B,2,FALSE)),"0"))=0,"Suspense",(IFERROR((VLOOKUP(D4378,'Automation (QBO)'!A:B,2,FALSE)),"Suspense")))</f>
        <v>Credit Card (CIBC Visa)</v>
      </c>
      <c r="I4378" s="17">
        <f t="shared" si="282"/>
        <v>49</v>
      </c>
      <c r="J4378" s="12" t="str">
        <f t="shared" si="283"/>
        <v>Credit Card (CIBC Visa)</v>
      </c>
    </row>
    <row r="4379" spans="1:10" ht="18" hidden="1" customHeight="1">
      <c r="A4379" s="13" t="s">
        <v>1050</v>
      </c>
      <c r="B4379" s="12" t="s">
        <v>78</v>
      </c>
      <c r="C4379" s="12" t="s">
        <v>101</v>
      </c>
      <c r="D4379" s="12" t="s">
        <v>383</v>
      </c>
      <c r="E4379" s="12">
        <v>10.66</v>
      </c>
      <c r="F4379" s="14" t="str">
        <f t="shared" si="280"/>
        <v>2025-10-05ExpenseAmazon52165 Subscriptions (Annual)10.66</v>
      </c>
      <c r="G4379" s="15">
        <f t="shared" si="281"/>
        <v>45935</v>
      </c>
      <c r="H4379" s="16" t="str">
        <f>IF((IFERROR((VLOOKUP(D4379,'Automation (QBO)'!A:B,2,FALSE)),"0"))=0,"Suspense",(IFERROR((VLOOKUP(D4379,'Automation (QBO)'!A:B,2,FALSE)),"Suspense")))</f>
        <v>Subscriptions (Annual)</v>
      </c>
      <c r="I4379" s="17">
        <f t="shared" si="282"/>
        <v>10.66</v>
      </c>
      <c r="J4379" s="12" t="str">
        <f t="shared" si="283"/>
        <v>Subscriptions (Annual)</v>
      </c>
    </row>
    <row r="4380" spans="1:10" ht="18" hidden="1" customHeight="1">
      <c r="A4380" s="13" t="s">
        <v>1050</v>
      </c>
      <c r="B4380" s="12" t="s">
        <v>78</v>
      </c>
      <c r="C4380" s="12" t="s">
        <v>101</v>
      </c>
      <c r="D4380" s="12" t="s">
        <v>199</v>
      </c>
      <c r="E4380" s="12">
        <v>-0.53</v>
      </c>
      <c r="F4380" s="14" t="str">
        <f t="shared" si="280"/>
        <v>2025-10-05ExpenseAmazon21020 GST/HST Payable-0.53</v>
      </c>
      <c r="G4380" s="15">
        <f t="shared" si="281"/>
        <v>45935</v>
      </c>
      <c r="H4380" s="16" t="str">
        <f>IF((IFERROR((VLOOKUP(D4380,'Automation (QBO)'!A:B,2,FALSE)),"0"))=0,"Suspense",(IFERROR((VLOOKUP(D4380,'Automation (QBO)'!A:B,2,FALSE)),"Suspense")))</f>
        <v>GST/HST Payable</v>
      </c>
      <c r="I4380" s="17">
        <f t="shared" si="282"/>
        <v>-0.53</v>
      </c>
      <c r="J4380" s="12" t="str">
        <f t="shared" si="283"/>
        <v>GST/HST Payable</v>
      </c>
    </row>
    <row r="4381" spans="1:10" ht="18" hidden="1" customHeight="1">
      <c r="A4381" s="13" t="s">
        <v>1050</v>
      </c>
      <c r="B4381" s="12" t="s">
        <v>78</v>
      </c>
      <c r="C4381" s="12" t="s">
        <v>101</v>
      </c>
      <c r="D4381" s="12" t="s">
        <v>505</v>
      </c>
      <c r="E4381" s="12">
        <v>11.19</v>
      </c>
      <c r="F4381" s="14" t="str">
        <f t="shared" si="280"/>
        <v>2025-10-05ExpenseAmazon21010 Credit Card (CIBC Visa)11.19</v>
      </c>
      <c r="G4381" s="15">
        <f t="shared" si="281"/>
        <v>45935</v>
      </c>
      <c r="H4381" s="16" t="str">
        <f>IF((IFERROR((VLOOKUP(D4381,'Automation (QBO)'!A:B,2,FALSE)),"0"))=0,"Suspense",(IFERROR((VLOOKUP(D4381,'Automation (QBO)'!A:B,2,FALSE)),"Suspense")))</f>
        <v>Credit Card (CIBC Visa)</v>
      </c>
      <c r="I4381" s="17">
        <f t="shared" si="282"/>
        <v>11.19</v>
      </c>
      <c r="J4381" s="12" t="str">
        <f t="shared" si="283"/>
        <v>Credit Card (CIBC Visa)</v>
      </c>
    </row>
    <row r="4382" spans="1:10" ht="18" hidden="1" customHeight="1">
      <c r="A4382" s="13" t="s">
        <v>1051</v>
      </c>
      <c r="B4382" s="12" t="s">
        <v>924</v>
      </c>
      <c r="C4382" s="12" t="s">
        <v>1052</v>
      </c>
      <c r="D4382" s="12" t="s">
        <v>276</v>
      </c>
      <c r="E4382" s="12">
        <v>360</v>
      </c>
      <c r="F4382" s="14" t="str">
        <f t="shared" si="280"/>
        <v>2025-10-06BillCity of Vancouver52140 Licenses &amp; Permits360</v>
      </c>
      <c r="G4382" s="15">
        <f t="shared" si="281"/>
        <v>45936</v>
      </c>
      <c r="H4382" s="16" t="str">
        <f>IF((IFERROR((VLOOKUP(D4382,'Automation (QBO)'!A:B,2,FALSE)),"0"))=0,"Suspense",(IFERROR((VLOOKUP(D4382,'Automation (QBO)'!A:B,2,FALSE)),"Suspense")))</f>
        <v>Licenses &amp; Permits</v>
      </c>
      <c r="I4382" s="17">
        <f t="shared" si="282"/>
        <v>360</v>
      </c>
      <c r="J4382" s="12" t="str">
        <f t="shared" si="283"/>
        <v>Licenses &amp; Permits</v>
      </c>
    </row>
    <row r="4383" spans="1:10" ht="18" hidden="1" customHeight="1">
      <c r="A4383" s="13" t="s">
        <v>1051</v>
      </c>
      <c r="B4383" s="12" t="s">
        <v>924</v>
      </c>
      <c r="C4383" s="12" t="s">
        <v>1052</v>
      </c>
      <c r="D4383" s="12" t="s">
        <v>272</v>
      </c>
      <c r="E4383" s="12">
        <v>360</v>
      </c>
      <c r="F4383" s="14" t="str">
        <f t="shared" si="280"/>
        <v>2025-10-06BillCity of Vancouver21000 Accounts Payable360</v>
      </c>
      <c r="G4383" s="15">
        <f t="shared" si="281"/>
        <v>45936</v>
      </c>
      <c r="H4383" s="16" t="str">
        <f>IF((IFERROR((VLOOKUP(D4383,'Automation (QBO)'!A:B,2,FALSE)),"0"))=0,"Suspense",(IFERROR((VLOOKUP(D4383,'Automation (QBO)'!A:B,2,FALSE)),"Suspense")))</f>
        <v>Accounts Payable - Unknown</v>
      </c>
      <c r="I4383" s="17">
        <f t="shared" si="282"/>
        <v>360</v>
      </c>
      <c r="J4383" s="12" t="str">
        <f t="shared" si="283"/>
        <v>Accounts Payable - Unknown</v>
      </c>
    </row>
    <row r="4384" spans="1:10" ht="18" hidden="1" customHeight="1">
      <c r="A4384" s="13" t="s">
        <v>1051</v>
      </c>
      <c r="B4384" s="12" t="s">
        <v>925</v>
      </c>
      <c r="C4384" s="12" t="s">
        <v>1052</v>
      </c>
      <c r="D4384" s="12" t="s">
        <v>272</v>
      </c>
      <c r="E4384" s="12">
        <v>-360</v>
      </c>
      <c r="F4384" s="14" t="str">
        <f t="shared" si="280"/>
        <v>2025-10-06Bill Payment (Credit Card)City of Vancouver21000 Accounts Payable-360</v>
      </c>
      <c r="G4384" s="15">
        <f t="shared" si="281"/>
        <v>45936</v>
      </c>
      <c r="H4384" s="16" t="str">
        <f>IF((IFERROR((VLOOKUP(D4384,'Automation (QBO)'!A:B,2,FALSE)),"0"))=0,"Suspense",(IFERROR((VLOOKUP(D4384,'Automation (QBO)'!A:B,2,FALSE)),"Suspense")))</f>
        <v>Accounts Payable - Unknown</v>
      </c>
      <c r="I4384" s="17">
        <f t="shared" si="282"/>
        <v>-360</v>
      </c>
      <c r="J4384" s="12" t="str">
        <f t="shared" si="283"/>
        <v>Accounts Payable - Unknown</v>
      </c>
    </row>
    <row r="4385" spans="1:10" ht="18" hidden="1" customHeight="1">
      <c r="A4385" s="13" t="s">
        <v>1051</v>
      </c>
      <c r="B4385" s="12" t="s">
        <v>925</v>
      </c>
      <c r="C4385" s="12" t="s">
        <v>1052</v>
      </c>
      <c r="D4385" s="12" t="s">
        <v>505</v>
      </c>
      <c r="E4385" s="12">
        <v>360</v>
      </c>
      <c r="F4385" s="14" t="str">
        <f t="shared" si="280"/>
        <v>2025-10-06Bill Payment (Credit Card)City of Vancouver21010 Credit Card (CIBC Visa)360</v>
      </c>
      <c r="G4385" s="15">
        <f t="shared" si="281"/>
        <v>45936</v>
      </c>
      <c r="H4385" s="16" t="str">
        <f>IF((IFERROR((VLOOKUP(D4385,'Automation (QBO)'!A:B,2,FALSE)),"0"))=0,"Suspense",(IFERROR((VLOOKUP(D4385,'Automation (QBO)'!A:B,2,FALSE)),"Suspense")))</f>
        <v>Credit Card (CIBC Visa)</v>
      </c>
      <c r="I4385" s="17">
        <f t="shared" si="282"/>
        <v>360</v>
      </c>
      <c r="J4385" s="12" t="str">
        <f t="shared" si="283"/>
        <v>Credit Card (CIBC Visa)</v>
      </c>
    </row>
    <row r="4386" spans="1:10" ht="18" hidden="1" customHeight="1">
      <c r="A4386" s="13" t="s">
        <v>1053</v>
      </c>
      <c r="B4386" s="12" t="s">
        <v>84</v>
      </c>
      <c r="C4386" s="12" t="s">
        <v>1054</v>
      </c>
      <c r="D4386" s="12" t="s">
        <v>665</v>
      </c>
      <c r="E4386" s="12">
        <v>303.3</v>
      </c>
      <c r="F4386" s="14" t="str">
        <f t="shared" si="280"/>
        <v>2025-10-07InvoiceRomers Lynn Valley:Romer's Lynn Valley Misc Work12000 [Accounts Receivable]303.3</v>
      </c>
      <c r="G4386" s="15">
        <f t="shared" si="281"/>
        <v>45937</v>
      </c>
      <c r="H4386" s="16" t="str">
        <f>IF((IFERROR((VLOOKUP(D4386,'Automation (QBO)'!A:B,2,FALSE)),"0"))=0,"Suspense",(IFERROR((VLOOKUP(D4386,'Automation (QBO)'!A:B,2,FALSE)),"Suspense")))</f>
        <v>Accounts Recievable - Suspense</v>
      </c>
      <c r="I4386" s="17">
        <f t="shared" si="282"/>
        <v>303.3</v>
      </c>
      <c r="J4386" s="12" t="str">
        <f t="shared" si="283"/>
        <v>Accounts Recievable - Suspense</v>
      </c>
    </row>
    <row r="4387" spans="1:10" ht="18" hidden="1" customHeight="1">
      <c r="A4387" s="13" t="s">
        <v>1053</v>
      </c>
      <c r="B4387" s="12" t="s">
        <v>84</v>
      </c>
      <c r="C4387" s="12" t="s">
        <v>1054</v>
      </c>
      <c r="D4387" s="12" t="s">
        <v>907</v>
      </c>
      <c r="E4387" s="12">
        <v>288.86</v>
      </c>
      <c r="F4387" s="14" t="str">
        <f t="shared" si="280"/>
        <v>2025-10-07InvoiceRomers Lynn Valley:Romer's Lynn Valley Misc Work41008 Project Expense - Materials Income288.86</v>
      </c>
      <c r="G4387" s="15">
        <f t="shared" si="281"/>
        <v>45937</v>
      </c>
      <c r="H4387" s="16" t="str">
        <f>IF((IFERROR((VLOOKUP(D4387,'Automation (QBO)'!A:B,2,FALSE)),"0"))=0,"Suspense",(IFERROR((VLOOKUP(D4387,'Automation (QBO)'!A:B,2,FALSE)),"Suspense")))</f>
        <v>Project Expense - Materials Income</v>
      </c>
      <c r="I4387" s="17">
        <f t="shared" si="282"/>
        <v>288.86</v>
      </c>
      <c r="J4387" s="12" t="str">
        <f t="shared" si="283"/>
        <v>Project Expense - Materials Income</v>
      </c>
    </row>
    <row r="4388" spans="1:10" ht="18" hidden="1" customHeight="1">
      <c r="A4388" s="13" t="s">
        <v>1053</v>
      </c>
      <c r="B4388" s="12" t="s">
        <v>84</v>
      </c>
      <c r="C4388" s="12" t="s">
        <v>1054</v>
      </c>
      <c r="D4388" s="12" t="s">
        <v>199</v>
      </c>
      <c r="E4388" s="12">
        <v>14.44</v>
      </c>
      <c r="F4388" s="14" t="str">
        <f t="shared" si="280"/>
        <v>2025-10-07InvoiceRomers Lynn Valley:Romer's Lynn Valley Misc Work21020 GST/HST Payable14.44</v>
      </c>
      <c r="G4388" s="15">
        <f t="shared" si="281"/>
        <v>45937</v>
      </c>
      <c r="H4388" s="16" t="str">
        <f>IF((IFERROR((VLOOKUP(D4388,'Automation (QBO)'!A:B,2,FALSE)),"0"))=0,"Suspense",(IFERROR((VLOOKUP(D4388,'Automation (QBO)'!A:B,2,FALSE)),"Suspense")))</f>
        <v>GST/HST Payable</v>
      </c>
      <c r="I4388" s="17">
        <f t="shared" si="282"/>
        <v>14.44</v>
      </c>
      <c r="J4388" s="12" t="str">
        <f t="shared" si="283"/>
        <v>GST/HST Payable</v>
      </c>
    </row>
    <row r="4389" spans="1:10" ht="18" hidden="1" customHeight="1">
      <c r="A4389" s="13" t="s">
        <v>1053</v>
      </c>
      <c r="B4389" s="12" t="s">
        <v>106</v>
      </c>
      <c r="C4389" s="12" t="s">
        <v>754</v>
      </c>
      <c r="D4389" s="12" t="s">
        <v>665</v>
      </c>
      <c r="E4389" s="12">
        <v>-4242</v>
      </c>
      <c r="F4389" s="14" t="str">
        <f t="shared" si="280"/>
        <v>2025-10-07PaymentGranville Island Brewing.12000 [Accounts Receivable]-4242</v>
      </c>
      <c r="G4389" s="15">
        <f t="shared" si="281"/>
        <v>45937</v>
      </c>
      <c r="H4389" s="16" t="str">
        <f>IF((IFERROR((VLOOKUP(D4389,'Automation (QBO)'!A:B,2,FALSE)),"0"))=0,"Suspense",(IFERROR((VLOOKUP(D4389,'Automation (QBO)'!A:B,2,FALSE)),"Suspense")))</f>
        <v>Accounts Recievable - Suspense</v>
      </c>
      <c r="I4389" s="17">
        <f t="shared" si="282"/>
        <v>-4242</v>
      </c>
      <c r="J4389" s="12" t="str">
        <f t="shared" si="283"/>
        <v>Accounts Recievable - Suspense</v>
      </c>
    </row>
    <row r="4390" spans="1:10" ht="18" hidden="1" customHeight="1">
      <c r="A4390" s="13" t="s">
        <v>1053</v>
      </c>
      <c r="B4390" s="12" t="s">
        <v>105</v>
      </c>
      <c r="D4390" s="12" t="s">
        <v>225</v>
      </c>
      <c r="E4390" s="12">
        <v>8212.01</v>
      </c>
      <c r="F4390" s="14" t="str">
        <f t="shared" si="280"/>
        <v>2025-10-07Journal Entry52510 Payroll - Salary8212.01</v>
      </c>
      <c r="G4390" s="15">
        <f t="shared" si="281"/>
        <v>45937</v>
      </c>
      <c r="H4390" s="16" t="str">
        <f>IF((IFERROR((VLOOKUP(D4390,'Automation (QBO)'!A:B,2,FALSE)),"0"))=0,"Suspense",(IFERROR((VLOOKUP(D4390,'Automation (QBO)'!A:B,2,FALSE)),"Suspense")))</f>
        <v>Payroll - Salary</v>
      </c>
      <c r="I4390" s="17">
        <f t="shared" si="282"/>
        <v>8212.01</v>
      </c>
      <c r="J4390" s="12" t="str">
        <f t="shared" si="283"/>
        <v>Payroll - Salary</v>
      </c>
    </row>
    <row r="4391" spans="1:10" ht="18" hidden="1" customHeight="1">
      <c r="A4391" s="13" t="s">
        <v>1053</v>
      </c>
      <c r="B4391" s="12" t="s">
        <v>105</v>
      </c>
      <c r="D4391" s="12" t="s">
        <v>657</v>
      </c>
      <c r="E4391" s="12">
        <v>48.36</v>
      </c>
      <c r="F4391" s="14" t="str">
        <f t="shared" si="280"/>
        <v>2025-10-07Journal Entry52535 Payroll - WCB48.36</v>
      </c>
      <c r="G4391" s="15">
        <f t="shared" si="281"/>
        <v>45937</v>
      </c>
      <c r="H4391" s="16" t="str">
        <f>IF((IFERROR((VLOOKUP(D4391,'Automation (QBO)'!A:B,2,FALSE)),"0"))=0,"Suspense",(IFERROR((VLOOKUP(D4391,'Automation (QBO)'!A:B,2,FALSE)),"Suspense")))</f>
        <v>Payroll - WCB</v>
      </c>
      <c r="I4391" s="17">
        <f t="shared" si="282"/>
        <v>48.36</v>
      </c>
      <c r="J4391" s="12" t="str">
        <f t="shared" si="283"/>
        <v>Payroll - WCB</v>
      </c>
    </row>
    <row r="4392" spans="1:10" ht="18" hidden="1" customHeight="1">
      <c r="A4392" s="13" t="s">
        <v>1053</v>
      </c>
      <c r="B4392" s="12" t="s">
        <v>105</v>
      </c>
      <c r="D4392" s="12" t="s">
        <v>221</v>
      </c>
      <c r="E4392" s="12">
        <v>106.45</v>
      </c>
      <c r="F4392" s="14" t="str">
        <f t="shared" si="280"/>
        <v>2025-10-07Journal Entry52525 Payroll - CPP106.45</v>
      </c>
      <c r="G4392" s="15">
        <f t="shared" si="281"/>
        <v>45937</v>
      </c>
      <c r="H4392" s="16" t="str">
        <f>IF((IFERROR((VLOOKUP(D4392,'Automation (QBO)'!A:B,2,FALSE)),"0"))=0,"Suspense",(IFERROR((VLOOKUP(D4392,'Automation (QBO)'!A:B,2,FALSE)),"Suspense")))</f>
        <v>Payroll - CPP + EI</v>
      </c>
      <c r="I4392" s="17">
        <f t="shared" si="282"/>
        <v>106.45</v>
      </c>
      <c r="J4392" s="12" t="str">
        <f t="shared" si="283"/>
        <v>Payroll - CPP + EI</v>
      </c>
    </row>
    <row r="4393" spans="1:10" ht="18" hidden="1" customHeight="1">
      <c r="A4393" s="13" t="s">
        <v>1053</v>
      </c>
      <c r="B4393" s="12" t="s">
        <v>105</v>
      </c>
      <c r="D4393" s="12" t="s">
        <v>222</v>
      </c>
      <c r="E4393" s="12">
        <v>47.25</v>
      </c>
      <c r="F4393" s="14" t="str">
        <f t="shared" si="280"/>
        <v>2025-10-07Journal Entry52520 Payroll - EI47.25</v>
      </c>
      <c r="G4393" s="15">
        <f t="shared" si="281"/>
        <v>45937</v>
      </c>
      <c r="H4393" s="16" t="str">
        <f>IF((IFERROR((VLOOKUP(D4393,'Automation (QBO)'!A:B,2,FALSE)),"0"))=0,"Suspense",(IFERROR((VLOOKUP(D4393,'Automation (QBO)'!A:B,2,FALSE)),"Suspense")))</f>
        <v>Payroll - CPP + EI</v>
      </c>
      <c r="I4393" s="17">
        <f t="shared" si="282"/>
        <v>47.25</v>
      </c>
      <c r="J4393" s="12" t="str">
        <f t="shared" si="283"/>
        <v>Payroll - CPP + EI</v>
      </c>
    </row>
    <row r="4394" spans="1:10" ht="18" hidden="1" customHeight="1">
      <c r="A4394" s="13" t="s">
        <v>1053</v>
      </c>
      <c r="B4394" s="12" t="s">
        <v>105</v>
      </c>
      <c r="D4394" s="12" t="s">
        <v>888</v>
      </c>
      <c r="E4394" s="12">
        <v>100.78</v>
      </c>
      <c r="F4394" s="14" t="str">
        <f t="shared" si="280"/>
        <v>2025-10-07Journal Entry52515 Payroll - Fees100.78</v>
      </c>
      <c r="G4394" s="15">
        <f t="shared" si="281"/>
        <v>45937</v>
      </c>
      <c r="H4394" s="16" t="str">
        <f>IF((IFERROR((VLOOKUP(D4394,'Automation (QBO)'!A:B,2,FALSE)),"0"))=0,"Suspense",(IFERROR((VLOOKUP(D4394,'Automation (QBO)'!A:B,2,FALSE)),"Suspense")))</f>
        <v>Payroll - Fees</v>
      </c>
      <c r="I4394" s="17">
        <f t="shared" si="282"/>
        <v>100.78</v>
      </c>
      <c r="J4394" s="12" t="str">
        <f t="shared" si="283"/>
        <v>Payroll - Fees</v>
      </c>
    </row>
    <row r="4395" spans="1:10" ht="18" hidden="1" customHeight="1">
      <c r="A4395" s="13" t="s">
        <v>1053</v>
      </c>
      <c r="B4395" s="12" t="s">
        <v>105</v>
      </c>
      <c r="D4395" s="12" t="s">
        <v>223</v>
      </c>
      <c r="E4395" s="12">
        <v>-5.04</v>
      </c>
      <c r="F4395" s="14" t="str">
        <f t="shared" si="280"/>
        <v>2025-10-07Journal Entry21031 GST/HST Suspense-5.04</v>
      </c>
      <c r="G4395" s="15">
        <f t="shared" si="281"/>
        <v>45937</v>
      </c>
      <c r="H4395" s="16" t="str">
        <f>IF((IFERROR((VLOOKUP(D4395,'Automation (QBO)'!A:B,2,FALSE)),"0"))=0,"Suspense",(IFERROR((VLOOKUP(D4395,'Automation (QBO)'!A:B,2,FALSE)),"Suspense")))</f>
        <v>GST/HST Suspense</v>
      </c>
      <c r="I4395" s="17">
        <f t="shared" si="282"/>
        <v>-5.04</v>
      </c>
      <c r="J4395" s="12" t="str">
        <f t="shared" si="283"/>
        <v>GST/HST Suspense</v>
      </c>
    </row>
    <row r="4396" spans="1:10" ht="18" hidden="1" customHeight="1">
      <c r="A4396" s="13" t="s">
        <v>1053</v>
      </c>
      <c r="B4396" s="12" t="s">
        <v>105</v>
      </c>
      <c r="D4396" s="12" t="s">
        <v>296</v>
      </c>
      <c r="E4396" s="12">
        <v>0</v>
      </c>
      <c r="F4396" s="14" t="str">
        <f t="shared" si="280"/>
        <v>2025-10-07Journal Entry13001 Due to/from Saltire Holdings0</v>
      </c>
      <c r="G4396" s="15">
        <f t="shared" si="281"/>
        <v>45937</v>
      </c>
      <c r="H4396" s="16" t="str">
        <f>IF((IFERROR((VLOOKUP(D4396,'Automation (QBO)'!A:B,2,FALSE)),"0"))=0,"Suspense",(IFERROR((VLOOKUP(D4396,'Automation (QBO)'!A:B,2,FALSE)),"Suspense")))</f>
        <v>Due to/from Saltire Holdings</v>
      </c>
      <c r="I4396" s="17">
        <f t="shared" si="282"/>
        <v>0</v>
      </c>
      <c r="J4396" s="12" t="str">
        <f t="shared" si="283"/>
        <v>Due to/from Saltire Holdings</v>
      </c>
    </row>
    <row r="4397" spans="1:10" ht="18" hidden="1" customHeight="1">
      <c r="A4397" s="13" t="s">
        <v>1053</v>
      </c>
      <c r="B4397" s="12" t="s">
        <v>105</v>
      </c>
      <c r="D4397" s="12" t="s">
        <v>296</v>
      </c>
      <c r="E4397" s="12">
        <v>0</v>
      </c>
      <c r="F4397" s="14" t="str">
        <f t="shared" si="280"/>
        <v>2025-10-07Journal Entry13001 Due to/from Saltire Holdings0</v>
      </c>
      <c r="G4397" s="15">
        <f t="shared" si="281"/>
        <v>45937</v>
      </c>
      <c r="H4397" s="16" t="str">
        <f>IF((IFERROR((VLOOKUP(D4397,'Automation (QBO)'!A:B,2,FALSE)),"0"))=0,"Suspense",(IFERROR((VLOOKUP(D4397,'Automation (QBO)'!A:B,2,FALSE)),"Suspense")))</f>
        <v>Due to/from Saltire Holdings</v>
      </c>
      <c r="I4397" s="17">
        <f t="shared" si="282"/>
        <v>0</v>
      </c>
      <c r="J4397" s="12" t="str">
        <f t="shared" si="283"/>
        <v>Due to/from Saltire Holdings</v>
      </c>
    </row>
    <row r="4398" spans="1:10" ht="18" hidden="1" customHeight="1">
      <c r="A4398" s="13" t="s">
        <v>1053</v>
      </c>
      <c r="B4398" s="12" t="s">
        <v>106</v>
      </c>
      <c r="C4398" s="12" t="s">
        <v>754</v>
      </c>
      <c r="D4398" s="12" t="s">
        <v>201</v>
      </c>
      <c r="E4398" s="12">
        <v>4242</v>
      </c>
      <c r="F4398" s="14" t="str">
        <f t="shared" si="280"/>
        <v>2025-10-07PaymentGranville Island Brewing.11005 Chequing (CIBC)4242</v>
      </c>
      <c r="G4398" s="15">
        <f t="shared" si="281"/>
        <v>45937</v>
      </c>
      <c r="H4398" s="16" t="str">
        <f>IF((IFERROR((VLOOKUP(D4398,'Automation (QBO)'!A:B,2,FALSE)),"0"))=0,"Suspense",(IFERROR((VLOOKUP(D4398,'Automation (QBO)'!A:B,2,FALSE)),"Suspense")))</f>
        <v>Chequing (CIBC)</v>
      </c>
      <c r="I4398" s="17">
        <f t="shared" si="282"/>
        <v>4242</v>
      </c>
      <c r="J4398" s="12" t="str">
        <f t="shared" si="283"/>
        <v>Chequing (CIBC)</v>
      </c>
    </row>
    <row r="4399" spans="1:10" ht="18" hidden="1" customHeight="1">
      <c r="A4399" s="13" t="s">
        <v>1053</v>
      </c>
      <c r="B4399" s="12" t="s">
        <v>105</v>
      </c>
      <c r="D4399" s="12" t="s">
        <v>201</v>
      </c>
      <c r="E4399" s="12">
        <v>-8519.89</v>
      </c>
      <c r="F4399" s="14" t="str">
        <f t="shared" si="280"/>
        <v>2025-10-07Journal Entry11005 Chequing (CIBC)-8519.89</v>
      </c>
      <c r="G4399" s="15">
        <f t="shared" si="281"/>
        <v>45937</v>
      </c>
      <c r="H4399" s="16" t="str">
        <f>IF((IFERROR((VLOOKUP(D4399,'Automation (QBO)'!A:B,2,FALSE)),"0"))=0,"Suspense",(IFERROR((VLOOKUP(D4399,'Automation (QBO)'!A:B,2,FALSE)),"Suspense")))</f>
        <v>Chequing (CIBC)</v>
      </c>
      <c r="I4399" s="17">
        <f t="shared" si="282"/>
        <v>-8519.89</v>
      </c>
      <c r="J4399" s="12" t="str">
        <f t="shared" si="283"/>
        <v>Chequing (CIBC)</v>
      </c>
    </row>
    <row r="4400" spans="1:10" ht="18" hidden="1" customHeight="1">
      <c r="A4400" s="13" t="s">
        <v>1055</v>
      </c>
      <c r="B4400" s="12" t="s">
        <v>78</v>
      </c>
      <c r="C4400" s="12" t="s">
        <v>159</v>
      </c>
      <c r="D4400" s="12" t="s">
        <v>208</v>
      </c>
      <c r="E4400" s="12">
        <v>952.38</v>
      </c>
      <c r="F4400" s="14" t="str">
        <f t="shared" si="280"/>
        <v>2025-10-08ExpenseGolbey Law Corporation52135 Legal952.38</v>
      </c>
      <c r="G4400" s="15">
        <f t="shared" si="281"/>
        <v>45938</v>
      </c>
      <c r="H4400" s="16" t="str">
        <f>IF((IFERROR((VLOOKUP(D4400,'Automation (QBO)'!A:B,2,FALSE)),"0"))=0,"Suspense",(IFERROR((VLOOKUP(D4400,'Automation (QBO)'!A:B,2,FALSE)),"Suspense")))</f>
        <v>Legal</v>
      </c>
      <c r="I4400" s="17">
        <f t="shared" si="282"/>
        <v>952.38</v>
      </c>
      <c r="J4400" s="12" t="str">
        <f t="shared" si="283"/>
        <v>Legal</v>
      </c>
    </row>
    <row r="4401" spans="1:10" ht="18" hidden="1" customHeight="1">
      <c r="A4401" s="13" t="s">
        <v>1055</v>
      </c>
      <c r="B4401" s="12" t="s">
        <v>78</v>
      </c>
      <c r="C4401" s="12" t="s">
        <v>159</v>
      </c>
      <c r="D4401" s="12" t="s">
        <v>199</v>
      </c>
      <c r="E4401" s="12">
        <v>-47.62</v>
      </c>
      <c r="F4401" s="14" t="str">
        <f t="shared" si="280"/>
        <v>2025-10-08ExpenseGolbey Law Corporation21020 GST/HST Payable-47.62</v>
      </c>
      <c r="G4401" s="15">
        <f t="shared" si="281"/>
        <v>45938</v>
      </c>
      <c r="H4401" s="16" t="str">
        <f>IF((IFERROR((VLOOKUP(D4401,'Automation (QBO)'!A:B,2,FALSE)),"0"))=0,"Suspense",(IFERROR((VLOOKUP(D4401,'Automation (QBO)'!A:B,2,FALSE)),"Suspense")))</f>
        <v>GST/HST Payable</v>
      </c>
      <c r="I4401" s="17">
        <f t="shared" si="282"/>
        <v>-47.62</v>
      </c>
      <c r="J4401" s="12" t="str">
        <f t="shared" si="283"/>
        <v>GST/HST Payable</v>
      </c>
    </row>
    <row r="4402" spans="1:10" ht="18" hidden="1" customHeight="1">
      <c r="A4402" s="13" t="s">
        <v>1055</v>
      </c>
      <c r="B4402" s="12" t="s">
        <v>78</v>
      </c>
      <c r="C4402" s="12" t="s">
        <v>159</v>
      </c>
      <c r="D4402" s="12" t="s">
        <v>201</v>
      </c>
      <c r="E4402" s="12">
        <v>-1000</v>
      </c>
      <c r="F4402" s="14" t="str">
        <f t="shared" si="280"/>
        <v>2025-10-08ExpenseGolbey Law Corporation11005 Chequing (CIBC)-1000</v>
      </c>
      <c r="G4402" s="15">
        <f t="shared" si="281"/>
        <v>45938</v>
      </c>
      <c r="H4402" s="16" t="str">
        <f>IF((IFERROR((VLOOKUP(D4402,'Automation (QBO)'!A:B,2,FALSE)),"0"))=0,"Suspense",(IFERROR((VLOOKUP(D4402,'Automation (QBO)'!A:B,2,FALSE)),"Suspense")))</f>
        <v>Chequing (CIBC)</v>
      </c>
      <c r="I4402" s="17">
        <f t="shared" si="282"/>
        <v>-1000</v>
      </c>
      <c r="J4402" s="12" t="str">
        <f t="shared" si="283"/>
        <v>Chequing (CIBC)</v>
      </c>
    </row>
    <row r="4403" spans="1:10" ht="18" hidden="1" customHeight="1">
      <c r="A4403" s="13" t="s">
        <v>1056</v>
      </c>
      <c r="B4403" s="12" t="s">
        <v>924</v>
      </c>
      <c r="C4403" s="12" t="s">
        <v>1057</v>
      </c>
      <c r="D4403" s="12" t="s">
        <v>654</v>
      </c>
      <c r="E4403" s="12">
        <v>2800</v>
      </c>
      <c r="F4403" s="14" t="str">
        <f t="shared" si="280"/>
        <v>2025-10-09BillOpal Engineering51320 Project Expense - Subcontractors2800</v>
      </c>
      <c r="G4403" s="15">
        <f t="shared" si="281"/>
        <v>45939</v>
      </c>
      <c r="H4403" s="16" t="str">
        <f>IF((IFERROR((VLOOKUP(D4403,'Automation (QBO)'!A:B,2,FALSE)),"0"))=0,"Suspense",(IFERROR((VLOOKUP(D4403,'Automation (QBO)'!A:B,2,FALSE)),"Suspense")))</f>
        <v>Project Expense - Subcontractors</v>
      </c>
      <c r="I4403" s="17">
        <f t="shared" si="282"/>
        <v>2800</v>
      </c>
      <c r="J4403" s="12" t="str">
        <f t="shared" si="283"/>
        <v>Project Expense - Subcontractors</v>
      </c>
    </row>
    <row r="4404" spans="1:10" ht="18" hidden="1" customHeight="1">
      <c r="A4404" s="13" t="s">
        <v>1056</v>
      </c>
      <c r="B4404" s="12" t="s">
        <v>924</v>
      </c>
      <c r="C4404" s="12" t="s">
        <v>1057</v>
      </c>
      <c r="D4404" s="12" t="s">
        <v>199</v>
      </c>
      <c r="E4404" s="12">
        <v>-140</v>
      </c>
      <c r="F4404" s="14" t="str">
        <f t="shared" si="280"/>
        <v>2025-10-09BillOpal Engineering21020 GST/HST Payable-140</v>
      </c>
      <c r="G4404" s="15">
        <f t="shared" si="281"/>
        <v>45939</v>
      </c>
      <c r="H4404" s="16" t="str">
        <f>IF((IFERROR((VLOOKUP(D4404,'Automation (QBO)'!A:B,2,FALSE)),"0"))=0,"Suspense",(IFERROR((VLOOKUP(D4404,'Automation (QBO)'!A:B,2,FALSE)),"Suspense")))</f>
        <v>GST/HST Payable</v>
      </c>
      <c r="I4404" s="17">
        <f t="shared" si="282"/>
        <v>-140</v>
      </c>
      <c r="J4404" s="12" t="str">
        <f t="shared" si="283"/>
        <v>GST/HST Payable</v>
      </c>
    </row>
    <row r="4405" spans="1:10" ht="18" hidden="1" customHeight="1">
      <c r="A4405" s="13" t="s">
        <v>1056</v>
      </c>
      <c r="B4405" s="12" t="s">
        <v>924</v>
      </c>
      <c r="C4405" s="12" t="s">
        <v>1057</v>
      </c>
      <c r="D4405" s="12" t="s">
        <v>272</v>
      </c>
      <c r="E4405" s="12">
        <v>2940</v>
      </c>
      <c r="F4405" s="14" t="str">
        <f t="shared" si="280"/>
        <v>2025-10-09BillOpal Engineering21000 Accounts Payable2940</v>
      </c>
      <c r="G4405" s="15">
        <f t="shared" si="281"/>
        <v>45939</v>
      </c>
      <c r="H4405" s="16" t="str">
        <f>IF((IFERROR((VLOOKUP(D4405,'Automation (QBO)'!A:B,2,FALSE)),"0"))=0,"Suspense",(IFERROR((VLOOKUP(D4405,'Automation (QBO)'!A:B,2,FALSE)),"Suspense")))</f>
        <v>Accounts Payable - Unknown</v>
      </c>
      <c r="I4405" s="17">
        <f t="shared" si="282"/>
        <v>2940</v>
      </c>
      <c r="J4405" s="12" t="str">
        <f t="shared" si="283"/>
        <v>Accounts Payable - Unknown</v>
      </c>
    </row>
    <row r="4406" spans="1:10" ht="18" hidden="1" customHeight="1">
      <c r="A4406" s="13" t="s">
        <v>1056</v>
      </c>
      <c r="B4406" s="12" t="s">
        <v>929</v>
      </c>
      <c r="C4406" s="12" t="s">
        <v>1057</v>
      </c>
      <c r="D4406" s="12" t="s">
        <v>272</v>
      </c>
      <c r="E4406" s="12">
        <v>-2940</v>
      </c>
      <c r="F4406" s="14" t="str">
        <f t="shared" si="280"/>
        <v>2025-10-09Bill Payment (Cheque)Opal Engineering21000 Accounts Payable-2940</v>
      </c>
      <c r="G4406" s="15">
        <f t="shared" si="281"/>
        <v>45939</v>
      </c>
      <c r="H4406" s="16" t="str">
        <f>IF((IFERROR((VLOOKUP(D4406,'Automation (QBO)'!A:B,2,FALSE)),"0"))=0,"Suspense",(IFERROR((VLOOKUP(D4406,'Automation (QBO)'!A:B,2,FALSE)),"Suspense")))</f>
        <v>Accounts Payable - Unknown</v>
      </c>
      <c r="I4406" s="17">
        <f t="shared" si="282"/>
        <v>-2940</v>
      </c>
      <c r="J4406" s="12" t="str">
        <f t="shared" si="283"/>
        <v>Accounts Payable - Unknown</v>
      </c>
    </row>
    <row r="4407" spans="1:10" ht="18" hidden="1" customHeight="1">
      <c r="A4407" s="13" t="s">
        <v>1056</v>
      </c>
      <c r="B4407" s="12" t="s">
        <v>929</v>
      </c>
      <c r="C4407" s="12" t="s">
        <v>1057</v>
      </c>
      <c r="D4407" s="12" t="s">
        <v>201</v>
      </c>
      <c r="E4407" s="12">
        <v>-2940</v>
      </c>
      <c r="F4407" s="14" t="str">
        <f t="shared" si="280"/>
        <v>2025-10-09Bill Payment (Cheque)Opal Engineering11005 Chequing (CIBC)-2940</v>
      </c>
      <c r="G4407" s="15">
        <f t="shared" si="281"/>
        <v>45939</v>
      </c>
      <c r="H4407" s="16" t="str">
        <f>IF((IFERROR((VLOOKUP(D4407,'Automation (QBO)'!A:B,2,FALSE)),"0"))=0,"Suspense",(IFERROR((VLOOKUP(D4407,'Automation (QBO)'!A:B,2,FALSE)),"Suspense")))</f>
        <v>Chequing (CIBC)</v>
      </c>
      <c r="I4407" s="17">
        <f t="shared" si="282"/>
        <v>-2940</v>
      </c>
      <c r="J4407" s="12" t="str">
        <f t="shared" si="283"/>
        <v>Chequing (CIBC)</v>
      </c>
    </row>
    <row r="4408" spans="1:10" ht="18" hidden="1" customHeight="1">
      <c r="A4408" s="13" t="s">
        <v>1056</v>
      </c>
      <c r="B4408" s="12" t="s">
        <v>78</v>
      </c>
      <c r="C4408" s="12" t="s">
        <v>988</v>
      </c>
      <c r="D4408" s="12" t="s">
        <v>505</v>
      </c>
      <c r="E4408" s="12">
        <v>17.91</v>
      </c>
      <c r="F4408" s="14" t="str">
        <f t="shared" si="280"/>
        <v>2025-10-09ExpenseTrello21010 Credit Card (CIBC Visa)17.91</v>
      </c>
      <c r="G4408" s="15">
        <f t="shared" si="281"/>
        <v>45939</v>
      </c>
      <c r="H4408" s="16" t="str">
        <f>IF((IFERROR((VLOOKUP(D4408,'Automation (QBO)'!A:B,2,FALSE)),"0"))=0,"Suspense",(IFERROR((VLOOKUP(D4408,'Automation (QBO)'!A:B,2,FALSE)),"Suspense")))</f>
        <v>Credit Card (CIBC Visa)</v>
      </c>
      <c r="I4408" s="17">
        <f t="shared" si="282"/>
        <v>17.91</v>
      </c>
      <c r="J4408" s="12" t="str">
        <f t="shared" si="283"/>
        <v>Credit Card (CIBC Visa)</v>
      </c>
    </row>
    <row r="4409" spans="1:10" ht="18" hidden="1" customHeight="1">
      <c r="A4409" s="13" t="s">
        <v>1056</v>
      </c>
      <c r="B4409" s="12" t="s">
        <v>78</v>
      </c>
      <c r="C4409" s="12" t="s">
        <v>988</v>
      </c>
      <c r="D4409" s="12" t="s">
        <v>383</v>
      </c>
      <c r="E4409" s="12">
        <v>17.91</v>
      </c>
      <c r="F4409" s="14" t="str">
        <f t="shared" si="280"/>
        <v>2025-10-09ExpenseTrello52165 Subscriptions (Annual)17.91</v>
      </c>
      <c r="G4409" s="15">
        <f t="shared" si="281"/>
        <v>45939</v>
      </c>
      <c r="H4409" s="16" t="str">
        <f>IF((IFERROR((VLOOKUP(D4409,'Automation (QBO)'!A:B,2,FALSE)),"0"))=0,"Suspense",(IFERROR((VLOOKUP(D4409,'Automation (QBO)'!A:B,2,FALSE)),"Suspense")))</f>
        <v>Subscriptions (Annual)</v>
      </c>
      <c r="I4409" s="17">
        <f t="shared" si="282"/>
        <v>17.91</v>
      </c>
      <c r="J4409" s="12" t="str">
        <f t="shared" si="283"/>
        <v>Subscriptions (Annual)</v>
      </c>
    </row>
    <row r="4410" spans="1:10" ht="18" hidden="1" customHeight="1">
      <c r="A4410" s="13" t="s">
        <v>1056</v>
      </c>
      <c r="B4410" s="12" t="s">
        <v>78</v>
      </c>
      <c r="C4410" s="12" t="s">
        <v>988</v>
      </c>
      <c r="D4410" s="12" t="s">
        <v>199</v>
      </c>
      <c r="E4410" s="12">
        <v>0</v>
      </c>
      <c r="F4410" s="14" t="str">
        <f t="shared" si="280"/>
        <v>2025-10-09ExpenseTrello21020 GST/HST Payable0</v>
      </c>
      <c r="G4410" s="15">
        <f t="shared" si="281"/>
        <v>45939</v>
      </c>
      <c r="H4410" s="16" t="str">
        <f>IF((IFERROR((VLOOKUP(D4410,'Automation (QBO)'!A:B,2,FALSE)),"0"))=0,"Suspense",(IFERROR((VLOOKUP(D4410,'Automation (QBO)'!A:B,2,FALSE)),"Suspense")))</f>
        <v>GST/HST Payable</v>
      </c>
      <c r="I4410" s="17">
        <f t="shared" si="282"/>
        <v>0</v>
      </c>
      <c r="J4410" s="12" t="str">
        <f t="shared" si="283"/>
        <v>GST/HST Payable</v>
      </c>
    </row>
    <row r="4411" spans="1:10" ht="18" hidden="1" customHeight="1">
      <c r="A4411" s="13" t="s">
        <v>1056</v>
      </c>
      <c r="B4411" s="12" t="s">
        <v>924</v>
      </c>
      <c r="C4411" s="12" t="s">
        <v>128</v>
      </c>
      <c r="D4411" s="12" t="s">
        <v>203</v>
      </c>
      <c r="E4411" s="12">
        <v>32.9</v>
      </c>
      <c r="F4411" s="14" t="str">
        <f t="shared" si="280"/>
        <v>2025-10-09BillThe Coquitlam Grill52190 Meals &amp; Entertainment32.9</v>
      </c>
      <c r="G4411" s="15">
        <f t="shared" si="281"/>
        <v>45939</v>
      </c>
      <c r="H4411" s="16" t="str">
        <f>IF((IFERROR((VLOOKUP(D4411,'Automation (QBO)'!A:B,2,FALSE)),"0"))=0,"Suspense",(IFERROR((VLOOKUP(D4411,'Automation (QBO)'!A:B,2,FALSE)),"Suspense")))</f>
        <v>Meals &amp; Entertainment</v>
      </c>
      <c r="I4411" s="17">
        <f t="shared" si="282"/>
        <v>32.9</v>
      </c>
      <c r="J4411" s="12" t="str">
        <f t="shared" si="283"/>
        <v>Meals &amp; Entertainment</v>
      </c>
    </row>
    <row r="4412" spans="1:10" ht="18" hidden="1" customHeight="1">
      <c r="A4412" s="13" t="s">
        <v>1056</v>
      </c>
      <c r="B4412" s="12" t="s">
        <v>924</v>
      </c>
      <c r="C4412" s="12" t="s">
        <v>128</v>
      </c>
      <c r="D4412" s="12" t="s">
        <v>199</v>
      </c>
      <c r="E4412" s="12">
        <v>-1.36</v>
      </c>
      <c r="F4412" s="14" t="str">
        <f t="shared" si="280"/>
        <v>2025-10-09BillThe Coquitlam Grill21020 GST/HST Payable-1.36</v>
      </c>
      <c r="G4412" s="15">
        <f t="shared" si="281"/>
        <v>45939</v>
      </c>
      <c r="H4412" s="16" t="str">
        <f>IF((IFERROR((VLOOKUP(D4412,'Automation (QBO)'!A:B,2,FALSE)),"0"))=0,"Suspense",(IFERROR((VLOOKUP(D4412,'Automation (QBO)'!A:B,2,FALSE)),"Suspense")))</f>
        <v>GST/HST Payable</v>
      </c>
      <c r="I4412" s="17">
        <f t="shared" si="282"/>
        <v>-1.36</v>
      </c>
      <c r="J4412" s="12" t="str">
        <f t="shared" si="283"/>
        <v>GST/HST Payable</v>
      </c>
    </row>
    <row r="4413" spans="1:10" ht="18" hidden="1" customHeight="1">
      <c r="A4413" s="13" t="s">
        <v>1056</v>
      </c>
      <c r="B4413" s="12" t="s">
        <v>924</v>
      </c>
      <c r="C4413" s="12" t="s">
        <v>128</v>
      </c>
      <c r="D4413" s="12" t="s">
        <v>272</v>
      </c>
      <c r="E4413" s="12">
        <v>34.26</v>
      </c>
      <c r="F4413" s="14" t="str">
        <f t="shared" si="280"/>
        <v>2025-10-09BillThe Coquitlam Grill21000 Accounts Payable34.26</v>
      </c>
      <c r="G4413" s="15">
        <f t="shared" si="281"/>
        <v>45939</v>
      </c>
      <c r="H4413" s="16" t="str">
        <f>IF((IFERROR((VLOOKUP(D4413,'Automation (QBO)'!A:B,2,FALSE)),"0"))=0,"Suspense",(IFERROR((VLOOKUP(D4413,'Automation (QBO)'!A:B,2,FALSE)),"Suspense")))</f>
        <v>Accounts Payable - Unknown</v>
      </c>
      <c r="I4413" s="17">
        <f t="shared" si="282"/>
        <v>34.26</v>
      </c>
      <c r="J4413" s="12" t="str">
        <f t="shared" si="283"/>
        <v>Accounts Payable - Unknown</v>
      </c>
    </row>
    <row r="4414" spans="1:10" ht="18" hidden="1" customHeight="1">
      <c r="A4414" s="13" t="s">
        <v>1056</v>
      </c>
      <c r="B4414" s="12" t="s">
        <v>925</v>
      </c>
      <c r="C4414" s="12" t="s">
        <v>128</v>
      </c>
      <c r="D4414" s="12" t="s">
        <v>272</v>
      </c>
      <c r="E4414" s="12">
        <v>-34.26</v>
      </c>
      <c r="F4414" s="14" t="str">
        <f t="shared" si="280"/>
        <v>2025-10-09Bill Payment (Credit Card)The Coquitlam Grill21000 Accounts Payable-34.26</v>
      </c>
      <c r="G4414" s="15">
        <f t="shared" si="281"/>
        <v>45939</v>
      </c>
      <c r="H4414" s="16" t="str">
        <f>IF((IFERROR((VLOOKUP(D4414,'Automation (QBO)'!A:B,2,FALSE)),"0"))=0,"Suspense",(IFERROR((VLOOKUP(D4414,'Automation (QBO)'!A:B,2,FALSE)),"Suspense")))</f>
        <v>Accounts Payable - Unknown</v>
      </c>
      <c r="I4414" s="17">
        <f t="shared" si="282"/>
        <v>-34.26</v>
      </c>
      <c r="J4414" s="12" t="str">
        <f t="shared" si="283"/>
        <v>Accounts Payable - Unknown</v>
      </c>
    </row>
    <row r="4415" spans="1:10" ht="18" hidden="1" customHeight="1">
      <c r="A4415" s="13" t="s">
        <v>1056</v>
      </c>
      <c r="B4415" s="12" t="s">
        <v>925</v>
      </c>
      <c r="C4415" s="12" t="s">
        <v>128</v>
      </c>
      <c r="D4415" s="12" t="s">
        <v>505</v>
      </c>
      <c r="E4415" s="12">
        <v>34.26</v>
      </c>
      <c r="F4415" s="14" t="str">
        <f t="shared" si="280"/>
        <v>2025-10-09Bill Payment (Credit Card)The Coquitlam Grill21010 Credit Card (CIBC Visa)34.26</v>
      </c>
      <c r="G4415" s="15">
        <f t="shared" si="281"/>
        <v>45939</v>
      </c>
      <c r="H4415" s="16" t="str">
        <f>IF((IFERROR((VLOOKUP(D4415,'Automation (QBO)'!A:B,2,FALSE)),"0"))=0,"Suspense",(IFERROR((VLOOKUP(D4415,'Automation (QBO)'!A:B,2,FALSE)),"Suspense")))</f>
        <v>Credit Card (CIBC Visa)</v>
      </c>
      <c r="I4415" s="17">
        <f t="shared" si="282"/>
        <v>34.26</v>
      </c>
      <c r="J4415" s="12" t="str">
        <f t="shared" si="283"/>
        <v>Credit Card (CIBC Visa)</v>
      </c>
    </row>
    <row r="4416" spans="1:10" ht="18" hidden="1" customHeight="1">
      <c r="A4416" s="13" t="s">
        <v>1056</v>
      </c>
      <c r="B4416" s="12" t="s">
        <v>924</v>
      </c>
      <c r="C4416" s="12" t="s">
        <v>1058</v>
      </c>
      <c r="D4416" s="12" t="s">
        <v>654</v>
      </c>
      <c r="E4416" s="12">
        <v>6383.5</v>
      </c>
      <c r="F4416" s="14" t="str">
        <f t="shared" si="280"/>
        <v>2025-10-09BillAccurate Glass Ltd.51320 Project Expense - Subcontractors6383.5</v>
      </c>
      <c r="G4416" s="15">
        <f t="shared" si="281"/>
        <v>45939</v>
      </c>
      <c r="H4416" s="16" t="str">
        <f>IF((IFERROR((VLOOKUP(D4416,'Automation (QBO)'!A:B,2,FALSE)),"0"))=0,"Suspense",(IFERROR((VLOOKUP(D4416,'Automation (QBO)'!A:B,2,FALSE)),"Suspense")))</f>
        <v>Project Expense - Subcontractors</v>
      </c>
      <c r="I4416" s="17">
        <f t="shared" si="282"/>
        <v>6383.5</v>
      </c>
      <c r="J4416" s="12" t="str">
        <f t="shared" si="283"/>
        <v>Project Expense - Subcontractors</v>
      </c>
    </row>
    <row r="4417" spans="1:10" ht="18" hidden="1" customHeight="1">
      <c r="A4417" s="13" t="s">
        <v>1056</v>
      </c>
      <c r="B4417" s="12" t="s">
        <v>924</v>
      </c>
      <c r="C4417" s="12" t="s">
        <v>1058</v>
      </c>
      <c r="D4417" s="12" t="s">
        <v>199</v>
      </c>
      <c r="E4417" s="12">
        <v>-319.18</v>
      </c>
      <c r="F4417" s="14" t="str">
        <f t="shared" si="280"/>
        <v>2025-10-09BillAccurate Glass Ltd.21020 GST/HST Payable-319.18</v>
      </c>
      <c r="G4417" s="15">
        <f t="shared" si="281"/>
        <v>45939</v>
      </c>
      <c r="H4417" s="16" t="str">
        <f>IF((IFERROR((VLOOKUP(D4417,'Automation (QBO)'!A:B,2,FALSE)),"0"))=0,"Suspense",(IFERROR((VLOOKUP(D4417,'Automation (QBO)'!A:B,2,FALSE)),"Suspense")))</f>
        <v>GST/HST Payable</v>
      </c>
      <c r="I4417" s="17">
        <f t="shared" si="282"/>
        <v>-319.18</v>
      </c>
      <c r="J4417" s="12" t="str">
        <f t="shared" si="283"/>
        <v>GST/HST Payable</v>
      </c>
    </row>
    <row r="4418" spans="1:10" ht="18" hidden="1" customHeight="1">
      <c r="A4418" s="13" t="s">
        <v>1056</v>
      </c>
      <c r="B4418" s="12" t="s">
        <v>924</v>
      </c>
      <c r="C4418" s="12" t="s">
        <v>1058</v>
      </c>
      <c r="D4418" s="12" t="s">
        <v>272</v>
      </c>
      <c r="E4418" s="12">
        <v>6702.68</v>
      </c>
      <c r="F4418" s="14" t="str">
        <f t="shared" si="280"/>
        <v>2025-10-09BillAccurate Glass Ltd.21000 Accounts Payable6702.68</v>
      </c>
      <c r="G4418" s="15">
        <f t="shared" si="281"/>
        <v>45939</v>
      </c>
      <c r="H4418" s="16" t="str">
        <f>IF((IFERROR((VLOOKUP(D4418,'Automation (QBO)'!A:B,2,FALSE)),"0"))=0,"Suspense",(IFERROR((VLOOKUP(D4418,'Automation (QBO)'!A:B,2,FALSE)),"Suspense")))</f>
        <v>Accounts Payable - Unknown</v>
      </c>
      <c r="I4418" s="17">
        <f t="shared" si="282"/>
        <v>6702.68</v>
      </c>
      <c r="J4418" s="12" t="str">
        <f t="shared" si="283"/>
        <v>Accounts Payable - Unknown</v>
      </c>
    </row>
    <row r="4419" spans="1:10" ht="18" hidden="1" customHeight="1">
      <c r="A4419" s="13" t="s">
        <v>1056</v>
      </c>
      <c r="B4419" s="12" t="s">
        <v>925</v>
      </c>
      <c r="C4419" s="12" t="s">
        <v>1058</v>
      </c>
      <c r="D4419" s="12" t="s">
        <v>272</v>
      </c>
      <c r="E4419" s="12">
        <v>-6702.68</v>
      </c>
      <c r="F4419" s="14" t="str">
        <f t="shared" si="280"/>
        <v>2025-10-09Bill Payment (Credit Card)Accurate Glass Ltd.21000 Accounts Payable-6702.68</v>
      </c>
      <c r="G4419" s="15">
        <f t="shared" si="281"/>
        <v>45939</v>
      </c>
      <c r="H4419" s="16" t="str">
        <f>IF((IFERROR((VLOOKUP(D4419,'Automation (QBO)'!A:B,2,FALSE)),"0"))=0,"Suspense",(IFERROR((VLOOKUP(D4419,'Automation (QBO)'!A:B,2,FALSE)),"Suspense")))</f>
        <v>Accounts Payable - Unknown</v>
      </c>
      <c r="I4419" s="17">
        <f t="shared" si="282"/>
        <v>-6702.68</v>
      </c>
      <c r="J4419" s="12" t="str">
        <f t="shared" si="283"/>
        <v>Accounts Payable - Unknown</v>
      </c>
    </row>
    <row r="4420" spans="1:10" ht="18" hidden="1" customHeight="1">
      <c r="A4420" s="13" t="s">
        <v>1056</v>
      </c>
      <c r="B4420" s="12" t="s">
        <v>925</v>
      </c>
      <c r="C4420" s="12" t="s">
        <v>1058</v>
      </c>
      <c r="D4420" s="12" t="s">
        <v>505</v>
      </c>
      <c r="E4420" s="12">
        <v>6702.68</v>
      </c>
      <c r="F4420" s="14" t="str">
        <f t="shared" si="280"/>
        <v>2025-10-09Bill Payment (Credit Card)Accurate Glass Ltd.21010 Credit Card (CIBC Visa)6702.68</v>
      </c>
      <c r="G4420" s="15">
        <f t="shared" si="281"/>
        <v>45939</v>
      </c>
      <c r="H4420" s="16" t="str">
        <f>IF((IFERROR((VLOOKUP(D4420,'Automation (QBO)'!A:B,2,FALSE)),"0"))=0,"Suspense",(IFERROR((VLOOKUP(D4420,'Automation (QBO)'!A:B,2,FALSE)),"Suspense")))</f>
        <v>Credit Card (CIBC Visa)</v>
      </c>
      <c r="I4420" s="17">
        <f t="shared" si="282"/>
        <v>6702.68</v>
      </c>
      <c r="J4420" s="12" t="str">
        <f t="shared" si="283"/>
        <v>Credit Card (CIBC Visa)</v>
      </c>
    </row>
    <row r="4421" spans="1:10" ht="18" hidden="1" customHeight="1">
      <c r="A4421" s="13" t="s">
        <v>1056</v>
      </c>
      <c r="B4421" s="12" t="s">
        <v>99</v>
      </c>
      <c r="D4421" s="12" t="s">
        <v>201</v>
      </c>
      <c r="E4421" s="12">
        <v>-7000</v>
      </c>
      <c r="F4421" s="14" t="str">
        <f t="shared" si="280"/>
        <v>2025-10-09Credit Card Payment11005 Chequing (CIBC)-7000</v>
      </c>
      <c r="G4421" s="15">
        <f t="shared" si="281"/>
        <v>45939</v>
      </c>
      <c r="H4421" s="16" t="str">
        <f>IF((IFERROR((VLOOKUP(D4421,'Automation (QBO)'!A:B,2,FALSE)),"0"))=0,"Suspense",(IFERROR((VLOOKUP(D4421,'Automation (QBO)'!A:B,2,FALSE)),"Suspense")))</f>
        <v>Chequing (CIBC)</v>
      </c>
      <c r="I4421" s="17">
        <f t="shared" si="282"/>
        <v>-7000</v>
      </c>
      <c r="J4421" s="12" t="str">
        <f t="shared" si="283"/>
        <v>Chequing (CIBC)</v>
      </c>
    </row>
    <row r="4422" spans="1:10" ht="18" hidden="1" customHeight="1">
      <c r="A4422" s="13" t="s">
        <v>1056</v>
      </c>
      <c r="B4422" s="12" t="s">
        <v>99</v>
      </c>
      <c r="D4422" s="12" t="s">
        <v>505</v>
      </c>
      <c r="E4422" s="12">
        <v>-7000</v>
      </c>
      <c r="F4422" s="14" t="str">
        <f t="shared" si="280"/>
        <v>2025-10-09Credit Card Payment21010 Credit Card (CIBC Visa)-7000</v>
      </c>
      <c r="G4422" s="15">
        <f t="shared" si="281"/>
        <v>45939</v>
      </c>
      <c r="H4422" s="16" t="str">
        <f>IF((IFERROR((VLOOKUP(D4422,'Automation (QBO)'!A:B,2,FALSE)),"0"))=0,"Suspense",(IFERROR((VLOOKUP(D4422,'Automation (QBO)'!A:B,2,FALSE)),"Suspense")))</f>
        <v>Credit Card (CIBC Visa)</v>
      </c>
      <c r="I4422" s="17">
        <f t="shared" si="282"/>
        <v>-7000</v>
      </c>
      <c r="J4422" s="12" t="str">
        <f t="shared" si="283"/>
        <v>Credit Card (CIBC Visa)</v>
      </c>
    </row>
    <row r="4423" spans="1:10" ht="18" hidden="1" customHeight="1">
      <c r="A4423" s="13" t="s">
        <v>1059</v>
      </c>
      <c r="B4423" s="12" t="s">
        <v>99</v>
      </c>
      <c r="D4423" s="12" t="s">
        <v>505</v>
      </c>
      <c r="E4423" s="12">
        <v>-38500</v>
      </c>
      <c r="F4423" s="14" t="str">
        <f t="shared" si="280"/>
        <v>2025-10-10Credit Card Payment21010 Credit Card (CIBC Visa)-38500</v>
      </c>
      <c r="G4423" s="15">
        <f t="shared" si="281"/>
        <v>45940</v>
      </c>
      <c r="H4423" s="16" t="str">
        <f>IF((IFERROR((VLOOKUP(D4423,'Automation (QBO)'!A:B,2,FALSE)),"0"))=0,"Suspense",(IFERROR((VLOOKUP(D4423,'Automation (QBO)'!A:B,2,FALSE)),"Suspense")))</f>
        <v>Credit Card (CIBC Visa)</v>
      </c>
      <c r="I4423" s="17">
        <f t="shared" si="282"/>
        <v>-38500</v>
      </c>
      <c r="J4423" s="12" t="str">
        <f t="shared" si="283"/>
        <v>Credit Card (CIBC Visa)</v>
      </c>
    </row>
    <row r="4424" spans="1:10" ht="18" hidden="1" customHeight="1">
      <c r="A4424" s="13" t="s">
        <v>1059</v>
      </c>
      <c r="B4424" s="12" t="s">
        <v>99</v>
      </c>
      <c r="D4424" s="12" t="s">
        <v>201</v>
      </c>
      <c r="E4424" s="12">
        <v>-38500</v>
      </c>
      <c r="F4424" s="14" t="str">
        <f t="shared" si="280"/>
        <v>2025-10-10Credit Card Payment11005 Chequing (CIBC)-38500</v>
      </c>
      <c r="G4424" s="15">
        <f t="shared" si="281"/>
        <v>45940</v>
      </c>
      <c r="H4424" s="16" t="str">
        <f>IF((IFERROR((VLOOKUP(D4424,'Automation (QBO)'!A:B,2,FALSE)),"0"))=0,"Suspense",(IFERROR((VLOOKUP(D4424,'Automation (QBO)'!A:B,2,FALSE)),"Suspense")))</f>
        <v>Chequing (CIBC)</v>
      </c>
      <c r="I4424" s="17">
        <f t="shared" si="282"/>
        <v>-38500</v>
      </c>
      <c r="J4424" s="12" t="str">
        <f t="shared" si="283"/>
        <v>Chequing (CIBC)</v>
      </c>
    </row>
    <row r="4425" spans="1:10" ht="18" hidden="1" customHeight="1">
      <c r="A4425" s="13" t="s">
        <v>1059</v>
      </c>
      <c r="B4425" s="12" t="s">
        <v>99</v>
      </c>
      <c r="D4425" s="12" t="s">
        <v>505</v>
      </c>
      <c r="E4425" s="12">
        <v>-5000</v>
      </c>
      <c r="F4425" s="14" t="str">
        <f t="shared" si="280"/>
        <v>2025-10-10Credit Card Payment21010 Credit Card (CIBC Visa)-5000</v>
      </c>
      <c r="G4425" s="15">
        <f t="shared" si="281"/>
        <v>45940</v>
      </c>
      <c r="H4425" s="16" t="str">
        <f>IF((IFERROR((VLOOKUP(D4425,'Automation (QBO)'!A:B,2,FALSE)),"0"))=0,"Suspense",(IFERROR((VLOOKUP(D4425,'Automation (QBO)'!A:B,2,FALSE)),"Suspense")))</f>
        <v>Credit Card (CIBC Visa)</v>
      </c>
      <c r="I4425" s="17">
        <f t="shared" si="282"/>
        <v>-5000</v>
      </c>
      <c r="J4425" s="12" t="str">
        <f t="shared" si="283"/>
        <v>Credit Card (CIBC Visa)</v>
      </c>
    </row>
    <row r="4426" spans="1:10" ht="18" hidden="1" customHeight="1">
      <c r="A4426" s="13" t="s">
        <v>1059</v>
      </c>
      <c r="B4426" s="12" t="s">
        <v>99</v>
      </c>
      <c r="D4426" s="12" t="s">
        <v>201</v>
      </c>
      <c r="E4426" s="12">
        <v>-5000</v>
      </c>
      <c r="F4426" s="14" t="str">
        <f t="shared" si="280"/>
        <v>2025-10-10Credit Card Payment11005 Chequing (CIBC)-5000</v>
      </c>
      <c r="G4426" s="15">
        <f t="shared" si="281"/>
        <v>45940</v>
      </c>
      <c r="H4426" s="16" t="str">
        <f>IF((IFERROR((VLOOKUP(D4426,'Automation (QBO)'!A:B,2,FALSE)),"0"))=0,"Suspense",(IFERROR((VLOOKUP(D4426,'Automation (QBO)'!A:B,2,FALSE)),"Suspense")))</f>
        <v>Chequing (CIBC)</v>
      </c>
      <c r="I4426" s="17">
        <f t="shared" si="282"/>
        <v>-5000</v>
      </c>
      <c r="J4426" s="12" t="str">
        <f t="shared" si="283"/>
        <v>Chequing (CIBC)</v>
      </c>
    </row>
    <row r="4427" spans="1:10" ht="18" hidden="1" customHeight="1">
      <c r="A4427" s="13" t="s">
        <v>1059</v>
      </c>
      <c r="B4427" s="12" t="s">
        <v>924</v>
      </c>
      <c r="C4427" s="12" t="s">
        <v>1060</v>
      </c>
      <c r="D4427" s="12" t="s">
        <v>654</v>
      </c>
      <c r="E4427" s="12">
        <v>265</v>
      </c>
      <c r="F4427" s="14" t="str">
        <f t="shared" si="280"/>
        <v>2025-10-10BillWelder Engineering51320 Project Expense - Subcontractors265</v>
      </c>
      <c r="G4427" s="15">
        <f t="shared" si="281"/>
        <v>45940</v>
      </c>
      <c r="H4427" s="16" t="str">
        <f>IF((IFERROR((VLOOKUP(D4427,'Automation (QBO)'!A:B,2,FALSE)),"0"))=0,"Suspense",(IFERROR((VLOOKUP(D4427,'Automation (QBO)'!A:B,2,FALSE)),"Suspense")))</f>
        <v>Project Expense - Subcontractors</v>
      </c>
      <c r="I4427" s="17">
        <f t="shared" si="282"/>
        <v>265</v>
      </c>
      <c r="J4427" s="12" t="str">
        <f t="shared" si="283"/>
        <v>Project Expense - Subcontractors</v>
      </c>
    </row>
    <row r="4428" spans="1:10" ht="18" hidden="1" customHeight="1">
      <c r="A4428" s="13" t="s">
        <v>1059</v>
      </c>
      <c r="B4428" s="12" t="s">
        <v>924</v>
      </c>
      <c r="C4428" s="12" t="s">
        <v>1060</v>
      </c>
      <c r="D4428" s="12" t="s">
        <v>199</v>
      </c>
      <c r="E4428" s="12">
        <v>-13.25</v>
      </c>
      <c r="F4428" s="14" t="str">
        <f t="shared" si="280"/>
        <v>2025-10-10BillWelder Engineering21020 GST/HST Payable-13.25</v>
      </c>
      <c r="G4428" s="15">
        <f t="shared" si="281"/>
        <v>45940</v>
      </c>
      <c r="H4428" s="16" t="str">
        <f>IF((IFERROR((VLOOKUP(D4428,'Automation (QBO)'!A:B,2,FALSE)),"0"))=0,"Suspense",(IFERROR((VLOOKUP(D4428,'Automation (QBO)'!A:B,2,FALSE)),"Suspense")))</f>
        <v>GST/HST Payable</v>
      </c>
      <c r="I4428" s="17">
        <f t="shared" si="282"/>
        <v>-13.25</v>
      </c>
      <c r="J4428" s="12" t="str">
        <f t="shared" si="283"/>
        <v>GST/HST Payable</v>
      </c>
    </row>
    <row r="4429" spans="1:10" ht="18" hidden="1" customHeight="1">
      <c r="A4429" s="13" t="s">
        <v>1059</v>
      </c>
      <c r="B4429" s="12" t="s">
        <v>924</v>
      </c>
      <c r="C4429" s="12" t="s">
        <v>1060</v>
      </c>
      <c r="D4429" s="12" t="s">
        <v>272</v>
      </c>
      <c r="E4429" s="12">
        <v>278.25</v>
      </c>
      <c r="F4429" s="14" t="str">
        <f t="shared" si="280"/>
        <v>2025-10-10BillWelder Engineering21000 Accounts Payable278.25</v>
      </c>
      <c r="G4429" s="15">
        <f t="shared" si="281"/>
        <v>45940</v>
      </c>
      <c r="H4429" s="16" t="str">
        <f>IF((IFERROR((VLOOKUP(D4429,'Automation (QBO)'!A:B,2,FALSE)),"0"))=0,"Suspense",(IFERROR((VLOOKUP(D4429,'Automation (QBO)'!A:B,2,FALSE)),"Suspense")))</f>
        <v>Accounts Payable - Unknown</v>
      </c>
      <c r="I4429" s="17">
        <f t="shared" si="282"/>
        <v>278.25</v>
      </c>
      <c r="J4429" s="12" t="str">
        <f t="shared" si="283"/>
        <v>Accounts Payable - Unknown</v>
      </c>
    </row>
    <row r="4430" spans="1:10" ht="18" hidden="1" customHeight="1">
      <c r="A4430" s="13" t="s">
        <v>1059</v>
      </c>
      <c r="B4430" s="12" t="s">
        <v>929</v>
      </c>
      <c r="C4430" s="12" t="s">
        <v>1060</v>
      </c>
      <c r="D4430" s="12" t="s">
        <v>272</v>
      </c>
      <c r="E4430" s="12">
        <v>-278.25</v>
      </c>
      <c r="F4430" s="14" t="str">
        <f t="shared" si="280"/>
        <v>2025-10-10Bill Payment (Cheque)Welder Engineering21000 Accounts Payable-278.25</v>
      </c>
      <c r="G4430" s="15">
        <f t="shared" si="281"/>
        <v>45940</v>
      </c>
      <c r="H4430" s="16" t="str">
        <f>IF((IFERROR((VLOOKUP(D4430,'Automation (QBO)'!A:B,2,FALSE)),"0"))=0,"Suspense",(IFERROR((VLOOKUP(D4430,'Automation (QBO)'!A:B,2,FALSE)),"Suspense")))</f>
        <v>Accounts Payable - Unknown</v>
      </c>
      <c r="I4430" s="17">
        <f t="shared" si="282"/>
        <v>-278.25</v>
      </c>
      <c r="J4430" s="12" t="str">
        <f t="shared" si="283"/>
        <v>Accounts Payable - Unknown</v>
      </c>
    </row>
    <row r="4431" spans="1:10" ht="18" hidden="1" customHeight="1">
      <c r="A4431" s="13" t="s">
        <v>1059</v>
      </c>
      <c r="B4431" s="12" t="s">
        <v>929</v>
      </c>
      <c r="C4431" s="12" t="s">
        <v>1060</v>
      </c>
      <c r="D4431" s="12" t="s">
        <v>201</v>
      </c>
      <c r="E4431" s="12">
        <v>-278.25</v>
      </c>
      <c r="F4431" s="14" t="str">
        <f t="shared" si="280"/>
        <v>2025-10-10Bill Payment (Cheque)Welder Engineering11005 Chequing (CIBC)-278.25</v>
      </c>
      <c r="G4431" s="15">
        <f t="shared" si="281"/>
        <v>45940</v>
      </c>
      <c r="H4431" s="16" t="str">
        <f>IF((IFERROR((VLOOKUP(D4431,'Automation (QBO)'!A:B,2,FALSE)),"0"))=0,"Suspense",(IFERROR((VLOOKUP(D4431,'Automation (QBO)'!A:B,2,FALSE)),"Suspense")))</f>
        <v>Chequing (CIBC)</v>
      </c>
      <c r="I4431" s="17">
        <f t="shared" si="282"/>
        <v>-278.25</v>
      </c>
      <c r="J4431" s="12" t="str">
        <f t="shared" si="283"/>
        <v>Chequing (CIBC)</v>
      </c>
    </row>
    <row r="4432" spans="1:10" ht="18" hidden="1" customHeight="1">
      <c r="A4432" s="13" t="s">
        <v>1059</v>
      </c>
      <c r="B4432" s="12" t="s">
        <v>924</v>
      </c>
      <c r="C4432" s="12" t="s">
        <v>122</v>
      </c>
      <c r="D4432" s="12" t="s">
        <v>654</v>
      </c>
      <c r="E4432" s="129">
        <v>4122.12</v>
      </c>
      <c r="F4432" s="14" t="str">
        <f t="shared" si="280"/>
        <v>2025-10-10BillCrestlynn Contracting51320 Project Expense - Subcontractors4122.12</v>
      </c>
      <c r="G4432" s="15">
        <f t="shared" si="281"/>
        <v>45940</v>
      </c>
      <c r="H4432" s="16" t="str">
        <f>IF((IFERROR((VLOOKUP(D4432,'Automation (QBO)'!A:B,2,FALSE)),"0"))=0,"Suspense",(IFERROR((VLOOKUP(D4432,'Automation (QBO)'!A:B,2,FALSE)),"Suspense")))</f>
        <v>Project Expense - Subcontractors</v>
      </c>
      <c r="I4432" s="17">
        <f t="shared" si="282"/>
        <v>4122.12</v>
      </c>
      <c r="J4432" s="12" t="str">
        <f t="shared" si="283"/>
        <v>Project Expense - Subcontractors</v>
      </c>
    </row>
    <row r="4433" spans="1:10" ht="18" hidden="1" customHeight="1">
      <c r="A4433" s="13" t="s">
        <v>1059</v>
      </c>
      <c r="B4433" s="12" t="s">
        <v>924</v>
      </c>
      <c r="C4433" s="12" t="s">
        <v>122</v>
      </c>
      <c r="D4433" s="12" t="s">
        <v>199</v>
      </c>
      <c r="E4433" s="12">
        <v>-206.12</v>
      </c>
      <c r="F4433" s="14" t="str">
        <f t="shared" si="280"/>
        <v>2025-10-10BillCrestlynn Contracting21020 GST/HST Payable-206.12</v>
      </c>
      <c r="G4433" s="15">
        <f t="shared" si="281"/>
        <v>45940</v>
      </c>
      <c r="H4433" s="16" t="str">
        <f>IF((IFERROR((VLOOKUP(D4433,'Automation (QBO)'!A:B,2,FALSE)),"0"))=0,"Suspense",(IFERROR((VLOOKUP(D4433,'Automation (QBO)'!A:B,2,FALSE)),"Suspense")))</f>
        <v>GST/HST Payable</v>
      </c>
      <c r="I4433" s="17">
        <f t="shared" si="282"/>
        <v>-206.12</v>
      </c>
      <c r="J4433" s="12" t="str">
        <f t="shared" si="283"/>
        <v>GST/HST Payable</v>
      </c>
    </row>
    <row r="4434" spans="1:10" ht="18" hidden="1" customHeight="1">
      <c r="A4434" s="13" t="s">
        <v>1059</v>
      </c>
      <c r="B4434" s="12" t="s">
        <v>924</v>
      </c>
      <c r="C4434" s="12" t="s">
        <v>122</v>
      </c>
      <c r="D4434" s="12" t="s">
        <v>272</v>
      </c>
      <c r="E4434" s="12">
        <v>4328.24</v>
      </c>
      <c r="F4434" s="14" t="str">
        <f t="shared" si="280"/>
        <v>2025-10-10BillCrestlynn Contracting21000 Accounts Payable4328.24</v>
      </c>
      <c r="G4434" s="15">
        <f t="shared" si="281"/>
        <v>45940</v>
      </c>
      <c r="H4434" s="16" t="str">
        <f>IF((IFERROR((VLOOKUP(D4434,'Automation (QBO)'!A:B,2,FALSE)),"0"))=0,"Suspense",(IFERROR((VLOOKUP(D4434,'Automation (QBO)'!A:B,2,FALSE)),"Suspense")))</f>
        <v>Accounts Payable - Unknown</v>
      </c>
      <c r="I4434" s="17">
        <f t="shared" si="282"/>
        <v>4328.24</v>
      </c>
      <c r="J4434" s="12" t="str">
        <f t="shared" si="283"/>
        <v>Accounts Payable - Unknown</v>
      </c>
    </row>
    <row r="4435" spans="1:10" ht="18" hidden="1" customHeight="1">
      <c r="A4435" s="13" t="s">
        <v>1059</v>
      </c>
      <c r="B4435" s="12" t="s">
        <v>929</v>
      </c>
      <c r="C4435" s="12" t="s">
        <v>122</v>
      </c>
      <c r="D4435" s="12" t="s">
        <v>272</v>
      </c>
      <c r="E4435" s="12">
        <v>-4328.24</v>
      </c>
      <c r="F4435" s="14" t="str">
        <f t="shared" si="280"/>
        <v>2025-10-10Bill Payment (Cheque)Crestlynn Contracting21000 Accounts Payable-4328.24</v>
      </c>
      <c r="G4435" s="15">
        <f t="shared" si="281"/>
        <v>45940</v>
      </c>
      <c r="H4435" s="16" t="str">
        <f>IF((IFERROR((VLOOKUP(D4435,'Automation (QBO)'!A:B,2,FALSE)),"0"))=0,"Suspense",(IFERROR((VLOOKUP(D4435,'Automation (QBO)'!A:B,2,FALSE)),"Suspense")))</f>
        <v>Accounts Payable - Unknown</v>
      </c>
      <c r="I4435" s="17">
        <f t="shared" si="282"/>
        <v>-4328.24</v>
      </c>
      <c r="J4435" s="12" t="str">
        <f t="shared" si="283"/>
        <v>Accounts Payable - Unknown</v>
      </c>
    </row>
    <row r="4436" spans="1:10" ht="18" hidden="1" customHeight="1">
      <c r="A4436" s="13" t="s">
        <v>1059</v>
      </c>
      <c r="B4436" s="12" t="s">
        <v>929</v>
      </c>
      <c r="C4436" s="12" t="s">
        <v>122</v>
      </c>
      <c r="D4436" s="12" t="s">
        <v>201</v>
      </c>
      <c r="E4436" s="12">
        <v>-4328.24</v>
      </c>
      <c r="F4436" s="14" t="str">
        <f t="shared" si="280"/>
        <v>2025-10-10Bill Payment (Cheque)Crestlynn Contracting11005 Chequing (CIBC)-4328.24</v>
      </c>
      <c r="G4436" s="15">
        <f t="shared" si="281"/>
        <v>45940</v>
      </c>
      <c r="H4436" s="16" t="str">
        <f>IF((IFERROR((VLOOKUP(D4436,'Automation (QBO)'!A:B,2,FALSE)),"0"))=0,"Suspense",(IFERROR((VLOOKUP(D4436,'Automation (QBO)'!A:B,2,FALSE)),"Suspense")))</f>
        <v>Chequing (CIBC)</v>
      </c>
      <c r="I4436" s="17">
        <f t="shared" si="282"/>
        <v>-4328.24</v>
      </c>
      <c r="J4436" s="12" t="str">
        <f t="shared" si="283"/>
        <v>Chequing (CIBC)</v>
      </c>
    </row>
    <row r="4437" spans="1:10" ht="18" hidden="1" customHeight="1">
      <c r="A4437" s="13" t="s">
        <v>1059</v>
      </c>
      <c r="B4437" s="12" t="s">
        <v>924</v>
      </c>
      <c r="C4437" s="12" t="s">
        <v>119</v>
      </c>
      <c r="D4437" s="12" t="s">
        <v>202</v>
      </c>
      <c r="E4437" s="12">
        <v>7250</v>
      </c>
      <c r="F4437" s="14" t="str">
        <f t="shared" si="280"/>
        <v>2025-10-10BillCrowe MacKay LLP52110 Accounting7250</v>
      </c>
      <c r="G4437" s="15">
        <f t="shared" si="281"/>
        <v>45940</v>
      </c>
      <c r="H4437" s="16" t="str">
        <f>IF((IFERROR((VLOOKUP(D4437,'Automation (QBO)'!A:B,2,FALSE)),"0"))=0,"Suspense",(IFERROR((VLOOKUP(D4437,'Automation (QBO)'!A:B,2,FALSE)),"Suspense")))</f>
        <v>Accounting</v>
      </c>
      <c r="I4437" s="17">
        <f t="shared" si="282"/>
        <v>7250</v>
      </c>
      <c r="J4437" s="12" t="str">
        <f t="shared" si="283"/>
        <v>Accounting</v>
      </c>
    </row>
    <row r="4438" spans="1:10" ht="18" hidden="1" customHeight="1">
      <c r="A4438" s="13" t="s">
        <v>1059</v>
      </c>
      <c r="B4438" s="12" t="s">
        <v>924</v>
      </c>
      <c r="C4438" s="12" t="s">
        <v>119</v>
      </c>
      <c r="D4438" s="12" t="s">
        <v>199</v>
      </c>
      <c r="E4438" s="12">
        <v>-362.5</v>
      </c>
      <c r="F4438" s="14" t="str">
        <f t="shared" si="280"/>
        <v>2025-10-10BillCrowe MacKay LLP21020 GST/HST Payable-362.5</v>
      </c>
      <c r="G4438" s="15">
        <f t="shared" si="281"/>
        <v>45940</v>
      </c>
      <c r="H4438" s="16" t="str">
        <f>IF((IFERROR((VLOOKUP(D4438,'Automation (QBO)'!A:B,2,FALSE)),"0"))=0,"Suspense",(IFERROR((VLOOKUP(D4438,'Automation (QBO)'!A:B,2,FALSE)),"Suspense")))</f>
        <v>GST/HST Payable</v>
      </c>
      <c r="I4438" s="17">
        <f t="shared" si="282"/>
        <v>-362.5</v>
      </c>
      <c r="J4438" s="12" t="str">
        <f t="shared" si="283"/>
        <v>GST/HST Payable</v>
      </c>
    </row>
    <row r="4439" spans="1:10" ht="18" hidden="1" customHeight="1">
      <c r="A4439" s="13" t="s">
        <v>1059</v>
      </c>
      <c r="B4439" s="12" t="s">
        <v>924</v>
      </c>
      <c r="C4439" s="12" t="s">
        <v>119</v>
      </c>
      <c r="D4439" s="12" t="s">
        <v>272</v>
      </c>
      <c r="E4439" s="12">
        <v>7612.5</v>
      </c>
      <c r="F4439" s="14" t="str">
        <f t="shared" si="280"/>
        <v>2025-10-10BillCrowe MacKay LLP21000 Accounts Payable7612.5</v>
      </c>
      <c r="G4439" s="15">
        <f t="shared" si="281"/>
        <v>45940</v>
      </c>
      <c r="H4439" s="16" t="str">
        <f>IF((IFERROR((VLOOKUP(D4439,'Automation (QBO)'!A:B,2,FALSE)),"0"))=0,"Suspense",(IFERROR((VLOOKUP(D4439,'Automation (QBO)'!A:B,2,FALSE)),"Suspense")))</f>
        <v>Accounts Payable - Unknown</v>
      </c>
      <c r="I4439" s="17">
        <f t="shared" si="282"/>
        <v>7612.5</v>
      </c>
      <c r="J4439" s="12" t="str">
        <f t="shared" si="283"/>
        <v>Accounts Payable - Unknown</v>
      </c>
    </row>
    <row r="4440" spans="1:10" ht="18" hidden="1" customHeight="1">
      <c r="A4440" s="13" t="s">
        <v>1059</v>
      </c>
      <c r="B4440" s="12" t="s">
        <v>925</v>
      </c>
      <c r="C4440" s="12" t="s">
        <v>119</v>
      </c>
      <c r="D4440" s="12" t="s">
        <v>272</v>
      </c>
      <c r="E4440" s="12">
        <v>-7612.5</v>
      </c>
      <c r="F4440" s="14" t="str">
        <f t="shared" ref="F4440:F4503" si="284">A4440&amp;B4440&amp;C4440&amp;D4440&amp;E4440</f>
        <v>2025-10-10Bill Payment (Credit Card)Crowe MacKay LLP21000 Accounts Payable-7612.5</v>
      </c>
      <c r="G4440" s="15">
        <f t="shared" ref="G4440:G4503" si="285">IFERROR((DATEVALUE(A4440)),A4440)</f>
        <v>45940</v>
      </c>
      <c r="H4440" s="16" t="str">
        <f>IF((IFERROR((VLOOKUP(D4440,'Automation (QBO)'!A:B,2,FALSE)),"0"))=0,"Suspense",(IFERROR((VLOOKUP(D4440,'Automation (QBO)'!A:B,2,FALSE)),"Suspense")))</f>
        <v>Accounts Payable - Unknown</v>
      </c>
      <c r="I4440" s="17">
        <f t="shared" ref="I4440:I4503" si="286">E4440</f>
        <v>-7612.5</v>
      </c>
      <c r="J4440" s="12" t="str">
        <f t="shared" ref="J4440:J4503" si="287">H4440</f>
        <v>Accounts Payable - Unknown</v>
      </c>
    </row>
    <row r="4441" spans="1:10" ht="18" hidden="1" customHeight="1">
      <c r="A4441" s="13" t="s">
        <v>1059</v>
      </c>
      <c r="B4441" s="12" t="s">
        <v>925</v>
      </c>
      <c r="C4441" s="12" t="s">
        <v>119</v>
      </c>
      <c r="D4441" s="12" t="s">
        <v>505</v>
      </c>
      <c r="E4441" s="12">
        <v>7612.5</v>
      </c>
      <c r="F4441" s="14" t="str">
        <f t="shared" si="284"/>
        <v>2025-10-10Bill Payment (Credit Card)Crowe MacKay LLP21010 Credit Card (CIBC Visa)7612.5</v>
      </c>
      <c r="G4441" s="15">
        <f t="shared" si="285"/>
        <v>45940</v>
      </c>
      <c r="H4441" s="16" t="str">
        <f>IF((IFERROR((VLOOKUP(D4441,'Automation (QBO)'!A:B,2,FALSE)),"0"))=0,"Suspense",(IFERROR((VLOOKUP(D4441,'Automation (QBO)'!A:B,2,FALSE)),"Suspense")))</f>
        <v>Credit Card (CIBC Visa)</v>
      </c>
      <c r="I4441" s="17">
        <f t="shared" si="286"/>
        <v>7612.5</v>
      </c>
      <c r="J4441" s="12" t="str">
        <f t="shared" si="287"/>
        <v>Credit Card (CIBC Visa)</v>
      </c>
    </row>
    <row r="4442" spans="1:10" ht="18" hidden="1" customHeight="1">
      <c r="A4442" s="13" t="s">
        <v>1059</v>
      </c>
      <c r="B4442" s="12" t="s">
        <v>924</v>
      </c>
      <c r="C4442" s="12" t="s">
        <v>119</v>
      </c>
      <c r="D4442" s="12" t="s">
        <v>202</v>
      </c>
      <c r="E4442" s="12">
        <v>3000</v>
      </c>
      <c r="F4442" s="14" t="str">
        <f t="shared" si="284"/>
        <v>2025-10-10BillCrowe MacKay LLP52110 Accounting3000</v>
      </c>
      <c r="G4442" s="15">
        <f t="shared" si="285"/>
        <v>45940</v>
      </c>
      <c r="H4442" s="16" t="str">
        <f>IF((IFERROR((VLOOKUP(D4442,'Automation (QBO)'!A:B,2,FALSE)),"0"))=0,"Suspense",(IFERROR((VLOOKUP(D4442,'Automation (QBO)'!A:B,2,FALSE)),"Suspense")))</f>
        <v>Accounting</v>
      </c>
      <c r="I4442" s="17">
        <f t="shared" si="286"/>
        <v>3000</v>
      </c>
      <c r="J4442" s="12" t="str">
        <f t="shared" si="287"/>
        <v>Accounting</v>
      </c>
    </row>
    <row r="4443" spans="1:10" ht="18" hidden="1" customHeight="1">
      <c r="A4443" s="13" t="s">
        <v>1059</v>
      </c>
      <c r="B4443" s="12" t="s">
        <v>924</v>
      </c>
      <c r="C4443" s="12" t="s">
        <v>119</v>
      </c>
      <c r="D4443" s="12" t="s">
        <v>199</v>
      </c>
      <c r="E4443" s="12">
        <v>-150</v>
      </c>
      <c r="F4443" s="14" t="str">
        <f t="shared" si="284"/>
        <v>2025-10-10BillCrowe MacKay LLP21020 GST/HST Payable-150</v>
      </c>
      <c r="G4443" s="15">
        <f t="shared" si="285"/>
        <v>45940</v>
      </c>
      <c r="H4443" s="16" t="str">
        <f>IF((IFERROR((VLOOKUP(D4443,'Automation (QBO)'!A:B,2,FALSE)),"0"))=0,"Suspense",(IFERROR((VLOOKUP(D4443,'Automation (QBO)'!A:B,2,FALSE)),"Suspense")))</f>
        <v>GST/HST Payable</v>
      </c>
      <c r="I4443" s="17">
        <f t="shared" si="286"/>
        <v>-150</v>
      </c>
      <c r="J4443" s="12" t="str">
        <f t="shared" si="287"/>
        <v>GST/HST Payable</v>
      </c>
    </row>
    <row r="4444" spans="1:10" ht="18" hidden="1" customHeight="1">
      <c r="A4444" s="13" t="s">
        <v>1059</v>
      </c>
      <c r="B4444" s="12" t="s">
        <v>924</v>
      </c>
      <c r="C4444" s="12" t="s">
        <v>119</v>
      </c>
      <c r="D4444" s="12" t="s">
        <v>272</v>
      </c>
      <c r="E4444" s="12">
        <v>3150</v>
      </c>
      <c r="F4444" s="14" t="str">
        <f t="shared" si="284"/>
        <v>2025-10-10BillCrowe MacKay LLP21000 Accounts Payable3150</v>
      </c>
      <c r="G4444" s="15">
        <f t="shared" si="285"/>
        <v>45940</v>
      </c>
      <c r="H4444" s="16" t="str">
        <f>IF((IFERROR((VLOOKUP(D4444,'Automation (QBO)'!A:B,2,FALSE)),"0"))=0,"Suspense",(IFERROR((VLOOKUP(D4444,'Automation (QBO)'!A:B,2,FALSE)),"Suspense")))</f>
        <v>Accounts Payable - Unknown</v>
      </c>
      <c r="I4444" s="17">
        <f t="shared" si="286"/>
        <v>3150</v>
      </c>
      <c r="J4444" s="12" t="str">
        <f t="shared" si="287"/>
        <v>Accounts Payable - Unknown</v>
      </c>
    </row>
    <row r="4445" spans="1:10" ht="18" hidden="1" customHeight="1">
      <c r="A4445" s="13" t="s">
        <v>1059</v>
      </c>
      <c r="B4445" s="12" t="s">
        <v>925</v>
      </c>
      <c r="C4445" s="12" t="s">
        <v>119</v>
      </c>
      <c r="D4445" s="12" t="s">
        <v>272</v>
      </c>
      <c r="E4445" s="12">
        <v>-3150</v>
      </c>
      <c r="F4445" s="14" t="str">
        <f t="shared" si="284"/>
        <v>2025-10-10Bill Payment (Credit Card)Crowe MacKay LLP21000 Accounts Payable-3150</v>
      </c>
      <c r="G4445" s="15">
        <f t="shared" si="285"/>
        <v>45940</v>
      </c>
      <c r="H4445" s="16" t="str">
        <f>IF((IFERROR((VLOOKUP(D4445,'Automation (QBO)'!A:B,2,FALSE)),"0"))=0,"Suspense",(IFERROR((VLOOKUP(D4445,'Automation (QBO)'!A:B,2,FALSE)),"Suspense")))</f>
        <v>Accounts Payable - Unknown</v>
      </c>
      <c r="I4445" s="17">
        <f t="shared" si="286"/>
        <v>-3150</v>
      </c>
      <c r="J4445" s="12" t="str">
        <f t="shared" si="287"/>
        <v>Accounts Payable - Unknown</v>
      </c>
    </row>
    <row r="4446" spans="1:10" ht="18" hidden="1" customHeight="1">
      <c r="A4446" s="13" t="s">
        <v>1059</v>
      </c>
      <c r="B4446" s="12" t="s">
        <v>925</v>
      </c>
      <c r="C4446" s="12" t="s">
        <v>119</v>
      </c>
      <c r="D4446" s="12" t="s">
        <v>505</v>
      </c>
      <c r="E4446" s="12">
        <v>3150</v>
      </c>
      <c r="F4446" s="14" t="str">
        <f t="shared" si="284"/>
        <v>2025-10-10Bill Payment (Credit Card)Crowe MacKay LLP21010 Credit Card (CIBC Visa)3150</v>
      </c>
      <c r="G4446" s="15">
        <f t="shared" si="285"/>
        <v>45940</v>
      </c>
      <c r="H4446" s="16" t="str">
        <f>IF((IFERROR((VLOOKUP(D4446,'Automation (QBO)'!A:B,2,FALSE)),"0"))=0,"Suspense",(IFERROR((VLOOKUP(D4446,'Automation (QBO)'!A:B,2,FALSE)),"Suspense")))</f>
        <v>Credit Card (CIBC Visa)</v>
      </c>
      <c r="I4446" s="17">
        <f t="shared" si="286"/>
        <v>3150</v>
      </c>
      <c r="J4446" s="12" t="str">
        <f t="shared" si="287"/>
        <v>Credit Card (CIBC Visa)</v>
      </c>
    </row>
    <row r="4447" spans="1:10" ht="18" hidden="1" customHeight="1">
      <c r="A4447" s="13" t="s">
        <v>1059</v>
      </c>
      <c r="B4447" s="12" t="s">
        <v>924</v>
      </c>
      <c r="C4447" s="12" t="s">
        <v>159</v>
      </c>
      <c r="D4447" s="12" t="s">
        <v>208</v>
      </c>
      <c r="E4447" s="12">
        <v>4993.99</v>
      </c>
      <c r="F4447" s="14" t="str">
        <f t="shared" si="284"/>
        <v>2025-10-10BillGolbey Law Corporation52135 Legal4993.99</v>
      </c>
      <c r="G4447" s="15">
        <f t="shared" si="285"/>
        <v>45940</v>
      </c>
      <c r="H4447" s="16" t="str">
        <f>IF((IFERROR((VLOOKUP(D4447,'Automation (QBO)'!A:B,2,FALSE)),"0"))=0,"Suspense",(IFERROR((VLOOKUP(D4447,'Automation (QBO)'!A:B,2,FALSE)),"Suspense")))</f>
        <v>Legal</v>
      </c>
      <c r="I4447" s="17">
        <f t="shared" si="286"/>
        <v>4993.99</v>
      </c>
      <c r="J4447" s="12" t="str">
        <f t="shared" si="287"/>
        <v>Legal</v>
      </c>
    </row>
    <row r="4448" spans="1:10" ht="18" hidden="1" customHeight="1">
      <c r="A4448" s="13" t="s">
        <v>1059</v>
      </c>
      <c r="B4448" s="12" t="s">
        <v>924</v>
      </c>
      <c r="C4448" s="12" t="s">
        <v>159</v>
      </c>
      <c r="D4448" s="12" t="s">
        <v>199</v>
      </c>
      <c r="E4448" s="12">
        <v>-249.7</v>
      </c>
      <c r="F4448" s="14" t="str">
        <f t="shared" si="284"/>
        <v>2025-10-10BillGolbey Law Corporation21020 GST/HST Payable-249.7</v>
      </c>
      <c r="G4448" s="15">
        <f t="shared" si="285"/>
        <v>45940</v>
      </c>
      <c r="H4448" s="16" t="str">
        <f>IF((IFERROR((VLOOKUP(D4448,'Automation (QBO)'!A:B,2,FALSE)),"0"))=0,"Suspense",(IFERROR((VLOOKUP(D4448,'Automation (QBO)'!A:B,2,FALSE)),"Suspense")))</f>
        <v>GST/HST Payable</v>
      </c>
      <c r="I4448" s="17">
        <f t="shared" si="286"/>
        <v>-249.7</v>
      </c>
      <c r="J4448" s="12" t="str">
        <f t="shared" si="287"/>
        <v>GST/HST Payable</v>
      </c>
    </row>
    <row r="4449" spans="1:10" ht="18" hidden="1" customHeight="1">
      <c r="A4449" s="13" t="s">
        <v>1059</v>
      </c>
      <c r="B4449" s="12" t="s">
        <v>924</v>
      </c>
      <c r="C4449" s="12" t="s">
        <v>159</v>
      </c>
      <c r="D4449" s="12" t="s">
        <v>272</v>
      </c>
      <c r="E4449" s="12">
        <v>5243.69</v>
      </c>
      <c r="F4449" s="14" t="str">
        <f t="shared" si="284"/>
        <v>2025-10-10BillGolbey Law Corporation21000 Accounts Payable5243.69</v>
      </c>
      <c r="G4449" s="15">
        <f t="shared" si="285"/>
        <v>45940</v>
      </c>
      <c r="H4449" s="16" t="str">
        <f>IF((IFERROR((VLOOKUP(D4449,'Automation (QBO)'!A:B,2,FALSE)),"0"))=0,"Suspense",(IFERROR((VLOOKUP(D4449,'Automation (QBO)'!A:B,2,FALSE)),"Suspense")))</f>
        <v>Accounts Payable - Unknown</v>
      </c>
      <c r="I4449" s="17">
        <f t="shared" si="286"/>
        <v>5243.69</v>
      </c>
      <c r="J4449" s="12" t="str">
        <f t="shared" si="287"/>
        <v>Accounts Payable - Unknown</v>
      </c>
    </row>
    <row r="4450" spans="1:10" ht="18" hidden="1" customHeight="1">
      <c r="A4450" s="13" t="s">
        <v>1059</v>
      </c>
      <c r="B4450" s="12" t="s">
        <v>925</v>
      </c>
      <c r="C4450" s="12" t="s">
        <v>159</v>
      </c>
      <c r="D4450" s="12" t="s">
        <v>272</v>
      </c>
      <c r="E4450" s="12">
        <v>-5243.69</v>
      </c>
      <c r="F4450" s="14" t="str">
        <f t="shared" si="284"/>
        <v>2025-10-10Bill Payment (Credit Card)Golbey Law Corporation21000 Accounts Payable-5243.69</v>
      </c>
      <c r="G4450" s="15">
        <f t="shared" si="285"/>
        <v>45940</v>
      </c>
      <c r="H4450" s="16" t="str">
        <f>IF((IFERROR((VLOOKUP(D4450,'Automation (QBO)'!A:B,2,FALSE)),"0"))=0,"Suspense",(IFERROR((VLOOKUP(D4450,'Automation (QBO)'!A:B,2,FALSE)),"Suspense")))</f>
        <v>Accounts Payable - Unknown</v>
      </c>
      <c r="I4450" s="17">
        <f t="shared" si="286"/>
        <v>-5243.69</v>
      </c>
      <c r="J4450" s="12" t="str">
        <f t="shared" si="287"/>
        <v>Accounts Payable - Unknown</v>
      </c>
    </row>
    <row r="4451" spans="1:10" ht="18" hidden="1" customHeight="1">
      <c r="A4451" s="13" t="s">
        <v>1059</v>
      </c>
      <c r="B4451" s="12" t="s">
        <v>925</v>
      </c>
      <c r="C4451" s="12" t="s">
        <v>159</v>
      </c>
      <c r="D4451" s="12" t="s">
        <v>505</v>
      </c>
      <c r="E4451" s="12">
        <v>5243.69</v>
      </c>
      <c r="F4451" s="14" t="str">
        <f t="shared" si="284"/>
        <v>2025-10-10Bill Payment (Credit Card)Golbey Law Corporation21010 Credit Card (CIBC Visa)5243.69</v>
      </c>
      <c r="G4451" s="15">
        <f t="shared" si="285"/>
        <v>45940</v>
      </c>
      <c r="H4451" s="16" t="str">
        <f>IF((IFERROR((VLOOKUP(D4451,'Automation (QBO)'!A:B,2,FALSE)),"0"))=0,"Suspense",(IFERROR((VLOOKUP(D4451,'Automation (QBO)'!A:B,2,FALSE)),"Suspense")))</f>
        <v>Credit Card (CIBC Visa)</v>
      </c>
      <c r="I4451" s="17">
        <f t="shared" si="286"/>
        <v>5243.69</v>
      </c>
      <c r="J4451" s="12" t="str">
        <f t="shared" si="287"/>
        <v>Credit Card (CIBC Visa)</v>
      </c>
    </row>
    <row r="4452" spans="1:10" ht="18" hidden="1" customHeight="1">
      <c r="A4452" s="13" t="s">
        <v>1059</v>
      </c>
      <c r="B4452" s="12" t="s">
        <v>924</v>
      </c>
      <c r="C4452" s="12" t="s">
        <v>119</v>
      </c>
      <c r="D4452" s="12" t="s">
        <v>202</v>
      </c>
      <c r="E4452" s="12">
        <v>3265</v>
      </c>
      <c r="F4452" s="14" t="str">
        <f t="shared" si="284"/>
        <v>2025-10-10BillCrowe MacKay LLP52110 Accounting3265</v>
      </c>
      <c r="G4452" s="15">
        <f t="shared" si="285"/>
        <v>45940</v>
      </c>
      <c r="H4452" s="16" t="str">
        <f>IF((IFERROR((VLOOKUP(D4452,'Automation (QBO)'!A:B,2,FALSE)),"0"))=0,"Suspense",(IFERROR((VLOOKUP(D4452,'Automation (QBO)'!A:B,2,FALSE)),"Suspense")))</f>
        <v>Accounting</v>
      </c>
      <c r="I4452" s="17">
        <f t="shared" si="286"/>
        <v>3265</v>
      </c>
      <c r="J4452" s="12" t="str">
        <f t="shared" si="287"/>
        <v>Accounting</v>
      </c>
    </row>
    <row r="4453" spans="1:10" ht="18" hidden="1" customHeight="1">
      <c r="A4453" s="13" t="s">
        <v>1059</v>
      </c>
      <c r="B4453" s="12" t="s">
        <v>924</v>
      </c>
      <c r="C4453" s="12" t="s">
        <v>119</v>
      </c>
      <c r="D4453" s="12" t="s">
        <v>199</v>
      </c>
      <c r="E4453" s="12">
        <v>-163.25</v>
      </c>
      <c r="F4453" s="14" t="str">
        <f t="shared" si="284"/>
        <v>2025-10-10BillCrowe MacKay LLP21020 GST/HST Payable-163.25</v>
      </c>
      <c r="G4453" s="15">
        <f t="shared" si="285"/>
        <v>45940</v>
      </c>
      <c r="H4453" s="16" t="str">
        <f>IF((IFERROR((VLOOKUP(D4453,'Automation (QBO)'!A:B,2,FALSE)),"0"))=0,"Suspense",(IFERROR((VLOOKUP(D4453,'Automation (QBO)'!A:B,2,FALSE)),"Suspense")))</f>
        <v>GST/HST Payable</v>
      </c>
      <c r="I4453" s="17">
        <f t="shared" si="286"/>
        <v>-163.25</v>
      </c>
      <c r="J4453" s="12" t="str">
        <f t="shared" si="287"/>
        <v>GST/HST Payable</v>
      </c>
    </row>
    <row r="4454" spans="1:10" ht="18" hidden="1" customHeight="1">
      <c r="A4454" s="13" t="s">
        <v>1059</v>
      </c>
      <c r="B4454" s="12" t="s">
        <v>924</v>
      </c>
      <c r="C4454" s="12" t="s">
        <v>119</v>
      </c>
      <c r="D4454" s="12" t="s">
        <v>272</v>
      </c>
      <c r="E4454" s="12">
        <v>3428.25</v>
      </c>
      <c r="F4454" s="14" t="str">
        <f t="shared" si="284"/>
        <v>2025-10-10BillCrowe MacKay LLP21000 Accounts Payable3428.25</v>
      </c>
      <c r="G4454" s="15">
        <f t="shared" si="285"/>
        <v>45940</v>
      </c>
      <c r="H4454" s="16" t="str">
        <f>IF((IFERROR((VLOOKUP(D4454,'Automation (QBO)'!A:B,2,FALSE)),"0"))=0,"Suspense",(IFERROR((VLOOKUP(D4454,'Automation (QBO)'!A:B,2,FALSE)),"Suspense")))</f>
        <v>Accounts Payable - Unknown</v>
      </c>
      <c r="I4454" s="17">
        <f t="shared" si="286"/>
        <v>3428.25</v>
      </c>
      <c r="J4454" s="12" t="str">
        <f t="shared" si="287"/>
        <v>Accounts Payable - Unknown</v>
      </c>
    </row>
    <row r="4455" spans="1:10" ht="18" hidden="1" customHeight="1">
      <c r="A4455" s="13" t="s">
        <v>1059</v>
      </c>
      <c r="B4455" s="12" t="s">
        <v>925</v>
      </c>
      <c r="C4455" s="12" t="s">
        <v>119</v>
      </c>
      <c r="D4455" s="12" t="s">
        <v>272</v>
      </c>
      <c r="E4455" s="12">
        <v>-3428.25</v>
      </c>
      <c r="F4455" s="14" t="str">
        <f t="shared" si="284"/>
        <v>2025-10-10Bill Payment (Credit Card)Crowe MacKay LLP21000 Accounts Payable-3428.25</v>
      </c>
      <c r="G4455" s="15">
        <f t="shared" si="285"/>
        <v>45940</v>
      </c>
      <c r="H4455" s="16" t="str">
        <f>IF((IFERROR((VLOOKUP(D4455,'Automation (QBO)'!A:B,2,FALSE)),"0"))=0,"Suspense",(IFERROR((VLOOKUP(D4455,'Automation (QBO)'!A:B,2,FALSE)),"Suspense")))</f>
        <v>Accounts Payable - Unknown</v>
      </c>
      <c r="I4455" s="17">
        <f t="shared" si="286"/>
        <v>-3428.25</v>
      </c>
      <c r="J4455" s="12" t="str">
        <f t="shared" si="287"/>
        <v>Accounts Payable - Unknown</v>
      </c>
    </row>
    <row r="4456" spans="1:10" ht="18" hidden="1" customHeight="1">
      <c r="A4456" s="13" t="s">
        <v>1059</v>
      </c>
      <c r="B4456" s="12" t="s">
        <v>925</v>
      </c>
      <c r="C4456" s="12" t="s">
        <v>119</v>
      </c>
      <c r="D4456" s="12" t="s">
        <v>505</v>
      </c>
      <c r="E4456" s="12">
        <v>3428.25</v>
      </c>
      <c r="F4456" s="14" t="str">
        <f t="shared" si="284"/>
        <v>2025-10-10Bill Payment (Credit Card)Crowe MacKay LLP21010 Credit Card (CIBC Visa)3428.25</v>
      </c>
      <c r="G4456" s="15">
        <f t="shared" si="285"/>
        <v>45940</v>
      </c>
      <c r="H4456" s="16" t="str">
        <f>IF((IFERROR((VLOOKUP(D4456,'Automation (QBO)'!A:B,2,FALSE)),"0"))=0,"Suspense",(IFERROR((VLOOKUP(D4456,'Automation (QBO)'!A:B,2,FALSE)),"Suspense")))</f>
        <v>Credit Card (CIBC Visa)</v>
      </c>
      <c r="I4456" s="17">
        <f t="shared" si="286"/>
        <v>3428.25</v>
      </c>
      <c r="J4456" s="12" t="str">
        <f t="shared" si="287"/>
        <v>Credit Card (CIBC Visa)</v>
      </c>
    </row>
    <row r="4457" spans="1:10" ht="18" hidden="1" customHeight="1">
      <c r="A4457" s="13" t="s">
        <v>1059</v>
      </c>
      <c r="B4457" s="12" t="s">
        <v>106</v>
      </c>
      <c r="C4457" s="12" t="s">
        <v>996</v>
      </c>
      <c r="D4457" s="12" t="s">
        <v>665</v>
      </c>
      <c r="E4457" s="12">
        <v>-393120.36</v>
      </c>
      <c r="F4457" s="14" t="str">
        <f t="shared" si="284"/>
        <v>2025-10-10PaymentDr Amin Shivji12000 [Accounts Receivable]-393120.36</v>
      </c>
      <c r="G4457" s="15">
        <f t="shared" si="285"/>
        <v>45940</v>
      </c>
      <c r="H4457" s="16" t="str">
        <f>IF((IFERROR((VLOOKUP(D4457,'Automation (QBO)'!A:B,2,FALSE)),"0"))=0,"Suspense",(IFERROR((VLOOKUP(D4457,'Automation (QBO)'!A:B,2,FALSE)),"Suspense")))</f>
        <v>Accounts Recievable - Suspense</v>
      </c>
      <c r="I4457" s="17">
        <f t="shared" si="286"/>
        <v>-393120.36</v>
      </c>
      <c r="J4457" s="12" t="str">
        <f t="shared" si="287"/>
        <v>Accounts Recievable - Suspense</v>
      </c>
    </row>
    <row r="4458" spans="1:10" ht="18" hidden="1" customHeight="1">
      <c r="A4458" s="13" t="s">
        <v>1059</v>
      </c>
      <c r="B4458" s="12" t="s">
        <v>106</v>
      </c>
      <c r="C4458" s="12" t="s">
        <v>996</v>
      </c>
      <c r="D4458" s="12" t="s">
        <v>201</v>
      </c>
      <c r="E4458" s="12">
        <v>393120.36</v>
      </c>
      <c r="F4458" s="14" t="str">
        <f t="shared" si="284"/>
        <v>2025-10-10PaymentDr Amin Shivji11005 Chequing (CIBC)393120.36</v>
      </c>
      <c r="G4458" s="15">
        <f t="shared" si="285"/>
        <v>45940</v>
      </c>
      <c r="H4458" s="16" t="str">
        <f>IF((IFERROR((VLOOKUP(D4458,'Automation (QBO)'!A:B,2,FALSE)),"0"))=0,"Suspense",(IFERROR((VLOOKUP(D4458,'Automation (QBO)'!A:B,2,FALSE)),"Suspense")))</f>
        <v>Chequing (CIBC)</v>
      </c>
      <c r="I4458" s="17">
        <f t="shared" si="286"/>
        <v>393120.36</v>
      </c>
      <c r="J4458" s="12" t="str">
        <f t="shared" si="287"/>
        <v>Chequing (CIBC)</v>
      </c>
    </row>
    <row r="4459" spans="1:10" ht="18" hidden="1" customHeight="1">
      <c r="A4459" s="13" t="s">
        <v>1059</v>
      </c>
      <c r="B4459" s="12" t="s">
        <v>105</v>
      </c>
      <c r="D4459" s="12" t="s">
        <v>225</v>
      </c>
      <c r="E4459" s="12">
        <v>356.16</v>
      </c>
      <c r="F4459" s="14" t="str">
        <f t="shared" si="284"/>
        <v>2025-10-10Journal Entry52510 Payroll - Salary356.16</v>
      </c>
      <c r="G4459" s="15">
        <f t="shared" si="285"/>
        <v>45940</v>
      </c>
      <c r="H4459" s="16" t="str">
        <f>IF((IFERROR((VLOOKUP(D4459,'Automation (QBO)'!A:B,2,FALSE)),"0"))=0,"Suspense",(IFERROR((VLOOKUP(D4459,'Automation (QBO)'!A:B,2,FALSE)),"Suspense")))</f>
        <v>Payroll - Salary</v>
      </c>
      <c r="I4459" s="17">
        <f t="shared" si="286"/>
        <v>356.16</v>
      </c>
      <c r="J4459" s="12" t="str">
        <f t="shared" si="287"/>
        <v>Payroll - Salary</v>
      </c>
    </row>
    <row r="4460" spans="1:10" ht="18" hidden="1" customHeight="1">
      <c r="A4460" s="13" t="s">
        <v>1059</v>
      </c>
      <c r="B4460" s="12" t="s">
        <v>105</v>
      </c>
      <c r="D4460" s="12" t="s">
        <v>657</v>
      </c>
      <c r="E4460" s="12">
        <v>0</v>
      </c>
      <c r="F4460" s="14" t="str">
        <f t="shared" si="284"/>
        <v>2025-10-10Journal Entry52535 Payroll - WCB0</v>
      </c>
      <c r="G4460" s="15">
        <f t="shared" si="285"/>
        <v>45940</v>
      </c>
      <c r="H4460" s="16" t="str">
        <f>IF((IFERROR((VLOOKUP(D4460,'Automation (QBO)'!A:B,2,FALSE)),"0"))=0,"Suspense",(IFERROR((VLOOKUP(D4460,'Automation (QBO)'!A:B,2,FALSE)),"Suspense")))</f>
        <v>Payroll - WCB</v>
      </c>
      <c r="I4460" s="17">
        <f t="shared" si="286"/>
        <v>0</v>
      </c>
      <c r="J4460" s="12" t="str">
        <f t="shared" si="287"/>
        <v>Payroll - WCB</v>
      </c>
    </row>
    <row r="4461" spans="1:10" ht="18" hidden="1" customHeight="1">
      <c r="A4461" s="13" t="s">
        <v>1059</v>
      </c>
      <c r="B4461" s="12" t="s">
        <v>105</v>
      </c>
      <c r="D4461" s="12" t="s">
        <v>221</v>
      </c>
      <c r="F4461" s="14" t="str">
        <f t="shared" si="284"/>
        <v>2025-10-10Journal Entry52525 Payroll - CPP</v>
      </c>
      <c r="G4461" s="15">
        <f t="shared" si="285"/>
        <v>45940</v>
      </c>
      <c r="H4461" s="16" t="str">
        <f>IF((IFERROR((VLOOKUP(D4461,'Automation (QBO)'!A:B,2,FALSE)),"0"))=0,"Suspense",(IFERROR((VLOOKUP(D4461,'Automation (QBO)'!A:B,2,FALSE)),"Suspense")))</f>
        <v>Payroll - CPP + EI</v>
      </c>
      <c r="I4461" s="17">
        <f t="shared" si="286"/>
        <v>0</v>
      </c>
      <c r="J4461" s="12" t="str">
        <f t="shared" si="287"/>
        <v>Payroll - CPP + EI</v>
      </c>
    </row>
    <row r="4462" spans="1:10" ht="18" hidden="1" customHeight="1">
      <c r="A4462" s="13" t="s">
        <v>1059</v>
      </c>
      <c r="B4462" s="12" t="s">
        <v>105</v>
      </c>
      <c r="D4462" s="12" t="s">
        <v>222</v>
      </c>
      <c r="E4462" s="12">
        <v>0</v>
      </c>
      <c r="F4462" s="14" t="str">
        <f t="shared" si="284"/>
        <v>2025-10-10Journal Entry52520 Payroll - EI0</v>
      </c>
      <c r="G4462" s="15">
        <f t="shared" si="285"/>
        <v>45940</v>
      </c>
      <c r="H4462" s="16" t="str">
        <f>IF((IFERROR((VLOOKUP(D4462,'Automation (QBO)'!A:B,2,FALSE)),"0"))=0,"Suspense",(IFERROR((VLOOKUP(D4462,'Automation (QBO)'!A:B,2,FALSE)),"Suspense")))</f>
        <v>Payroll - CPP + EI</v>
      </c>
      <c r="I4462" s="17">
        <f t="shared" si="286"/>
        <v>0</v>
      </c>
      <c r="J4462" s="12" t="str">
        <f t="shared" si="287"/>
        <v>Payroll - CPP + EI</v>
      </c>
    </row>
    <row r="4463" spans="1:10" ht="18" hidden="1" customHeight="1">
      <c r="A4463" s="13" t="s">
        <v>1059</v>
      </c>
      <c r="B4463" s="12" t="s">
        <v>105</v>
      </c>
      <c r="D4463" s="12" t="s">
        <v>888</v>
      </c>
      <c r="E4463" s="12">
        <v>0</v>
      </c>
      <c r="F4463" s="14" t="str">
        <f t="shared" si="284"/>
        <v>2025-10-10Journal Entry52515 Payroll - Fees0</v>
      </c>
      <c r="G4463" s="15">
        <f t="shared" si="285"/>
        <v>45940</v>
      </c>
      <c r="H4463" s="16" t="str">
        <f>IF((IFERROR((VLOOKUP(D4463,'Automation (QBO)'!A:B,2,FALSE)),"0"))=0,"Suspense",(IFERROR((VLOOKUP(D4463,'Automation (QBO)'!A:B,2,FALSE)),"Suspense")))</f>
        <v>Payroll - Fees</v>
      </c>
      <c r="I4463" s="17">
        <f t="shared" si="286"/>
        <v>0</v>
      </c>
      <c r="J4463" s="12" t="str">
        <f t="shared" si="287"/>
        <v>Payroll - Fees</v>
      </c>
    </row>
    <row r="4464" spans="1:10" ht="18" hidden="1" customHeight="1">
      <c r="A4464" s="13" t="s">
        <v>1059</v>
      </c>
      <c r="B4464" s="12" t="s">
        <v>105</v>
      </c>
      <c r="D4464" s="12" t="s">
        <v>223</v>
      </c>
      <c r="E4464" s="12">
        <v>0</v>
      </c>
      <c r="F4464" s="14" t="str">
        <f t="shared" si="284"/>
        <v>2025-10-10Journal Entry21031 GST/HST Suspense0</v>
      </c>
      <c r="G4464" s="15">
        <f t="shared" si="285"/>
        <v>45940</v>
      </c>
      <c r="H4464" s="16" t="str">
        <f>IF((IFERROR((VLOOKUP(D4464,'Automation (QBO)'!A:B,2,FALSE)),"0"))=0,"Suspense",(IFERROR((VLOOKUP(D4464,'Automation (QBO)'!A:B,2,FALSE)),"Suspense")))</f>
        <v>GST/HST Suspense</v>
      </c>
      <c r="I4464" s="17">
        <f t="shared" si="286"/>
        <v>0</v>
      </c>
      <c r="J4464" s="12" t="str">
        <f t="shared" si="287"/>
        <v>GST/HST Suspense</v>
      </c>
    </row>
    <row r="4465" spans="1:10" ht="18" hidden="1" customHeight="1">
      <c r="A4465" s="13" t="s">
        <v>1059</v>
      </c>
      <c r="B4465" s="12" t="s">
        <v>105</v>
      </c>
      <c r="D4465" s="12" t="s">
        <v>296</v>
      </c>
      <c r="E4465" s="12">
        <v>0</v>
      </c>
      <c r="F4465" s="14" t="str">
        <f t="shared" si="284"/>
        <v>2025-10-10Journal Entry13001 Due to/from Saltire Holdings0</v>
      </c>
      <c r="G4465" s="15">
        <f t="shared" si="285"/>
        <v>45940</v>
      </c>
      <c r="H4465" s="16" t="str">
        <f>IF((IFERROR((VLOOKUP(D4465,'Automation (QBO)'!A:B,2,FALSE)),"0"))=0,"Suspense",(IFERROR((VLOOKUP(D4465,'Automation (QBO)'!A:B,2,FALSE)),"Suspense")))</f>
        <v>Due to/from Saltire Holdings</v>
      </c>
      <c r="I4465" s="17">
        <f t="shared" si="286"/>
        <v>0</v>
      </c>
      <c r="J4465" s="12" t="str">
        <f t="shared" si="287"/>
        <v>Due to/from Saltire Holdings</v>
      </c>
    </row>
    <row r="4466" spans="1:10" ht="18" hidden="1" customHeight="1">
      <c r="A4466" s="13" t="s">
        <v>1059</v>
      </c>
      <c r="B4466" s="12" t="s">
        <v>105</v>
      </c>
      <c r="D4466" s="12" t="s">
        <v>296</v>
      </c>
      <c r="E4466" s="12">
        <v>0</v>
      </c>
      <c r="F4466" s="14" t="str">
        <f t="shared" si="284"/>
        <v>2025-10-10Journal Entry13001 Due to/from Saltire Holdings0</v>
      </c>
      <c r="G4466" s="15">
        <f t="shared" si="285"/>
        <v>45940</v>
      </c>
      <c r="H4466" s="16" t="str">
        <f>IF((IFERROR((VLOOKUP(D4466,'Automation (QBO)'!A:B,2,FALSE)),"0"))=0,"Suspense",(IFERROR((VLOOKUP(D4466,'Automation (QBO)'!A:B,2,FALSE)),"Suspense")))</f>
        <v>Due to/from Saltire Holdings</v>
      </c>
      <c r="I4466" s="17">
        <f t="shared" si="286"/>
        <v>0</v>
      </c>
      <c r="J4466" s="12" t="str">
        <f t="shared" si="287"/>
        <v>Due to/from Saltire Holdings</v>
      </c>
    </row>
    <row r="4467" spans="1:10" ht="18" hidden="1" customHeight="1">
      <c r="A4467" s="13" t="s">
        <v>1059</v>
      </c>
      <c r="B4467" s="12" t="s">
        <v>105</v>
      </c>
      <c r="D4467" s="12" t="s">
        <v>201</v>
      </c>
      <c r="E4467" s="12">
        <v>-356.16</v>
      </c>
      <c r="F4467" s="14" t="str">
        <f t="shared" si="284"/>
        <v>2025-10-10Journal Entry11005 Chequing (CIBC)-356.16</v>
      </c>
      <c r="G4467" s="15">
        <f t="shared" si="285"/>
        <v>45940</v>
      </c>
      <c r="H4467" s="16" t="str">
        <f>IF((IFERROR((VLOOKUP(D4467,'Automation (QBO)'!A:B,2,FALSE)),"0"))=0,"Suspense",(IFERROR((VLOOKUP(D4467,'Automation (QBO)'!A:B,2,FALSE)),"Suspense")))</f>
        <v>Chequing (CIBC)</v>
      </c>
      <c r="I4467" s="17">
        <f t="shared" si="286"/>
        <v>-356.16</v>
      </c>
      <c r="J4467" s="12" t="str">
        <f t="shared" si="287"/>
        <v>Chequing (CIBC)</v>
      </c>
    </row>
    <row r="4468" spans="1:10" ht="18" hidden="1" customHeight="1">
      <c r="A4468" s="13" t="s">
        <v>1061</v>
      </c>
      <c r="B4468" s="12" t="s">
        <v>924</v>
      </c>
      <c r="C4468" s="12" t="s">
        <v>1062</v>
      </c>
      <c r="D4468" s="12" t="s">
        <v>660</v>
      </c>
      <c r="E4468" s="120">
        <v>376.38</v>
      </c>
      <c r="F4468" s="14" t="str">
        <f t="shared" si="284"/>
        <v>2025-10-11BillSherwin Williams51335 Project Expense - Materials376.38</v>
      </c>
      <c r="G4468" s="15">
        <f t="shared" si="285"/>
        <v>45941</v>
      </c>
      <c r="H4468" s="16" t="str">
        <f>IF((IFERROR((VLOOKUP(D4468,'Automation (QBO)'!A:B,2,FALSE)),"0"))=0,"Suspense",(IFERROR((VLOOKUP(D4468,'Automation (QBO)'!A:B,2,FALSE)),"Suspense")))</f>
        <v>Project Expense - Materials</v>
      </c>
      <c r="I4468" s="17">
        <f t="shared" si="286"/>
        <v>376.38</v>
      </c>
      <c r="J4468" s="12" t="str">
        <f t="shared" si="287"/>
        <v>Project Expense - Materials</v>
      </c>
    </row>
    <row r="4469" spans="1:10" ht="18" hidden="1" customHeight="1">
      <c r="A4469" s="13" t="s">
        <v>1061</v>
      </c>
      <c r="B4469" s="12" t="s">
        <v>924</v>
      </c>
      <c r="C4469" s="12" t="s">
        <v>1062</v>
      </c>
      <c r="D4469" s="12" t="s">
        <v>199</v>
      </c>
      <c r="E4469" s="12">
        <v>-17.59</v>
      </c>
      <c r="F4469" s="14" t="str">
        <f t="shared" si="284"/>
        <v>2025-10-11BillSherwin Williams21020 GST/HST Payable-17.59</v>
      </c>
      <c r="G4469" s="15">
        <f t="shared" si="285"/>
        <v>45941</v>
      </c>
      <c r="H4469" s="16" t="str">
        <f>IF((IFERROR((VLOOKUP(D4469,'Automation (QBO)'!A:B,2,FALSE)),"0"))=0,"Suspense",(IFERROR((VLOOKUP(D4469,'Automation (QBO)'!A:B,2,FALSE)),"Suspense")))</f>
        <v>GST/HST Payable</v>
      </c>
      <c r="I4469" s="17">
        <f t="shared" si="286"/>
        <v>-17.59</v>
      </c>
      <c r="J4469" s="12" t="str">
        <f t="shared" si="287"/>
        <v>GST/HST Payable</v>
      </c>
    </row>
    <row r="4470" spans="1:10" ht="18" hidden="1" customHeight="1">
      <c r="A4470" s="13" t="s">
        <v>1061</v>
      </c>
      <c r="B4470" s="12" t="s">
        <v>924</v>
      </c>
      <c r="C4470" s="12" t="s">
        <v>1062</v>
      </c>
      <c r="D4470" s="12" t="s">
        <v>272</v>
      </c>
      <c r="E4470" s="12">
        <v>393.97</v>
      </c>
      <c r="F4470" s="14" t="str">
        <f t="shared" si="284"/>
        <v>2025-10-11BillSherwin Williams21000 Accounts Payable393.97</v>
      </c>
      <c r="G4470" s="15">
        <f t="shared" si="285"/>
        <v>45941</v>
      </c>
      <c r="H4470" s="16" t="str">
        <f>IF((IFERROR((VLOOKUP(D4470,'Automation (QBO)'!A:B,2,FALSE)),"0"))=0,"Suspense",(IFERROR((VLOOKUP(D4470,'Automation (QBO)'!A:B,2,FALSE)),"Suspense")))</f>
        <v>Accounts Payable - Unknown</v>
      </c>
      <c r="I4470" s="17">
        <f t="shared" si="286"/>
        <v>393.97</v>
      </c>
      <c r="J4470" s="12" t="str">
        <f t="shared" si="287"/>
        <v>Accounts Payable - Unknown</v>
      </c>
    </row>
    <row r="4471" spans="1:10" ht="18" hidden="1" customHeight="1">
      <c r="A4471" s="13" t="s">
        <v>1061</v>
      </c>
      <c r="B4471" s="12" t="s">
        <v>925</v>
      </c>
      <c r="C4471" s="12" t="s">
        <v>1062</v>
      </c>
      <c r="D4471" s="12" t="s">
        <v>272</v>
      </c>
      <c r="E4471" s="12">
        <v>-393.97</v>
      </c>
      <c r="F4471" s="14" t="str">
        <f t="shared" si="284"/>
        <v>2025-10-11Bill Payment (Credit Card)Sherwin Williams21000 Accounts Payable-393.97</v>
      </c>
      <c r="G4471" s="15">
        <f t="shared" si="285"/>
        <v>45941</v>
      </c>
      <c r="H4471" s="16" t="str">
        <f>IF((IFERROR((VLOOKUP(D4471,'Automation (QBO)'!A:B,2,FALSE)),"0"))=0,"Suspense",(IFERROR((VLOOKUP(D4471,'Automation (QBO)'!A:B,2,FALSE)),"Suspense")))</f>
        <v>Accounts Payable - Unknown</v>
      </c>
      <c r="I4471" s="17">
        <f t="shared" si="286"/>
        <v>-393.97</v>
      </c>
      <c r="J4471" s="12" t="str">
        <f t="shared" si="287"/>
        <v>Accounts Payable - Unknown</v>
      </c>
    </row>
    <row r="4472" spans="1:10" ht="18" hidden="1" customHeight="1">
      <c r="A4472" s="13" t="s">
        <v>1061</v>
      </c>
      <c r="B4472" s="12" t="s">
        <v>925</v>
      </c>
      <c r="C4472" s="12" t="s">
        <v>1062</v>
      </c>
      <c r="D4472" s="12" t="s">
        <v>505</v>
      </c>
      <c r="E4472" s="12">
        <v>393.97</v>
      </c>
      <c r="F4472" s="14" t="str">
        <f t="shared" si="284"/>
        <v>2025-10-11Bill Payment (Credit Card)Sherwin Williams21010 Credit Card (CIBC Visa)393.97</v>
      </c>
      <c r="G4472" s="15">
        <f t="shared" si="285"/>
        <v>45941</v>
      </c>
      <c r="H4472" s="16" t="str">
        <f>IF((IFERROR((VLOOKUP(D4472,'Automation (QBO)'!A:B,2,FALSE)),"0"))=0,"Suspense",(IFERROR((VLOOKUP(D4472,'Automation (QBO)'!A:B,2,FALSE)),"Suspense")))</f>
        <v>Credit Card (CIBC Visa)</v>
      </c>
      <c r="I4472" s="17">
        <f t="shared" si="286"/>
        <v>393.97</v>
      </c>
      <c r="J4472" s="12" t="str">
        <f t="shared" si="287"/>
        <v>Credit Card (CIBC Visa)</v>
      </c>
    </row>
    <row r="4473" spans="1:10" ht="18" hidden="1" customHeight="1">
      <c r="A4473" s="13" t="s">
        <v>1061</v>
      </c>
      <c r="B4473" s="12" t="s">
        <v>924</v>
      </c>
      <c r="C4473" s="12" t="s">
        <v>1063</v>
      </c>
      <c r="D4473" s="12" t="s">
        <v>655</v>
      </c>
      <c r="E4473" s="12">
        <v>259.95</v>
      </c>
      <c r="F4473" s="14" t="str">
        <f t="shared" si="284"/>
        <v>2025-10-11BillBlundstone Canada52210 Uniforms &amp; Laundry259.95</v>
      </c>
      <c r="G4473" s="15">
        <f t="shared" si="285"/>
        <v>45941</v>
      </c>
      <c r="H4473" s="16" t="str">
        <f>IF((IFERROR((VLOOKUP(D4473,'Automation (QBO)'!A:B,2,FALSE)),"0"))=0,"Suspense",(IFERROR((VLOOKUP(D4473,'Automation (QBO)'!A:B,2,FALSE)),"Suspense")))</f>
        <v>Uniforms &amp; Laundry</v>
      </c>
      <c r="I4473" s="17">
        <f t="shared" si="286"/>
        <v>259.95</v>
      </c>
      <c r="J4473" s="12" t="str">
        <f t="shared" si="287"/>
        <v>Uniforms &amp; Laundry</v>
      </c>
    </row>
    <row r="4474" spans="1:10" ht="18" hidden="1" customHeight="1">
      <c r="A4474" s="13" t="s">
        <v>1061</v>
      </c>
      <c r="B4474" s="12" t="s">
        <v>924</v>
      </c>
      <c r="C4474" s="12" t="s">
        <v>1063</v>
      </c>
      <c r="D4474" s="12" t="s">
        <v>199</v>
      </c>
      <c r="E4474" s="12">
        <v>-13</v>
      </c>
      <c r="F4474" s="14" t="str">
        <f t="shared" si="284"/>
        <v>2025-10-11BillBlundstone Canada21020 GST/HST Payable-13</v>
      </c>
      <c r="G4474" s="15">
        <f t="shared" si="285"/>
        <v>45941</v>
      </c>
      <c r="H4474" s="16" t="str">
        <f>IF((IFERROR((VLOOKUP(D4474,'Automation (QBO)'!A:B,2,FALSE)),"0"))=0,"Suspense",(IFERROR((VLOOKUP(D4474,'Automation (QBO)'!A:B,2,FALSE)),"Suspense")))</f>
        <v>GST/HST Payable</v>
      </c>
      <c r="I4474" s="17">
        <f t="shared" si="286"/>
        <v>-13</v>
      </c>
      <c r="J4474" s="12" t="str">
        <f t="shared" si="287"/>
        <v>GST/HST Payable</v>
      </c>
    </row>
    <row r="4475" spans="1:10" ht="18" hidden="1" customHeight="1">
      <c r="A4475" s="13" t="s">
        <v>1061</v>
      </c>
      <c r="B4475" s="12" t="s">
        <v>924</v>
      </c>
      <c r="C4475" s="12" t="s">
        <v>1063</v>
      </c>
      <c r="D4475" s="12" t="s">
        <v>272</v>
      </c>
      <c r="E4475" s="12">
        <v>272.95</v>
      </c>
      <c r="F4475" s="14" t="str">
        <f t="shared" si="284"/>
        <v>2025-10-11BillBlundstone Canada21000 Accounts Payable272.95</v>
      </c>
      <c r="G4475" s="15">
        <f t="shared" si="285"/>
        <v>45941</v>
      </c>
      <c r="H4475" s="16" t="str">
        <f>IF((IFERROR((VLOOKUP(D4475,'Automation (QBO)'!A:B,2,FALSE)),"0"))=0,"Suspense",(IFERROR((VLOOKUP(D4475,'Automation (QBO)'!A:B,2,FALSE)),"Suspense")))</f>
        <v>Accounts Payable - Unknown</v>
      </c>
      <c r="I4475" s="17">
        <f t="shared" si="286"/>
        <v>272.95</v>
      </c>
      <c r="J4475" s="12" t="str">
        <f t="shared" si="287"/>
        <v>Accounts Payable - Unknown</v>
      </c>
    </row>
    <row r="4476" spans="1:10" ht="18" hidden="1" customHeight="1">
      <c r="A4476" s="13" t="s">
        <v>1061</v>
      </c>
      <c r="B4476" s="12" t="s">
        <v>925</v>
      </c>
      <c r="C4476" s="12" t="s">
        <v>1063</v>
      </c>
      <c r="D4476" s="12" t="s">
        <v>272</v>
      </c>
      <c r="E4476" s="12">
        <v>-272.95</v>
      </c>
      <c r="F4476" s="14" t="str">
        <f t="shared" si="284"/>
        <v>2025-10-11Bill Payment (Credit Card)Blundstone Canada21000 Accounts Payable-272.95</v>
      </c>
      <c r="G4476" s="15">
        <f t="shared" si="285"/>
        <v>45941</v>
      </c>
      <c r="H4476" s="16" t="str">
        <f>IF((IFERROR((VLOOKUP(D4476,'Automation (QBO)'!A:B,2,FALSE)),"0"))=0,"Suspense",(IFERROR((VLOOKUP(D4476,'Automation (QBO)'!A:B,2,FALSE)),"Suspense")))</f>
        <v>Accounts Payable - Unknown</v>
      </c>
      <c r="I4476" s="17">
        <f t="shared" si="286"/>
        <v>-272.95</v>
      </c>
      <c r="J4476" s="12" t="str">
        <f t="shared" si="287"/>
        <v>Accounts Payable - Unknown</v>
      </c>
    </row>
    <row r="4477" spans="1:10" ht="18" hidden="1" customHeight="1">
      <c r="A4477" s="13" t="s">
        <v>1061</v>
      </c>
      <c r="B4477" s="12" t="s">
        <v>925</v>
      </c>
      <c r="C4477" s="12" t="s">
        <v>1063</v>
      </c>
      <c r="D4477" s="12" t="s">
        <v>505</v>
      </c>
      <c r="E4477" s="12">
        <v>272.95</v>
      </c>
      <c r="F4477" s="14" t="str">
        <f t="shared" si="284"/>
        <v>2025-10-11Bill Payment (Credit Card)Blundstone Canada21010 Credit Card (CIBC Visa)272.95</v>
      </c>
      <c r="G4477" s="15">
        <f t="shared" si="285"/>
        <v>45941</v>
      </c>
      <c r="H4477" s="16" t="str">
        <f>IF((IFERROR((VLOOKUP(D4477,'Automation (QBO)'!A:B,2,FALSE)),"0"))=0,"Suspense",(IFERROR((VLOOKUP(D4477,'Automation (QBO)'!A:B,2,FALSE)),"Suspense")))</f>
        <v>Credit Card (CIBC Visa)</v>
      </c>
      <c r="I4477" s="17">
        <f t="shared" si="286"/>
        <v>272.95</v>
      </c>
      <c r="J4477" s="12" t="str">
        <f t="shared" si="287"/>
        <v>Credit Card (CIBC Visa)</v>
      </c>
    </row>
    <row r="4478" spans="1:10" ht="18" hidden="1" customHeight="1">
      <c r="A4478" s="13" t="s">
        <v>1064</v>
      </c>
      <c r="B4478" s="12" t="s">
        <v>924</v>
      </c>
      <c r="C4478" s="12" t="s">
        <v>101</v>
      </c>
      <c r="D4478" s="12" t="s">
        <v>655</v>
      </c>
      <c r="E4478" s="12">
        <v>53.48</v>
      </c>
      <c r="F4478" s="14" t="str">
        <f t="shared" si="284"/>
        <v>2025-10-12BillAmazon52210 Uniforms &amp; Laundry53.48</v>
      </c>
      <c r="G4478" s="15">
        <f t="shared" si="285"/>
        <v>45942</v>
      </c>
      <c r="H4478" s="16" t="str">
        <f>IF((IFERROR((VLOOKUP(D4478,'Automation (QBO)'!A:B,2,FALSE)),"0"))=0,"Suspense",(IFERROR((VLOOKUP(D4478,'Automation (QBO)'!A:B,2,FALSE)),"Suspense")))</f>
        <v>Uniforms &amp; Laundry</v>
      </c>
      <c r="I4478" s="17">
        <f t="shared" si="286"/>
        <v>53.48</v>
      </c>
      <c r="J4478" s="12" t="str">
        <f t="shared" si="287"/>
        <v>Uniforms &amp; Laundry</v>
      </c>
    </row>
    <row r="4479" spans="1:10" ht="18" hidden="1" customHeight="1">
      <c r="A4479" s="13" t="s">
        <v>1064</v>
      </c>
      <c r="B4479" s="12" t="s">
        <v>924</v>
      </c>
      <c r="C4479" s="12" t="s">
        <v>101</v>
      </c>
      <c r="D4479" s="12" t="s">
        <v>199</v>
      </c>
      <c r="E4479" s="12">
        <v>-2.5</v>
      </c>
      <c r="F4479" s="14" t="str">
        <f t="shared" si="284"/>
        <v>2025-10-12BillAmazon21020 GST/HST Payable-2.5</v>
      </c>
      <c r="G4479" s="15">
        <f t="shared" si="285"/>
        <v>45942</v>
      </c>
      <c r="H4479" s="16" t="str">
        <f>IF((IFERROR((VLOOKUP(D4479,'Automation (QBO)'!A:B,2,FALSE)),"0"))=0,"Suspense",(IFERROR((VLOOKUP(D4479,'Automation (QBO)'!A:B,2,FALSE)),"Suspense")))</f>
        <v>GST/HST Payable</v>
      </c>
      <c r="I4479" s="17">
        <f t="shared" si="286"/>
        <v>-2.5</v>
      </c>
      <c r="J4479" s="12" t="str">
        <f t="shared" si="287"/>
        <v>GST/HST Payable</v>
      </c>
    </row>
    <row r="4480" spans="1:10" ht="18" hidden="1" customHeight="1">
      <c r="A4480" s="13" t="s">
        <v>1064</v>
      </c>
      <c r="B4480" s="12" t="s">
        <v>924</v>
      </c>
      <c r="C4480" s="12" t="s">
        <v>101</v>
      </c>
      <c r="D4480" s="12" t="s">
        <v>272</v>
      </c>
      <c r="E4480" s="12">
        <v>55.98</v>
      </c>
      <c r="F4480" s="14" t="str">
        <f t="shared" si="284"/>
        <v>2025-10-12BillAmazon21000 Accounts Payable55.98</v>
      </c>
      <c r="G4480" s="15">
        <f t="shared" si="285"/>
        <v>45942</v>
      </c>
      <c r="H4480" s="16" t="str">
        <f>IF((IFERROR((VLOOKUP(D4480,'Automation (QBO)'!A:B,2,FALSE)),"0"))=0,"Suspense",(IFERROR((VLOOKUP(D4480,'Automation (QBO)'!A:B,2,FALSE)),"Suspense")))</f>
        <v>Accounts Payable - Unknown</v>
      </c>
      <c r="I4480" s="17">
        <f t="shared" si="286"/>
        <v>55.98</v>
      </c>
      <c r="J4480" s="12" t="str">
        <f t="shared" si="287"/>
        <v>Accounts Payable - Unknown</v>
      </c>
    </row>
    <row r="4481" spans="1:10" ht="18" hidden="1" customHeight="1">
      <c r="A4481" s="13" t="s">
        <v>1064</v>
      </c>
      <c r="B4481" s="12" t="s">
        <v>925</v>
      </c>
      <c r="C4481" s="12" t="s">
        <v>101</v>
      </c>
      <c r="D4481" s="12" t="s">
        <v>272</v>
      </c>
      <c r="E4481" s="12">
        <v>-55.98</v>
      </c>
      <c r="F4481" s="14" t="str">
        <f t="shared" si="284"/>
        <v>2025-10-12Bill Payment (Credit Card)Amazon21000 Accounts Payable-55.98</v>
      </c>
      <c r="G4481" s="15">
        <f t="shared" si="285"/>
        <v>45942</v>
      </c>
      <c r="H4481" s="16" t="str">
        <f>IF((IFERROR((VLOOKUP(D4481,'Automation (QBO)'!A:B,2,FALSE)),"0"))=0,"Suspense",(IFERROR((VLOOKUP(D4481,'Automation (QBO)'!A:B,2,FALSE)),"Suspense")))</f>
        <v>Accounts Payable - Unknown</v>
      </c>
      <c r="I4481" s="17">
        <f t="shared" si="286"/>
        <v>-55.98</v>
      </c>
      <c r="J4481" s="12" t="str">
        <f t="shared" si="287"/>
        <v>Accounts Payable - Unknown</v>
      </c>
    </row>
    <row r="4482" spans="1:10" ht="18" hidden="1" customHeight="1">
      <c r="A4482" s="13" t="s">
        <v>1064</v>
      </c>
      <c r="B4482" s="12" t="s">
        <v>925</v>
      </c>
      <c r="C4482" s="12" t="s">
        <v>101</v>
      </c>
      <c r="D4482" s="12" t="s">
        <v>505</v>
      </c>
      <c r="E4482" s="12">
        <v>55.98</v>
      </c>
      <c r="F4482" s="14" t="str">
        <f t="shared" si="284"/>
        <v>2025-10-12Bill Payment (Credit Card)Amazon21010 Credit Card (CIBC Visa)55.98</v>
      </c>
      <c r="G4482" s="15">
        <f t="shared" si="285"/>
        <v>45942</v>
      </c>
      <c r="H4482" s="16" t="str">
        <f>IF((IFERROR((VLOOKUP(D4482,'Automation (QBO)'!A:B,2,FALSE)),"0"))=0,"Suspense",(IFERROR((VLOOKUP(D4482,'Automation (QBO)'!A:B,2,FALSE)),"Suspense")))</f>
        <v>Credit Card (CIBC Visa)</v>
      </c>
      <c r="I4482" s="17">
        <f t="shared" si="286"/>
        <v>55.98</v>
      </c>
      <c r="J4482" s="12" t="str">
        <f t="shared" si="287"/>
        <v>Credit Card (CIBC Visa)</v>
      </c>
    </row>
    <row r="4483" spans="1:10" ht="18" hidden="1" customHeight="1">
      <c r="A4483" s="13" t="s">
        <v>1064</v>
      </c>
      <c r="B4483" s="12" t="s">
        <v>924</v>
      </c>
      <c r="C4483" s="12" t="s">
        <v>1065</v>
      </c>
      <c r="D4483" s="12" t="s">
        <v>660</v>
      </c>
      <c r="E4483" s="120">
        <v>21940.37</v>
      </c>
      <c r="F4483" s="14" t="str">
        <f t="shared" si="284"/>
        <v>2025-10-12BillDesignerie51335 Project Expense - Materials21940.37</v>
      </c>
      <c r="G4483" s="15">
        <f t="shared" si="285"/>
        <v>45942</v>
      </c>
      <c r="H4483" s="16" t="str">
        <f>IF((IFERROR((VLOOKUP(D4483,'Automation (QBO)'!A:B,2,FALSE)),"0"))=0,"Suspense",(IFERROR((VLOOKUP(D4483,'Automation (QBO)'!A:B,2,FALSE)),"Suspense")))</f>
        <v>Project Expense - Materials</v>
      </c>
      <c r="I4483" s="17">
        <f t="shared" si="286"/>
        <v>21940.37</v>
      </c>
      <c r="J4483" s="12" t="str">
        <f t="shared" si="287"/>
        <v>Project Expense - Materials</v>
      </c>
    </row>
    <row r="4484" spans="1:10" ht="18" hidden="1" customHeight="1">
      <c r="A4484" s="13" t="s">
        <v>1064</v>
      </c>
      <c r="B4484" s="12" t="s">
        <v>924</v>
      </c>
      <c r="C4484" s="12" t="s">
        <v>1065</v>
      </c>
      <c r="D4484" s="12" t="s">
        <v>199</v>
      </c>
      <c r="E4484" s="12">
        <v>0</v>
      </c>
      <c r="F4484" s="14" t="str">
        <f t="shared" si="284"/>
        <v>2025-10-12BillDesignerie21020 GST/HST Payable0</v>
      </c>
      <c r="G4484" s="15">
        <f t="shared" si="285"/>
        <v>45942</v>
      </c>
      <c r="H4484" s="16" t="str">
        <f>IF((IFERROR((VLOOKUP(D4484,'Automation (QBO)'!A:B,2,FALSE)),"0"))=0,"Suspense",(IFERROR((VLOOKUP(D4484,'Automation (QBO)'!A:B,2,FALSE)),"Suspense")))</f>
        <v>GST/HST Payable</v>
      </c>
      <c r="I4484" s="17">
        <f t="shared" si="286"/>
        <v>0</v>
      </c>
      <c r="J4484" s="12" t="str">
        <f t="shared" si="287"/>
        <v>GST/HST Payable</v>
      </c>
    </row>
    <row r="4485" spans="1:10" ht="18" hidden="1" customHeight="1">
      <c r="A4485" s="13" t="s">
        <v>1064</v>
      </c>
      <c r="B4485" s="12" t="s">
        <v>924</v>
      </c>
      <c r="C4485" s="12" t="s">
        <v>1065</v>
      </c>
      <c r="D4485" s="12" t="s">
        <v>272</v>
      </c>
      <c r="E4485" s="12">
        <v>21940.37</v>
      </c>
      <c r="F4485" s="14" t="str">
        <f t="shared" si="284"/>
        <v>2025-10-12BillDesignerie21000 Accounts Payable21940.37</v>
      </c>
      <c r="G4485" s="15">
        <f t="shared" si="285"/>
        <v>45942</v>
      </c>
      <c r="H4485" s="16" t="str">
        <f>IF((IFERROR((VLOOKUP(D4485,'Automation (QBO)'!A:B,2,FALSE)),"0"))=0,"Suspense",(IFERROR((VLOOKUP(D4485,'Automation (QBO)'!A:B,2,FALSE)),"Suspense")))</f>
        <v>Accounts Payable - Unknown</v>
      </c>
      <c r="I4485" s="17">
        <f t="shared" si="286"/>
        <v>21940.37</v>
      </c>
      <c r="J4485" s="12" t="str">
        <f t="shared" si="287"/>
        <v>Accounts Payable - Unknown</v>
      </c>
    </row>
    <row r="4486" spans="1:10" ht="18" hidden="1" customHeight="1">
      <c r="A4486" s="13" t="s">
        <v>1064</v>
      </c>
      <c r="B4486" s="12" t="s">
        <v>925</v>
      </c>
      <c r="C4486" s="12" t="s">
        <v>1065</v>
      </c>
      <c r="D4486" s="12" t="s">
        <v>272</v>
      </c>
      <c r="E4486" s="12">
        <v>-21940.37</v>
      </c>
      <c r="F4486" s="14" t="str">
        <f t="shared" si="284"/>
        <v>2025-10-12Bill Payment (Credit Card)Designerie21000 Accounts Payable-21940.37</v>
      </c>
      <c r="G4486" s="15">
        <f t="shared" si="285"/>
        <v>45942</v>
      </c>
      <c r="H4486" s="16" t="str">
        <f>IF((IFERROR((VLOOKUP(D4486,'Automation (QBO)'!A:B,2,FALSE)),"0"))=0,"Suspense",(IFERROR((VLOOKUP(D4486,'Automation (QBO)'!A:B,2,FALSE)),"Suspense")))</f>
        <v>Accounts Payable - Unknown</v>
      </c>
      <c r="I4486" s="17">
        <f t="shared" si="286"/>
        <v>-21940.37</v>
      </c>
      <c r="J4486" s="12" t="str">
        <f t="shared" si="287"/>
        <v>Accounts Payable - Unknown</v>
      </c>
    </row>
    <row r="4487" spans="1:10" ht="18" hidden="1" customHeight="1">
      <c r="A4487" s="13" t="s">
        <v>1064</v>
      </c>
      <c r="B4487" s="12" t="s">
        <v>925</v>
      </c>
      <c r="C4487" s="12" t="s">
        <v>1065</v>
      </c>
      <c r="D4487" s="12" t="s">
        <v>505</v>
      </c>
      <c r="E4487" s="12">
        <v>21940.37</v>
      </c>
      <c r="F4487" s="14" t="str">
        <f t="shared" si="284"/>
        <v>2025-10-12Bill Payment (Credit Card)Designerie21010 Credit Card (CIBC Visa)21940.37</v>
      </c>
      <c r="G4487" s="15">
        <f t="shared" si="285"/>
        <v>45942</v>
      </c>
      <c r="H4487" s="16" t="str">
        <f>IF((IFERROR((VLOOKUP(D4487,'Automation (QBO)'!A:B,2,FALSE)),"0"))=0,"Suspense",(IFERROR((VLOOKUP(D4487,'Automation (QBO)'!A:B,2,FALSE)),"Suspense")))</f>
        <v>Credit Card (CIBC Visa)</v>
      </c>
      <c r="I4487" s="17">
        <f t="shared" si="286"/>
        <v>21940.37</v>
      </c>
      <c r="J4487" s="12" t="str">
        <f t="shared" si="287"/>
        <v>Credit Card (CIBC Visa)</v>
      </c>
    </row>
    <row r="4488" spans="1:10" ht="18" hidden="1" customHeight="1">
      <c r="A4488" s="13" t="s">
        <v>1064</v>
      </c>
      <c r="B4488" s="12" t="s">
        <v>78</v>
      </c>
      <c r="C4488" s="12" t="s">
        <v>117</v>
      </c>
      <c r="D4488" s="12" t="s">
        <v>505</v>
      </c>
      <c r="E4488" s="12">
        <v>43.81</v>
      </c>
      <c r="F4488" s="14" t="str">
        <f t="shared" si="284"/>
        <v>2025-10-12ExpenseWebflow21010 Credit Card (CIBC Visa)43.81</v>
      </c>
      <c r="G4488" s="15">
        <f t="shared" si="285"/>
        <v>45942</v>
      </c>
      <c r="H4488" s="16" t="str">
        <f>IF((IFERROR((VLOOKUP(D4488,'Automation (QBO)'!A:B,2,FALSE)),"0"))=0,"Suspense",(IFERROR((VLOOKUP(D4488,'Automation (QBO)'!A:B,2,FALSE)),"Suspense")))</f>
        <v>Credit Card (CIBC Visa)</v>
      </c>
      <c r="I4488" s="17">
        <f t="shared" si="286"/>
        <v>43.81</v>
      </c>
      <c r="J4488" s="12" t="str">
        <f t="shared" si="287"/>
        <v>Credit Card (CIBC Visa)</v>
      </c>
    </row>
    <row r="4489" spans="1:10" ht="18" hidden="1" customHeight="1">
      <c r="A4489" s="13" t="s">
        <v>1064</v>
      </c>
      <c r="B4489" s="12" t="s">
        <v>78</v>
      </c>
      <c r="C4489" s="12" t="s">
        <v>117</v>
      </c>
      <c r="D4489" s="12" t="s">
        <v>383</v>
      </c>
      <c r="E4489" s="12">
        <v>43.81</v>
      </c>
      <c r="F4489" s="14" t="str">
        <f t="shared" si="284"/>
        <v>2025-10-12ExpenseWebflow52165 Subscriptions (Annual)43.81</v>
      </c>
      <c r="G4489" s="15">
        <f t="shared" si="285"/>
        <v>45942</v>
      </c>
      <c r="H4489" s="16" t="str">
        <f>IF((IFERROR((VLOOKUP(D4489,'Automation (QBO)'!A:B,2,FALSE)),"0"))=0,"Suspense",(IFERROR((VLOOKUP(D4489,'Automation (QBO)'!A:B,2,FALSE)),"Suspense")))</f>
        <v>Subscriptions (Annual)</v>
      </c>
      <c r="I4489" s="17">
        <f t="shared" si="286"/>
        <v>43.81</v>
      </c>
      <c r="J4489" s="12" t="str">
        <f t="shared" si="287"/>
        <v>Subscriptions (Annual)</v>
      </c>
    </row>
    <row r="4490" spans="1:10" ht="18" hidden="1" customHeight="1">
      <c r="A4490" s="13" t="s">
        <v>1064</v>
      </c>
      <c r="B4490" s="12" t="s">
        <v>78</v>
      </c>
      <c r="C4490" s="12" t="s">
        <v>117</v>
      </c>
      <c r="D4490" s="12" t="s">
        <v>199</v>
      </c>
      <c r="E4490" s="12">
        <v>0</v>
      </c>
      <c r="F4490" s="14" t="str">
        <f t="shared" si="284"/>
        <v>2025-10-12ExpenseWebflow21020 GST/HST Payable0</v>
      </c>
      <c r="G4490" s="15">
        <f t="shared" si="285"/>
        <v>45942</v>
      </c>
      <c r="H4490" s="16" t="str">
        <f>IF((IFERROR((VLOOKUP(D4490,'Automation (QBO)'!A:B,2,FALSE)),"0"))=0,"Suspense",(IFERROR((VLOOKUP(D4490,'Automation (QBO)'!A:B,2,FALSE)),"Suspense")))</f>
        <v>GST/HST Payable</v>
      </c>
      <c r="I4490" s="17">
        <f t="shared" si="286"/>
        <v>0</v>
      </c>
      <c r="J4490" s="12" t="str">
        <f t="shared" si="287"/>
        <v>GST/HST Payable</v>
      </c>
    </row>
    <row r="4491" spans="1:10" ht="18" hidden="1" customHeight="1">
      <c r="A4491" s="13" t="s">
        <v>1066</v>
      </c>
      <c r="B4491" s="12" t="s">
        <v>78</v>
      </c>
      <c r="C4491" s="12" t="s">
        <v>80</v>
      </c>
      <c r="D4491" s="12" t="s">
        <v>505</v>
      </c>
      <c r="E4491" s="12">
        <v>27.99</v>
      </c>
      <c r="F4491" s="14" t="str">
        <f t="shared" si="284"/>
        <v>2025-10-13ExpenseApple21010 Credit Card (CIBC Visa)27.99</v>
      </c>
      <c r="G4491" s="15">
        <f t="shared" si="285"/>
        <v>45943</v>
      </c>
      <c r="H4491" s="16" t="str">
        <f>IF((IFERROR((VLOOKUP(D4491,'Automation (QBO)'!A:B,2,FALSE)),"0"))=0,"Suspense",(IFERROR((VLOOKUP(D4491,'Automation (QBO)'!A:B,2,FALSE)),"Suspense")))</f>
        <v>Credit Card (CIBC Visa)</v>
      </c>
      <c r="I4491" s="17">
        <f t="shared" si="286"/>
        <v>27.99</v>
      </c>
      <c r="J4491" s="12" t="str">
        <f t="shared" si="287"/>
        <v>Credit Card (CIBC Visa)</v>
      </c>
    </row>
    <row r="4492" spans="1:10" ht="18" hidden="1" customHeight="1">
      <c r="A4492" s="13" t="s">
        <v>1066</v>
      </c>
      <c r="B4492" s="12" t="s">
        <v>78</v>
      </c>
      <c r="C4492" s="12" t="s">
        <v>80</v>
      </c>
      <c r="D4492" s="12" t="s">
        <v>383</v>
      </c>
      <c r="E4492" s="12">
        <v>26.66</v>
      </c>
      <c r="F4492" s="14" t="str">
        <f t="shared" si="284"/>
        <v>2025-10-13ExpenseApple52165 Subscriptions (Annual)26.66</v>
      </c>
      <c r="G4492" s="15">
        <f t="shared" si="285"/>
        <v>45943</v>
      </c>
      <c r="H4492" s="16" t="str">
        <f>IF((IFERROR((VLOOKUP(D4492,'Automation (QBO)'!A:B,2,FALSE)),"0"))=0,"Suspense",(IFERROR((VLOOKUP(D4492,'Automation (QBO)'!A:B,2,FALSE)),"Suspense")))</f>
        <v>Subscriptions (Annual)</v>
      </c>
      <c r="I4492" s="17">
        <f t="shared" si="286"/>
        <v>26.66</v>
      </c>
      <c r="J4492" s="12" t="str">
        <f t="shared" si="287"/>
        <v>Subscriptions (Annual)</v>
      </c>
    </row>
    <row r="4493" spans="1:10" ht="18" hidden="1" customHeight="1">
      <c r="A4493" s="13" t="s">
        <v>1066</v>
      </c>
      <c r="B4493" s="12" t="s">
        <v>78</v>
      </c>
      <c r="C4493" s="12" t="s">
        <v>80</v>
      </c>
      <c r="D4493" s="12" t="s">
        <v>199</v>
      </c>
      <c r="E4493" s="12">
        <v>-1.33</v>
      </c>
      <c r="F4493" s="14" t="str">
        <f t="shared" si="284"/>
        <v>2025-10-13ExpenseApple21020 GST/HST Payable-1.33</v>
      </c>
      <c r="G4493" s="15">
        <f t="shared" si="285"/>
        <v>45943</v>
      </c>
      <c r="H4493" s="16" t="str">
        <f>IF((IFERROR((VLOOKUP(D4493,'Automation (QBO)'!A:B,2,FALSE)),"0"))=0,"Suspense",(IFERROR((VLOOKUP(D4493,'Automation (QBO)'!A:B,2,FALSE)),"Suspense")))</f>
        <v>GST/HST Payable</v>
      </c>
      <c r="I4493" s="17">
        <f t="shared" si="286"/>
        <v>-1.33</v>
      </c>
      <c r="J4493" s="12" t="str">
        <f t="shared" si="287"/>
        <v>GST/HST Payable</v>
      </c>
    </row>
    <row r="4494" spans="1:10" ht="18" hidden="1" customHeight="1">
      <c r="A4494" s="13" t="s">
        <v>1066</v>
      </c>
      <c r="B4494" s="12" t="s">
        <v>924</v>
      </c>
      <c r="C4494" s="12" t="s">
        <v>89</v>
      </c>
      <c r="D4494" s="12" t="s">
        <v>204</v>
      </c>
      <c r="E4494" s="12">
        <v>183.91</v>
      </c>
      <c r="F4494" s="14" t="str">
        <f t="shared" si="284"/>
        <v>2025-10-13BillShell Canada52225 Fuel183.91</v>
      </c>
      <c r="G4494" s="15">
        <f t="shared" si="285"/>
        <v>45943</v>
      </c>
      <c r="H4494" s="16" t="str">
        <f>IF((IFERROR((VLOOKUP(D4494,'Automation (QBO)'!A:B,2,FALSE)),"0"))=0,"Suspense",(IFERROR((VLOOKUP(D4494,'Automation (QBO)'!A:B,2,FALSE)),"Suspense")))</f>
        <v>Fuel</v>
      </c>
      <c r="I4494" s="17">
        <f t="shared" si="286"/>
        <v>183.91</v>
      </c>
      <c r="J4494" s="12" t="str">
        <f t="shared" si="287"/>
        <v>Fuel</v>
      </c>
    </row>
    <row r="4495" spans="1:10" ht="18" hidden="1" customHeight="1">
      <c r="A4495" s="13" t="s">
        <v>1066</v>
      </c>
      <c r="B4495" s="12" t="s">
        <v>924</v>
      </c>
      <c r="C4495" s="12" t="s">
        <v>89</v>
      </c>
      <c r="D4495" s="12" t="s">
        <v>199</v>
      </c>
      <c r="E4495" s="12">
        <v>-9.1999999999999993</v>
      </c>
      <c r="F4495" s="14" t="str">
        <f t="shared" si="284"/>
        <v>2025-10-13BillShell Canada21020 GST/HST Payable-9.2</v>
      </c>
      <c r="G4495" s="15">
        <f t="shared" si="285"/>
        <v>45943</v>
      </c>
      <c r="H4495" s="16" t="str">
        <f>IF((IFERROR((VLOOKUP(D4495,'Automation (QBO)'!A:B,2,FALSE)),"0"))=0,"Suspense",(IFERROR((VLOOKUP(D4495,'Automation (QBO)'!A:B,2,FALSE)),"Suspense")))</f>
        <v>GST/HST Payable</v>
      </c>
      <c r="I4495" s="17">
        <f t="shared" si="286"/>
        <v>-9.1999999999999993</v>
      </c>
      <c r="J4495" s="12" t="str">
        <f t="shared" si="287"/>
        <v>GST/HST Payable</v>
      </c>
    </row>
    <row r="4496" spans="1:10" ht="18" hidden="1" customHeight="1">
      <c r="A4496" s="13" t="s">
        <v>1066</v>
      </c>
      <c r="B4496" s="12" t="s">
        <v>924</v>
      </c>
      <c r="C4496" s="12" t="s">
        <v>89</v>
      </c>
      <c r="D4496" s="12" t="s">
        <v>272</v>
      </c>
      <c r="E4496" s="12">
        <v>193.11</v>
      </c>
      <c r="F4496" s="14" t="str">
        <f t="shared" si="284"/>
        <v>2025-10-13BillShell Canada21000 Accounts Payable193.11</v>
      </c>
      <c r="G4496" s="15">
        <f t="shared" si="285"/>
        <v>45943</v>
      </c>
      <c r="H4496" s="16" t="str">
        <f>IF((IFERROR((VLOOKUP(D4496,'Automation (QBO)'!A:B,2,FALSE)),"0"))=0,"Suspense",(IFERROR((VLOOKUP(D4496,'Automation (QBO)'!A:B,2,FALSE)),"Suspense")))</f>
        <v>Accounts Payable - Unknown</v>
      </c>
      <c r="I4496" s="17">
        <f t="shared" si="286"/>
        <v>193.11</v>
      </c>
      <c r="J4496" s="12" t="str">
        <f t="shared" si="287"/>
        <v>Accounts Payable - Unknown</v>
      </c>
    </row>
    <row r="4497" spans="1:10" ht="18" hidden="1" customHeight="1">
      <c r="A4497" s="13" t="s">
        <v>1066</v>
      </c>
      <c r="B4497" s="12" t="s">
        <v>925</v>
      </c>
      <c r="C4497" s="12" t="s">
        <v>89</v>
      </c>
      <c r="D4497" s="12" t="s">
        <v>272</v>
      </c>
      <c r="E4497" s="12">
        <v>-193.11</v>
      </c>
      <c r="F4497" s="14" t="str">
        <f t="shared" si="284"/>
        <v>2025-10-13Bill Payment (Credit Card)Shell Canada21000 Accounts Payable-193.11</v>
      </c>
      <c r="G4497" s="15">
        <f t="shared" si="285"/>
        <v>45943</v>
      </c>
      <c r="H4497" s="16" t="str">
        <f>IF((IFERROR((VLOOKUP(D4497,'Automation (QBO)'!A:B,2,FALSE)),"0"))=0,"Suspense",(IFERROR((VLOOKUP(D4497,'Automation (QBO)'!A:B,2,FALSE)),"Suspense")))</f>
        <v>Accounts Payable - Unknown</v>
      </c>
      <c r="I4497" s="17">
        <f t="shared" si="286"/>
        <v>-193.11</v>
      </c>
      <c r="J4497" s="12" t="str">
        <f t="shared" si="287"/>
        <v>Accounts Payable - Unknown</v>
      </c>
    </row>
    <row r="4498" spans="1:10" ht="18" hidden="1" customHeight="1">
      <c r="A4498" s="13" t="s">
        <v>1066</v>
      </c>
      <c r="B4498" s="12" t="s">
        <v>925</v>
      </c>
      <c r="C4498" s="12" t="s">
        <v>89</v>
      </c>
      <c r="D4498" s="12" t="s">
        <v>505</v>
      </c>
      <c r="E4498" s="12">
        <v>193.11</v>
      </c>
      <c r="F4498" s="14" t="str">
        <f t="shared" si="284"/>
        <v>2025-10-13Bill Payment (Credit Card)Shell Canada21010 Credit Card (CIBC Visa)193.11</v>
      </c>
      <c r="G4498" s="15">
        <f t="shared" si="285"/>
        <v>45943</v>
      </c>
      <c r="H4498" s="16" t="str">
        <f>IF((IFERROR((VLOOKUP(D4498,'Automation (QBO)'!A:B,2,FALSE)),"0"))=0,"Suspense",(IFERROR((VLOOKUP(D4498,'Automation (QBO)'!A:B,2,FALSE)),"Suspense")))</f>
        <v>Credit Card (CIBC Visa)</v>
      </c>
      <c r="I4498" s="17">
        <f t="shared" si="286"/>
        <v>193.11</v>
      </c>
      <c r="J4498" s="12" t="str">
        <f t="shared" si="287"/>
        <v>Credit Card (CIBC Visa)</v>
      </c>
    </row>
    <row r="4499" spans="1:10" ht="18" hidden="1" customHeight="1">
      <c r="A4499" s="13" t="s">
        <v>1067</v>
      </c>
      <c r="B4499" s="12" t="s">
        <v>99</v>
      </c>
      <c r="D4499" s="12" t="s">
        <v>505</v>
      </c>
      <c r="E4499" s="12">
        <v>-30000</v>
      </c>
      <c r="F4499" s="14" t="str">
        <f t="shared" si="284"/>
        <v>2025-10-14Credit Card Payment21010 Credit Card (CIBC Visa)-30000</v>
      </c>
      <c r="G4499" s="15">
        <f t="shared" si="285"/>
        <v>45944</v>
      </c>
      <c r="H4499" s="16" t="str">
        <f>IF((IFERROR((VLOOKUP(D4499,'Automation (QBO)'!A:B,2,FALSE)),"0"))=0,"Suspense",(IFERROR((VLOOKUP(D4499,'Automation (QBO)'!A:B,2,FALSE)),"Suspense")))</f>
        <v>Credit Card (CIBC Visa)</v>
      </c>
      <c r="I4499" s="17">
        <f t="shared" si="286"/>
        <v>-30000</v>
      </c>
      <c r="J4499" s="12" t="str">
        <f t="shared" si="287"/>
        <v>Credit Card (CIBC Visa)</v>
      </c>
    </row>
    <row r="4500" spans="1:10" ht="18" hidden="1" customHeight="1">
      <c r="A4500" s="13" t="s">
        <v>1067</v>
      </c>
      <c r="B4500" s="12" t="s">
        <v>99</v>
      </c>
      <c r="D4500" s="12" t="s">
        <v>201</v>
      </c>
      <c r="E4500" s="12">
        <v>-30000</v>
      </c>
      <c r="F4500" s="14" t="str">
        <f t="shared" si="284"/>
        <v>2025-10-14Credit Card Payment11005 Chequing (CIBC)-30000</v>
      </c>
      <c r="G4500" s="15">
        <f t="shared" si="285"/>
        <v>45944</v>
      </c>
      <c r="H4500" s="16" t="str">
        <f>IF((IFERROR((VLOOKUP(D4500,'Automation (QBO)'!A:B,2,FALSE)),"0"))=0,"Suspense",(IFERROR((VLOOKUP(D4500,'Automation (QBO)'!A:B,2,FALSE)),"Suspense")))</f>
        <v>Chequing (CIBC)</v>
      </c>
      <c r="I4500" s="17">
        <f t="shared" si="286"/>
        <v>-30000</v>
      </c>
      <c r="J4500" s="12" t="str">
        <f t="shared" si="287"/>
        <v>Chequing (CIBC)</v>
      </c>
    </row>
    <row r="4501" spans="1:10" ht="18" hidden="1" customHeight="1">
      <c r="A4501" s="13" t="s">
        <v>1067</v>
      </c>
      <c r="B4501" s="12" t="s">
        <v>78</v>
      </c>
      <c r="C4501" s="12" t="s">
        <v>967</v>
      </c>
      <c r="D4501" s="12" t="s">
        <v>295</v>
      </c>
      <c r="E4501" s="12">
        <v>3000</v>
      </c>
      <c r="F4501" s="14" t="str">
        <f t="shared" si="284"/>
        <v>2025-10-14ExpenseErica Gordon11015 Undeposited Funds3000</v>
      </c>
      <c r="G4501" s="15">
        <f t="shared" si="285"/>
        <v>45944</v>
      </c>
      <c r="H4501" s="16" t="str">
        <f>IF((IFERROR((VLOOKUP(D4501,'Automation (QBO)'!A:B,2,FALSE)),"0"))=0,"Suspense",(IFERROR((VLOOKUP(D4501,'Automation (QBO)'!A:B,2,FALSE)),"Suspense")))</f>
        <v>Undeposited Funds</v>
      </c>
      <c r="I4501" s="17">
        <f t="shared" si="286"/>
        <v>3000</v>
      </c>
      <c r="J4501" s="12" t="str">
        <f t="shared" si="287"/>
        <v>Undeposited Funds</v>
      </c>
    </row>
    <row r="4502" spans="1:10" ht="18" hidden="1" customHeight="1">
      <c r="A4502" s="13" t="s">
        <v>1067</v>
      </c>
      <c r="B4502" s="12" t="s">
        <v>78</v>
      </c>
      <c r="C4502" s="12" t="s">
        <v>967</v>
      </c>
      <c r="D4502" s="12" t="s">
        <v>199</v>
      </c>
      <c r="E4502" s="12">
        <v>-95.24</v>
      </c>
      <c r="F4502" s="14" t="str">
        <f t="shared" si="284"/>
        <v>2025-10-14ExpenseErica Gordon21020 GST/HST Payable-95.24</v>
      </c>
      <c r="G4502" s="15">
        <f t="shared" si="285"/>
        <v>45944</v>
      </c>
      <c r="H4502" s="16" t="str">
        <f>IF((IFERROR((VLOOKUP(D4502,'Automation (QBO)'!A:B,2,FALSE)),"0"))=0,"Suspense",(IFERROR((VLOOKUP(D4502,'Automation (QBO)'!A:B,2,FALSE)),"Suspense")))</f>
        <v>GST/HST Payable</v>
      </c>
      <c r="I4502" s="17">
        <f t="shared" si="286"/>
        <v>-95.24</v>
      </c>
      <c r="J4502" s="12" t="str">
        <f t="shared" si="287"/>
        <v>GST/HST Payable</v>
      </c>
    </row>
    <row r="4503" spans="1:10" ht="18" hidden="1" customHeight="1">
      <c r="A4503" s="13" t="s">
        <v>1067</v>
      </c>
      <c r="B4503" s="12" t="s">
        <v>78</v>
      </c>
      <c r="C4503" s="12" t="s">
        <v>109</v>
      </c>
      <c r="D4503" s="12" t="s">
        <v>201</v>
      </c>
      <c r="E4503" s="12">
        <v>-10000</v>
      </c>
      <c r="F4503" s="14" t="str">
        <f t="shared" si="284"/>
        <v>2025-10-14ExpenseSaltire Rentals11005 Chequing (CIBC)-10000</v>
      </c>
      <c r="G4503" s="15">
        <f t="shared" si="285"/>
        <v>45944</v>
      </c>
      <c r="H4503" s="16" t="str">
        <f>IF((IFERROR((VLOOKUP(D4503,'Automation (QBO)'!A:B,2,FALSE)),"0"))=0,"Suspense",(IFERROR((VLOOKUP(D4503,'Automation (QBO)'!A:B,2,FALSE)),"Suspense")))</f>
        <v>Chequing (CIBC)</v>
      </c>
      <c r="I4503" s="17">
        <f t="shared" si="286"/>
        <v>-10000</v>
      </c>
      <c r="J4503" s="12" t="str">
        <f t="shared" si="287"/>
        <v>Chequing (CIBC)</v>
      </c>
    </row>
    <row r="4504" spans="1:10" ht="18" hidden="1" customHeight="1">
      <c r="A4504" s="13" t="s">
        <v>1067</v>
      </c>
      <c r="B4504" s="12" t="s">
        <v>78</v>
      </c>
      <c r="C4504" s="12" t="s">
        <v>109</v>
      </c>
      <c r="D4504" s="12" t="s">
        <v>656</v>
      </c>
      <c r="E4504" s="12">
        <v>10000</v>
      </c>
      <c r="F4504" s="14" t="str">
        <f t="shared" ref="F4504:F4567" si="288">A4504&amp;B4504&amp;C4504&amp;D4504&amp;E4504</f>
        <v>2025-10-14ExpenseSaltire Rentals13007 Due to/from Saltire Rentals10000</v>
      </c>
      <c r="G4504" s="15">
        <f t="shared" ref="G4504:G4567" si="289">IFERROR((DATEVALUE(A4504)),A4504)</f>
        <v>45944</v>
      </c>
      <c r="H4504" s="16" t="str">
        <f>IF((IFERROR((VLOOKUP(D4504,'Automation (QBO)'!A:B,2,FALSE)),"0"))=0,"Suspense",(IFERROR((VLOOKUP(D4504,'Automation (QBO)'!A:B,2,FALSE)),"Suspense")))</f>
        <v>Due to/from Saltire Rentals</v>
      </c>
      <c r="I4504" s="17">
        <f t="shared" ref="I4504:I4567" si="290">E4504</f>
        <v>10000</v>
      </c>
      <c r="J4504" s="12" t="str">
        <f t="shared" ref="J4504:J4567" si="291">H4504</f>
        <v>Due to/from Saltire Rentals</v>
      </c>
    </row>
    <row r="4505" spans="1:10" ht="18" hidden="1" customHeight="1">
      <c r="A4505" s="13" t="s">
        <v>1067</v>
      </c>
      <c r="B4505" s="12" t="s">
        <v>78</v>
      </c>
      <c r="C4505" s="12" t="s">
        <v>109</v>
      </c>
      <c r="D4505" s="12" t="s">
        <v>199</v>
      </c>
      <c r="E4505" s="12">
        <v>0</v>
      </c>
      <c r="F4505" s="14" t="str">
        <f t="shared" si="288"/>
        <v>2025-10-14ExpenseSaltire Rentals21020 GST/HST Payable0</v>
      </c>
      <c r="G4505" s="15">
        <f t="shared" si="289"/>
        <v>45944</v>
      </c>
      <c r="H4505" s="16" t="str">
        <f>IF((IFERROR((VLOOKUP(D4505,'Automation (QBO)'!A:B,2,FALSE)),"0"))=0,"Suspense",(IFERROR((VLOOKUP(D4505,'Automation (QBO)'!A:B,2,FALSE)),"Suspense")))</f>
        <v>GST/HST Payable</v>
      </c>
      <c r="I4505" s="17">
        <f t="shared" si="290"/>
        <v>0</v>
      </c>
      <c r="J4505" s="12" t="str">
        <f t="shared" si="291"/>
        <v>GST/HST Payable</v>
      </c>
    </row>
    <row r="4506" spans="1:10" ht="18" hidden="1" customHeight="1">
      <c r="A4506" s="13" t="s">
        <v>1067</v>
      </c>
      <c r="B4506" s="12" t="s">
        <v>78</v>
      </c>
      <c r="C4506" s="12" t="s">
        <v>100</v>
      </c>
      <c r="D4506" s="12" t="s">
        <v>505</v>
      </c>
      <c r="E4506" s="12">
        <v>10.98</v>
      </c>
      <c r="F4506" s="14" t="str">
        <f t="shared" si="288"/>
        <v>2025-10-14ExpenseMicrosoft Canada Inc21010 Credit Card (CIBC Visa)10.98</v>
      </c>
      <c r="G4506" s="15">
        <f t="shared" si="289"/>
        <v>45944</v>
      </c>
      <c r="H4506" s="16" t="str">
        <f>IF((IFERROR((VLOOKUP(D4506,'Automation (QBO)'!A:B,2,FALSE)),"0"))=0,"Suspense",(IFERROR((VLOOKUP(D4506,'Automation (QBO)'!A:B,2,FALSE)),"Suspense")))</f>
        <v>Credit Card (CIBC Visa)</v>
      </c>
      <c r="I4506" s="17">
        <f t="shared" si="290"/>
        <v>10.98</v>
      </c>
      <c r="J4506" s="12" t="str">
        <f t="shared" si="291"/>
        <v>Credit Card (CIBC Visa)</v>
      </c>
    </row>
    <row r="4507" spans="1:10" ht="18" hidden="1" customHeight="1">
      <c r="A4507" s="13" t="s">
        <v>1067</v>
      </c>
      <c r="B4507" s="12" t="s">
        <v>78</v>
      </c>
      <c r="C4507" s="12" t="s">
        <v>100</v>
      </c>
      <c r="D4507" s="12" t="s">
        <v>383</v>
      </c>
      <c r="E4507" s="12">
        <v>10.46</v>
      </c>
      <c r="F4507" s="14" t="str">
        <f t="shared" si="288"/>
        <v>2025-10-14ExpenseMicrosoft Canada Inc52165 Subscriptions (Annual)10.46</v>
      </c>
      <c r="G4507" s="15">
        <f t="shared" si="289"/>
        <v>45944</v>
      </c>
      <c r="H4507" s="16" t="str">
        <f>IF((IFERROR((VLOOKUP(D4507,'Automation (QBO)'!A:B,2,FALSE)),"0"))=0,"Suspense",(IFERROR((VLOOKUP(D4507,'Automation (QBO)'!A:B,2,FALSE)),"Suspense")))</f>
        <v>Subscriptions (Annual)</v>
      </c>
      <c r="I4507" s="17">
        <f t="shared" si="290"/>
        <v>10.46</v>
      </c>
      <c r="J4507" s="12" t="str">
        <f t="shared" si="291"/>
        <v>Subscriptions (Annual)</v>
      </c>
    </row>
    <row r="4508" spans="1:10" ht="18" hidden="1" customHeight="1">
      <c r="A4508" s="13" t="s">
        <v>1067</v>
      </c>
      <c r="B4508" s="12" t="s">
        <v>78</v>
      </c>
      <c r="C4508" s="12" t="s">
        <v>100</v>
      </c>
      <c r="D4508" s="12" t="s">
        <v>199</v>
      </c>
      <c r="E4508" s="12">
        <v>-0.52</v>
      </c>
      <c r="F4508" s="14" t="str">
        <f t="shared" si="288"/>
        <v>2025-10-14ExpenseMicrosoft Canada Inc21020 GST/HST Payable-0.52</v>
      </c>
      <c r="G4508" s="15">
        <f t="shared" si="289"/>
        <v>45944</v>
      </c>
      <c r="H4508" s="16" t="str">
        <f>IF((IFERROR((VLOOKUP(D4508,'Automation (QBO)'!A:B,2,FALSE)),"0"))=0,"Suspense",(IFERROR((VLOOKUP(D4508,'Automation (QBO)'!A:B,2,FALSE)),"Suspense")))</f>
        <v>GST/HST Payable</v>
      </c>
      <c r="I4508" s="17">
        <f t="shared" si="290"/>
        <v>-0.52</v>
      </c>
      <c r="J4508" s="12" t="str">
        <f t="shared" si="291"/>
        <v>GST/HST Payable</v>
      </c>
    </row>
    <row r="4509" spans="1:10" ht="18" hidden="1" customHeight="1">
      <c r="A4509" s="13" t="s">
        <v>1067</v>
      </c>
      <c r="B4509" s="12" t="s">
        <v>78</v>
      </c>
      <c r="C4509" s="12" t="s">
        <v>100</v>
      </c>
      <c r="D4509" s="12" t="s">
        <v>505</v>
      </c>
      <c r="E4509" s="12">
        <v>12.1</v>
      </c>
      <c r="F4509" s="14" t="str">
        <f t="shared" si="288"/>
        <v>2025-10-14ExpenseMicrosoft Canada Inc21010 Credit Card (CIBC Visa)12.1</v>
      </c>
      <c r="G4509" s="15">
        <f t="shared" si="289"/>
        <v>45944</v>
      </c>
      <c r="H4509" s="16" t="str">
        <f>IF((IFERROR((VLOOKUP(D4509,'Automation (QBO)'!A:B,2,FALSE)),"0"))=0,"Suspense",(IFERROR((VLOOKUP(D4509,'Automation (QBO)'!A:B,2,FALSE)),"Suspense")))</f>
        <v>Credit Card (CIBC Visa)</v>
      </c>
      <c r="I4509" s="17">
        <f t="shared" si="290"/>
        <v>12.1</v>
      </c>
      <c r="J4509" s="12" t="str">
        <f t="shared" si="291"/>
        <v>Credit Card (CIBC Visa)</v>
      </c>
    </row>
    <row r="4510" spans="1:10" ht="18" hidden="1" customHeight="1">
      <c r="A4510" s="13" t="s">
        <v>1067</v>
      </c>
      <c r="B4510" s="12" t="s">
        <v>78</v>
      </c>
      <c r="C4510" s="12" t="s">
        <v>100</v>
      </c>
      <c r="D4510" s="12" t="s">
        <v>383</v>
      </c>
      <c r="E4510" s="12">
        <v>11.52</v>
      </c>
      <c r="F4510" s="14" t="str">
        <f t="shared" si="288"/>
        <v>2025-10-14ExpenseMicrosoft Canada Inc52165 Subscriptions (Annual)11.52</v>
      </c>
      <c r="G4510" s="15">
        <f t="shared" si="289"/>
        <v>45944</v>
      </c>
      <c r="H4510" s="16" t="str">
        <f>IF((IFERROR((VLOOKUP(D4510,'Automation (QBO)'!A:B,2,FALSE)),"0"))=0,"Suspense",(IFERROR((VLOOKUP(D4510,'Automation (QBO)'!A:B,2,FALSE)),"Suspense")))</f>
        <v>Subscriptions (Annual)</v>
      </c>
      <c r="I4510" s="17">
        <f t="shared" si="290"/>
        <v>11.52</v>
      </c>
      <c r="J4510" s="12" t="str">
        <f t="shared" si="291"/>
        <v>Subscriptions (Annual)</v>
      </c>
    </row>
    <row r="4511" spans="1:10" ht="18" hidden="1" customHeight="1">
      <c r="A4511" s="13" t="s">
        <v>1067</v>
      </c>
      <c r="B4511" s="12" t="s">
        <v>78</v>
      </c>
      <c r="C4511" s="12" t="s">
        <v>100</v>
      </c>
      <c r="D4511" s="12" t="s">
        <v>199</v>
      </c>
      <c r="E4511" s="12">
        <v>-0.57999999999999996</v>
      </c>
      <c r="F4511" s="14" t="str">
        <f t="shared" si="288"/>
        <v>2025-10-14ExpenseMicrosoft Canada Inc21020 GST/HST Payable-0.58</v>
      </c>
      <c r="G4511" s="15">
        <f t="shared" si="289"/>
        <v>45944</v>
      </c>
      <c r="H4511" s="16" t="str">
        <f>IF((IFERROR((VLOOKUP(D4511,'Automation (QBO)'!A:B,2,FALSE)),"0"))=0,"Suspense",(IFERROR((VLOOKUP(D4511,'Automation (QBO)'!A:B,2,FALSE)),"Suspense")))</f>
        <v>GST/HST Payable</v>
      </c>
      <c r="I4511" s="17">
        <f t="shared" si="290"/>
        <v>-0.57999999999999996</v>
      </c>
      <c r="J4511" s="12" t="str">
        <f t="shared" si="291"/>
        <v>GST/HST Payable</v>
      </c>
    </row>
    <row r="4512" spans="1:10" ht="18" hidden="1" customHeight="1">
      <c r="A4512" s="13" t="s">
        <v>1067</v>
      </c>
      <c r="B4512" s="12" t="s">
        <v>78</v>
      </c>
      <c r="C4512" s="12" t="s">
        <v>100</v>
      </c>
      <c r="D4512" s="12" t="s">
        <v>505</v>
      </c>
      <c r="E4512" s="12">
        <v>22.85</v>
      </c>
      <c r="F4512" s="14" t="str">
        <f t="shared" si="288"/>
        <v>2025-10-14ExpenseMicrosoft Canada Inc21010 Credit Card (CIBC Visa)22.85</v>
      </c>
      <c r="G4512" s="15">
        <f t="shared" si="289"/>
        <v>45944</v>
      </c>
      <c r="H4512" s="16" t="str">
        <f>IF((IFERROR((VLOOKUP(D4512,'Automation (QBO)'!A:B,2,FALSE)),"0"))=0,"Suspense",(IFERROR((VLOOKUP(D4512,'Automation (QBO)'!A:B,2,FALSE)),"Suspense")))</f>
        <v>Credit Card (CIBC Visa)</v>
      </c>
      <c r="I4512" s="17">
        <f t="shared" si="290"/>
        <v>22.85</v>
      </c>
      <c r="J4512" s="12" t="str">
        <f t="shared" si="291"/>
        <v>Credit Card (CIBC Visa)</v>
      </c>
    </row>
    <row r="4513" spans="1:10" ht="18" hidden="1" customHeight="1">
      <c r="A4513" s="13" t="s">
        <v>1067</v>
      </c>
      <c r="B4513" s="12" t="s">
        <v>78</v>
      </c>
      <c r="C4513" s="12" t="s">
        <v>100</v>
      </c>
      <c r="D4513" s="12" t="s">
        <v>383</v>
      </c>
      <c r="E4513" s="12">
        <v>21.76</v>
      </c>
      <c r="F4513" s="14" t="str">
        <f t="shared" si="288"/>
        <v>2025-10-14ExpenseMicrosoft Canada Inc52165 Subscriptions (Annual)21.76</v>
      </c>
      <c r="G4513" s="15">
        <f t="shared" si="289"/>
        <v>45944</v>
      </c>
      <c r="H4513" s="16" t="str">
        <f>IF((IFERROR((VLOOKUP(D4513,'Automation (QBO)'!A:B,2,FALSE)),"0"))=0,"Suspense",(IFERROR((VLOOKUP(D4513,'Automation (QBO)'!A:B,2,FALSE)),"Suspense")))</f>
        <v>Subscriptions (Annual)</v>
      </c>
      <c r="I4513" s="17">
        <f t="shared" si="290"/>
        <v>21.76</v>
      </c>
      <c r="J4513" s="12" t="str">
        <f t="shared" si="291"/>
        <v>Subscriptions (Annual)</v>
      </c>
    </row>
    <row r="4514" spans="1:10" ht="18" hidden="1" customHeight="1">
      <c r="A4514" s="13" t="s">
        <v>1067</v>
      </c>
      <c r="B4514" s="12" t="s">
        <v>78</v>
      </c>
      <c r="C4514" s="12" t="s">
        <v>100</v>
      </c>
      <c r="D4514" s="12" t="s">
        <v>199</v>
      </c>
      <c r="E4514" s="12">
        <v>-1.0900000000000001</v>
      </c>
      <c r="F4514" s="14" t="str">
        <f t="shared" si="288"/>
        <v>2025-10-14ExpenseMicrosoft Canada Inc21020 GST/HST Payable-1.09</v>
      </c>
      <c r="G4514" s="15">
        <f t="shared" si="289"/>
        <v>45944</v>
      </c>
      <c r="H4514" s="16" t="str">
        <f>IF((IFERROR((VLOOKUP(D4514,'Automation (QBO)'!A:B,2,FALSE)),"0"))=0,"Suspense",(IFERROR((VLOOKUP(D4514,'Automation (QBO)'!A:B,2,FALSE)),"Suspense")))</f>
        <v>GST/HST Payable</v>
      </c>
      <c r="I4514" s="17">
        <f t="shared" si="290"/>
        <v>-1.0900000000000001</v>
      </c>
      <c r="J4514" s="12" t="str">
        <f t="shared" si="291"/>
        <v>GST/HST Payable</v>
      </c>
    </row>
    <row r="4515" spans="1:10" ht="18" hidden="1" customHeight="1">
      <c r="A4515" s="13" t="s">
        <v>1067</v>
      </c>
      <c r="B4515" s="12" t="s">
        <v>78</v>
      </c>
      <c r="C4515" s="12" t="s">
        <v>967</v>
      </c>
      <c r="D4515" s="12" t="s">
        <v>199</v>
      </c>
      <c r="E4515" s="12">
        <v>0</v>
      </c>
      <c r="F4515" s="14" t="str">
        <f t="shared" si="288"/>
        <v>2025-10-14ExpenseErica Gordon21020 GST/HST Payable0</v>
      </c>
      <c r="G4515" s="15">
        <f t="shared" si="289"/>
        <v>45944</v>
      </c>
      <c r="H4515" s="16" t="str">
        <f>IF((IFERROR((VLOOKUP(D4515,'Automation (QBO)'!A:B,2,FALSE)),"0"))=0,"Suspense",(IFERROR((VLOOKUP(D4515,'Automation (QBO)'!A:B,2,FALSE)),"Suspense")))</f>
        <v>GST/HST Payable</v>
      </c>
      <c r="I4515" s="17">
        <f t="shared" si="290"/>
        <v>0</v>
      </c>
      <c r="J4515" s="12" t="str">
        <f t="shared" si="291"/>
        <v>GST/HST Payable</v>
      </c>
    </row>
    <row r="4516" spans="1:10" ht="18" hidden="1" customHeight="1">
      <c r="A4516" s="13" t="s">
        <v>1067</v>
      </c>
      <c r="B4516" s="12" t="s">
        <v>78</v>
      </c>
      <c r="C4516" s="12" t="s">
        <v>967</v>
      </c>
      <c r="D4516" s="12" t="s">
        <v>201</v>
      </c>
      <c r="E4516" s="12">
        <v>-10000</v>
      </c>
      <c r="F4516" s="14" t="str">
        <f t="shared" si="288"/>
        <v>2025-10-14ExpenseErica Gordon11005 Chequing (CIBC)-10000</v>
      </c>
      <c r="G4516" s="15">
        <f t="shared" si="289"/>
        <v>45944</v>
      </c>
      <c r="H4516" s="16" t="str">
        <f>IF((IFERROR((VLOOKUP(D4516,'Automation (QBO)'!A:B,2,FALSE)),"0"))=0,"Suspense",(IFERROR((VLOOKUP(D4516,'Automation (QBO)'!A:B,2,FALSE)),"Suspense")))</f>
        <v>Chequing (CIBC)</v>
      </c>
      <c r="I4516" s="17">
        <f t="shared" si="290"/>
        <v>-10000</v>
      </c>
      <c r="J4516" s="12" t="str">
        <f t="shared" si="291"/>
        <v>Chequing (CIBC)</v>
      </c>
    </row>
    <row r="4517" spans="1:10" ht="18" hidden="1" customHeight="1">
      <c r="A4517" s="13" t="s">
        <v>1067</v>
      </c>
      <c r="B4517" s="12" t="s">
        <v>78</v>
      </c>
      <c r="C4517" s="12" t="s">
        <v>967</v>
      </c>
      <c r="D4517" s="12" t="s">
        <v>208</v>
      </c>
      <c r="E4517" s="12">
        <v>1904.76</v>
      </c>
      <c r="F4517" s="14" t="str">
        <f t="shared" si="288"/>
        <v>2025-10-14ExpenseErica Gordon52135 Legal1904.76</v>
      </c>
      <c r="G4517" s="15">
        <f t="shared" si="289"/>
        <v>45944</v>
      </c>
      <c r="H4517" s="16" t="str">
        <f>IF((IFERROR((VLOOKUP(D4517,'Automation (QBO)'!A:B,2,FALSE)),"0"))=0,"Suspense",(IFERROR((VLOOKUP(D4517,'Automation (QBO)'!A:B,2,FALSE)),"Suspense")))</f>
        <v>Legal</v>
      </c>
      <c r="I4517" s="17">
        <f t="shared" si="290"/>
        <v>1904.76</v>
      </c>
      <c r="J4517" s="12" t="str">
        <f t="shared" si="291"/>
        <v>Legal</v>
      </c>
    </row>
    <row r="4518" spans="1:10" ht="18" hidden="1" customHeight="1">
      <c r="A4518" s="13" t="s">
        <v>1067</v>
      </c>
      <c r="B4518" s="12" t="s">
        <v>78</v>
      </c>
      <c r="C4518" s="12" t="s">
        <v>967</v>
      </c>
      <c r="D4518" s="12" t="s">
        <v>201</v>
      </c>
      <c r="E4518" s="12">
        <v>-5000</v>
      </c>
      <c r="F4518" s="14" t="str">
        <f t="shared" si="288"/>
        <v>2025-10-14ExpenseErica Gordon11005 Chequing (CIBC)-5000</v>
      </c>
      <c r="G4518" s="15">
        <f t="shared" si="289"/>
        <v>45944</v>
      </c>
      <c r="H4518" s="16" t="str">
        <f>IF((IFERROR((VLOOKUP(D4518,'Automation (QBO)'!A:B,2,FALSE)),"0"))=0,"Suspense",(IFERROR((VLOOKUP(D4518,'Automation (QBO)'!A:B,2,FALSE)),"Suspense")))</f>
        <v>Chequing (CIBC)</v>
      </c>
      <c r="I4518" s="17">
        <f t="shared" si="290"/>
        <v>-5000</v>
      </c>
      <c r="J4518" s="12" t="str">
        <f t="shared" si="291"/>
        <v>Chequing (CIBC)</v>
      </c>
    </row>
    <row r="4519" spans="1:10" ht="18" hidden="1" customHeight="1">
      <c r="A4519" s="13" t="s">
        <v>1067</v>
      </c>
      <c r="B4519" s="12" t="s">
        <v>106</v>
      </c>
      <c r="C4519" s="12" t="s">
        <v>754</v>
      </c>
      <c r="D4519" s="12" t="s">
        <v>201</v>
      </c>
      <c r="E4519" s="12">
        <v>147726.67000000001</v>
      </c>
      <c r="F4519" s="14" t="str">
        <f t="shared" si="288"/>
        <v>2025-10-14PaymentGranville Island Brewing.11005 Chequing (CIBC)147726.67</v>
      </c>
      <c r="G4519" s="15">
        <f t="shared" si="289"/>
        <v>45944</v>
      </c>
      <c r="H4519" s="16" t="str">
        <f>IF((IFERROR((VLOOKUP(D4519,'Automation (QBO)'!A:B,2,FALSE)),"0"))=0,"Suspense",(IFERROR((VLOOKUP(D4519,'Automation (QBO)'!A:B,2,FALSE)),"Suspense")))</f>
        <v>Chequing (CIBC)</v>
      </c>
      <c r="I4519" s="17">
        <f t="shared" si="290"/>
        <v>147726.67000000001</v>
      </c>
      <c r="J4519" s="12" t="str">
        <f t="shared" si="291"/>
        <v>Chequing (CIBC)</v>
      </c>
    </row>
    <row r="4520" spans="1:10" ht="18" hidden="1" customHeight="1">
      <c r="A4520" s="13" t="s">
        <v>1067</v>
      </c>
      <c r="B4520" s="12" t="s">
        <v>924</v>
      </c>
      <c r="C4520" s="12" t="s">
        <v>95</v>
      </c>
      <c r="D4520" s="12" t="s">
        <v>663</v>
      </c>
      <c r="E4520" s="12">
        <v>4</v>
      </c>
      <c r="F4520" s="14" t="str">
        <f t="shared" si="288"/>
        <v>2025-10-14BillImpark51315 Project Expense - Other4</v>
      </c>
      <c r="G4520" s="15">
        <f t="shared" si="289"/>
        <v>45944</v>
      </c>
      <c r="H4520" s="16" t="str">
        <f>IF((IFERROR((VLOOKUP(D4520,'Automation (QBO)'!A:B,2,FALSE)),"0"))=0,"Suspense",(IFERROR((VLOOKUP(D4520,'Automation (QBO)'!A:B,2,FALSE)),"Suspense")))</f>
        <v>Project Expense - Other</v>
      </c>
      <c r="I4520" s="17">
        <f t="shared" si="290"/>
        <v>4</v>
      </c>
      <c r="J4520" s="12" t="str">
        <f t="shared" si="291"/>
        <v>Project Expense - Other</v>
      </c>
    </row>
    <row r="4521" spans="1:10" ht="18" hidden="1" customHeight="1">
      <c r="A4521" s="13" t="s">
        <v>1067</v>
      </c>
      <c r="B4521" s="12" t="s">
        <v>924</v>
      </c>
      <c r="C4521" s="12" t="s">
        <v>95</v>
      </c>
      <c r="D4521" s="12" t="s">
        <v>199</v>
      </c>
      <c r="E4521" s="12">
        <v>0</v>
      </c>
      <c r="F4521" s="14" t="str">
        <f t="shared" si="288"/>
        <v>2025-10-14BillImpark21020 GST/HST Payable0</v>
      </c>
      <c r="G4521" s="15">
        <f t="shared" si="289"/>
        <v>45944</v>
      </c>
      <c r="H4521" s="16" t="str">
        <f>IF((IFERROR((VLOOKUP(D4521,'Automation (QBO)'!A:B,2,FALSE)),"0"))=0,"Suspense",(IFERROR((VLOOKUP(D4521,'Automation (QBO)'!A:B,2,FALSE)),"Suspense")))</f>
        <v>GST/HST Payable</v>
      </c>
      <c r="I4521" s="17">
        <f t="shared" si="290"/>
        <v>0</v>
      </c>
      <c r="J4521" s="12" t="str">
        <f t="shared" si="291"/>
        <v>GST/HST Payable</v>
      </c>
    </row>
    <row r="4522" spans="1:10" ht="18" hidden="1" customHeight="1">
      <c r="A4522" s="13" t="s">
        <v>1067</v>
      </c>
      <c r="B4522" s="12" t="s">
        <v>924</v>
      </c>
      <c r="C4522" s="12" t="s">
        <v>95</v>
      </c>
      <c r="D4522" s="12" t="s">
        <v>272</v>
      </c>
      <c r="E4522" s="12">
        <v>4</v>
      </c>
      <c r="F4522" s="14" t="str">
        <f t="shared" si="288"/>
        <v>2025-10-14BillImpark21000 Accounts Payable4</v>
      </c>
      <c r="G4522" s="15">
        <f t="shared" si="289"/>
        <v>45944</v>
      </c>
      <c r="H4522" s="16" t="str">
        <f>IF((IFERROR((VLOOKUP(D4522,'Automation (QBO)'!A:B,2,FALSE)),"0"))=0,"Suspense",(IFERROR((VLOOKUP(D4522,'Automation (QBO)'!A:B,2,FALSE)),"Suspense")))</f>
        <v>Accounts Payable - Unknown</v>
      </c>
      <c r="I4522" s="17">
        <f t="shared" si="290"/>
        <v>4</v>
      </c>
      <c r="J4522" s="12" t="str">
        <f t="shared" si="291"/>
        <v>Accounts Payable - Unknown</v>
      </c>
    </row>
    <row r="4523" spans="1:10" ht="18" hidden="1" customHeight="1">
      <c r="A4523" s="13" t="s">
        <v>1067</v>
      </c>
      <c r="B4523" s="12" t="s">
        <v>925</v>
      </c>
      <c r="C4523" s="12" t="s">
        <v>95</v>
      </c>
      <c r="D4523" s="12" t="s">
        <v>272</v>
      </c>
      <c r="E4523" s="12">
        <v>-4</v>
      </c>
      <c r="F4523" s="14" t="str">
        <f t="shared" si="288"/>
        <v>2025-10-14Bill Payment (Credit Card)Impark21000 Accounts Payable-4</v>
      </c>
      <c r="G4523" s="15">
        <f t="shared" si="289"/>
        <v>45944</v>
      </c>
      <c r="H4523" s="16" t="str">
        <f>IF((IFERROR((VLOOKUP(D4523,'Automation (QBO)'!A:B,2,FALSE)),"0"))=0,"Suspense",(IFERROR((VLOOKUP(D4523,'Automation (QBO)'!A:B,2,FALSE)),"Suspense")))</f>
        <v>Accounts Payable - Unknown</v>
      </c>
      <c r="I4523" s="17">
        <f t="shared" si="290"/>
        <v>-4</v>
      </c>
      <c r="J4523" s="12" t="str">
        <f t="shared" si="291"/>
        <v>Accounts Payable - Unknown</v>
      </c>
    </row>
    <row r="4524" spans="1:10" ht="18" hidden="1" customHeight="1">
      <c r="A4524" s="13" t="s">
        <v>1067</v>
      </c>
      <c r="B4524" s="12" t="s">
        <v>925</v>
      </c>
      <c r="C4524" s="12" t="s">
        <v>95</v>
      </c>
      <c r="D4524" s="12" t="s">
        <v>505</v>
      </c>
      <c r="E4524" s="12">
        <v>4</v>
      </c>
      <c r="F4524" s="14" t="str">
        <f t="shared" si="288"/>
        <v>2025-10-14Bill Payment (Credit Card)Impark21010 Credit Card (CIBC Visa)4</v>
      </c>
      <c r="G4524" s="15">
        <f t="shared" si="289"/>
        <v>45944</v>
      </c>
      <c r="H4524" s="16" t="str">
        <f>IF((IFERROR((VLOOKUP(D4524,'Automation (QBO)'!A:B,2,FALSE)),"0"))=0,"Suspense",(IFERROR((VLOOKUP(D4524,'Automation (QBO)'!A:B,2,FALSE)),"Suspense")))</f>
        <v>Credit Card (CIBC Visa)</v>
      </c>
      <c r="I4524" s="17">
        <f t="shared" si="290"/>
        <v>4</v>
      </c>
      <c r="J4524" s="12" t="str">
        <f t="shared" si="291"/>
        <v>Credit Card (CIBC Visa)</v>
      </c>
    </row>
    <row r="4525" spans="1:10" ht="18" hidden="1" customHeight="1">
      <c r="A4525" s="13" t="s">
        <v>1067</v>
      </c>
      <c r="B4525" s="12" t="s">
        <v>106</v>
      </c>
      <c r="C4525" s="12" t="s">
        <v>754</v>
      </c>
      <c r="D4525" s="12" t="s">
        <v>665</v>
      </c>
      <c r="E4525" s="12">
        <v>-147726.67000000001</v>
      </c>
      <c r="F4525" s="14" t="str">
        <f t="shared" si="288"/>
        <v>2025-10-14PaymentGranville Island Brewing.12000 [Accounts Receivable]-147726.67</v>
      </c>
      <c r="G4525" s="15">
        <f t="shared" si="289"/>
        <v>45944</v>
      </c>
      <c r="H4525" s="16" t="str">
        <f>IF((IFERROR((VLOOKUP(D4525,'Automation (QBO)'!A:B,2,FALSE)),"0"))=0,"Suspense",(IFERROR((VLOOKUP(D4525,'Automation (QBO)'!A:B,2,FALSE)),"Suspense")))</f>
        <v>Accounts Recievable - Suspense</v>
      </c>
      <c r="I4525" s="17">
        <f t="shared" si="290"/>
        <v>-147726.67000000001</v>
      </c>
      <c r="J4525" s="12" t="str">
        <f t="shared" si="291"/>
        <v>Accounts Recievable - Suspense</v>
      </c>
    </row>
    <row r="4526" spans="1:10" ht="18" hidden="1" customHeight="1">
      <c r="A4526" s="13" t="s">
        <v>1067</v>
      </c>
      <c r="B4526" s="12" t="s">
        <v>78</v>
      </c>
      <c r="C4526" s="12" t="s">
        <v>967</v>
      </c>
      <c r="D4526" s="12" t="s">
        <v>295</v>
      </c>
      <c r="E4526" s="12">
        <v>10000</v>
      </c>
      <c r="F4526" s="14" t="str">
        <f t="shared" si="288"/>
        <v>2025-10-14ExpenseErica Gordon11015 Undeposited Funds10000</v>
      </c>
      <c r="G4526" s="15">
        <f t="shared" si="289"/>
        <v>45944</v>
      </c>
      <c r="H4526" s="16" t="str">
        <f>IF((IFERROR((VLOOKUP(D4526,'Automation (QBO)'!A:B,2,FALSE)),"0"))=0,"Suspense",(IFERROR((VLOOKUP(D4526,'Automation (QBO)'!A:B,2,FALSE)),"Suspense")))</f>
        <v>Undeposited Funds</v>
      </c>
      <c r="I4526" s="17">
        <f t="shared" si="290"/>
        <v>10000</v>
      </c>
      <c r="J4526" s="12" t="str">
        <f t="shared" si="291"/>
        <v>Undeposited Funds</v>
      </c>
    </row>
    <row r="4527" spans="1:10" ht="18" hidden="1" customHeight="1">
      <c r="A4527" s="13" t="s">
        <v>1068</v>
      </c>
      <c r="B4527" s="12" t="s">
        <v>78</v>
      </c>
      <c r="C4527" s="12" t="s">
        <v>967</v>
      </c>
      <c r="D4527" s="12" t="s">
        <v>201</v>
      </c>
      <c r="E4527" s="12">
        <v>-1000</v>
      </c>
      <c r="F4527" s="14" t="str">
        <f t="shared" si="288"/>
        <v>2025-10-15ExpenseErica Gordon11005 Chequing (CIBC)-1000</v>
      </c>
      <c r="G4527" s="15">
        <f t="shared" si="289"/>
        <v>45945</v>
      </c>
      <c r="H4527" s="16" t="str">
        <f>IF((IFERROR((VLOOKUP(D4527,'Automation (QBO)'!A:B,2,FALSE)),"0"))=0,"Suspense",(IFERROR((VLOOKUP(D4527,'Automation (QBO)'!A:B,2,FALSE)),"Suspense")))</f>
        <v>Chequing (CIBC)</v>
      </c>
      <c r="I4527" s="17">
        <f t="shared" si="290"/>
        <v>-1000</v>
      </c>
      <c r="J4527" s="12" t="str">
        <f t="shared" si="291"/>
        <v>Chequing (CIBC)</v>
      </c>
    </row>
    <row r="4528" spans="1:10" ht="18" hidden="1" customHeight="1">
      <c r="A4528" s="13" t="s">
        <v>1068</v>
      </c>
      <c r="B4528" s="12" t="s">
        <v>78</v>
      </c>
      <c r="C4528" s="12" t="s">
        <v>967</v>
      </c>
      <c r="D4528" s="12" t="s">
        <v>295</v>
      </c>
      <c r="E4528" s="12">
        <v>1000</v>
      </c>
      <c r="F4528" s="14" t="str">
        <f t="shared" si="288"/>
        <v>2025-10-15ExpenseErica Gordon11015 Undeposited Funds1000</v>
      </c>
      <c r="G4528" s="15">
        <f t="shared" si="289"/>
        <v>45945</v>
      </c>
      <c r="H4528" s="16" t="str">
        <f>IF((IFERROR((VLOOKUP(D4528,'Automation (QBO)'!A:B,2,FALSE)),"0"))=0,"Suspense",(IFERROR((VLOOKUP(D4528,'Automation (QBO)'!A:B,2,FALSE)),"Suspense")))</f>
        <v>Undeposited Funds</v>
      </c>
      <c r="I4528" s="17">
        <f t="shared" si="290"/>
        <v>1000</v>
      </c>
      <c r="J4528" s="12" t="str">
        <f t="shared" si="291"/>
        <v>Undeposited Funds</v>
      </c>
    </row>
    <row r="4529" spans="1:10" ht="18" hidden="1" customHeight="1">
      <c r="A4529" s="13" t="s">
        <v>1068</v>
      </c>
      <c r="B4529" s="12" t="s">
        <v>105</v>
      </c>
      <c r="D4529" s="12" t="s">
        <v>199</v>
      </c>
      <c r="E4529" s="12">
        <v>54.76</v>
      </c>
      <c r="F4529" s="14" t="str">
        <f t="shared" si="288"/>
        <v>2025-10-15Journal Entry21020 GST/HST Payable54.76</v>
      </c>
      <c r="G4529" s="15">
        <f t="shared" si="289"/>
        <v>45945</v>
      </c>
      <c r="H4529" s="16" t="str">
        <f>IF((IFERROR((VLOOKUP(D4529,'Automation (QBO)'!A:B,2,FALSE)),"0"))=0,"Suspense",(IFERROR((VLOOKUP(D4529,'Automation (QBO)'!A:B,2,FALSE)),"Suspense")))</f>
        <v>GST/HST Payable</v>
      </c>
      <c r="I4529" s="17">
        <f t="shared" si="290"/>
        <v>54.76</v>
      </c>
      <c r="J4529" s="12" t="str">
        <f t="shared" si="291"/>
        <v>GST/HST Payable</v>
      </c>
    </row>
    <row r="4530" spans="1:10" ht="18" hidden="1" customHeight="1">
      <c r="A4530" s="13" t="s">
        <v>1068</v>
      </c>
      <c r="B4530" s="12" t="s">
        <v>105</v>
      </c>
      <c r="D4530" s="12" t="s">
        <v>951</v>
      </c>
      <c r="E4530" s="12">
        <v>-898.8</v>
      </c>
      <c r="F4530" s="14" t="str">
        <f t="shared" si="288"/>
        <v>2025-10-15Journal Entry17016 Tools &amp; Equipment (AA)-898.8</v>
      </c>
      <c r="G4530" s="15">
        <f t="shared" si="289"/>
        <v>45945</v>
      </c>
      <c r="H4530" s="16" t="str">
        <f>IF((IFERROR((VLOOKUP(D4530,'Automation (QBO)'!A:B,2,FALSE)),"0"))=0,"Suspense",(IFERROR((VLOOKUP(D4530,'Automation (QBO)'!A:B,2,FALSE)),"Suspense")))</f>
        <v>Suspense</v>
      </c>
      <c r="I4530" s="17">
        <f t="shared" si="290"/>
        <v>-898.8</v>
      </c>
      <c r="J4530" s="12" t="str">
        <f t="shared" si="291"/>
        <v>Suspense</v>
      </c>
    </row>
    <row r="4531" spans="1:10" ht="18" hidden="1" customHeight="1">
      <c r="A4531" s="13" t="s">
        <v>1068</v>
      </c>
      <c r="B4531" s="12" t="s">
        <v>105</v>
      </c>
      <c r="D4531" s="12" t="s">
        <v>315</v>
      </c>
      <c r="E4531" s="12">
        <v>0</v>
      </c>
      <c r="F4531" s="14" t="str">
        <f t="shared" si="288"/>
        <v>2025-10-15Journal Entry17015 Tools &amp; Equipment0</v>
      </c>
      <c r="G4531" s="15">
        <f t="shared" si="289"/>
        <v>45945</v>
      </c>
      <c r="H4531" s="16" t="str">
        <f>IF((IFERROR((VLOOKUP(D4531,'Automation (QBO)'!A:B,2,FALSE)),"0"))=0,"Suspense",(IFERROR((VLOOKUP(D4531,'Automation (QBO)'!A:B,2,FALSE)),"Suspense")))</f>
        <v>Tools &amp; Equipment</v>
      </c>
      <c r="I4531" s="17">
        <f t="shared" si="290"/>
        <v>0</v>
      </c>
      <c r="J4531" s="12" t="str">
        <f t="shared" si="291"/>
        <v>Tools &amp; Equipment</v>
      </c>
    </row>
    <row r="4532" spans="1:10" ht="18" hidden="1" customHeight="1">
      <c r="A4532" s="13" t="s">
        <v>1068</v>
      </c>
      <c r="B4532" s="12" t="s">
        <v>105</v>
      </c>
      <c r="D4532" s="12" t="s">
        <v>892</v>
      </c>
      <c r="E4532" s="12">
        <v>196.44</v>
      </c>
      <c r="F4532" s="14" t="str">
        <f t="shared" si="288"/>
        <v>2025-10-15Journal Entry49030 Gain/Loss on Sale of Capital Assets196.44</v>
      </c>
      <c r="G4532" s="15">
        <f t="shared" si="289"/>
        <v>45945</v>
      </c>
      <c r="H4532" s="16" t="str">
        <f>IF((IFERROR((VLOOKUP(D4532,'Automation (QBO)'!A:B,2,FALSE)),"0"))=0,"Suspense",(IFERROR((VLOOKUP(D4532,'Automation (QBO)'!A:B,2,FALSE)),"Suspense")))</f>
        <v>Suspense</v>
      </c>
      <c r="I4532" s="17">
        <f t="shared" si="290"/>
        <v>196.44</v>
      </c>
      <c r="J4532" s="12" t="str">
        <f t="shared" si="291"/>
        <v>Suspense</v>
      </c>
    </row>
    <row r="4533" spans="1:10" ht="18" hidden="1" customHeight="1">
      <c r="A4533" s="13" t="s">
        <v>1068</v>
      </c>
      <c r="B4533" s="12" t="s">
        <v>105</v>
      </c>
      <c r="D4533" s="12" t="s">
        <v>201</v>
      </c>
      <c r="E4533" s="12">
        <v>1150</v>
      </c>
      <c r="F4533" s="14" t="str">
        <f t="shared" si="288"/>
        <v>2025-10-15Journal Entry11005 Chequing (CIBC)1150</v>
      </c>
      <c r="G4533" s="15">
        <f t="shared" si="289"/>
        <v>45945</v>
      </c>
      <c r="H4533" s="16" t="str">
        <f>IF((IFERROR((VLOOKUP(D4533,'Automation (QBO)'!A:B,2,FALSE)),"0"))=0,"Suspense",(IFERROR((VLOOKUP(D4533,'Automation (QBO)'!A:B,2,FALSE)),"Suspense")))</f>
        <v>Chequing (CIBC)</v>
      </c>
      <c r="I4533" s="17">
        <f t="shared" si="290"/>
        <v>1150</v>
      </c>
      <c r="J4533" s="12" t="str">
        <f t="shared" si="291"/>
        <v>Chequing (CIBC)</v>
      </c>
    </row>
    <row r="4534" spans="1:10" ht="18" hidden="1" customHeight="1">
      <c r="A4534" s="13" t="s">
        <v>1068</v>
      </c>
      <c r="B4534" s="12" t="s">
        <v>924</v>
      </c>
      <c r="C4534" s="12" t="s">
        <v>1069</v>
      </c>
      <c r="D4534" s="12" t="s">
        <v>203</v>
      </c>
      <c r="E4534" s="12">
        <v>375</v>
      </c>
      <c r="F4534" s="14" t="str">
        <f t="shared" si="288"/>
        <v>2025-10-15BillTicket Leader52190 Meals &amp; Entertainment375</v>
      </c>
      <c r="G4534" s="15">
        <f t="shared" si="289"/>
        <v>45945</v>
      </c>
      <c r="H4534" s="16" t="str">
        <f>IF((IFERROR((VLOOKUP(D4534,'Automation (QBO)'!A:B,2,FALSE)),"0"))=0,"Suspense",(IFERROR((VLOOKUP(D4534,'Automation (QBO)'!A:B,2,FALSE)),"Suspense")))</f>
        <v>Meals &amp; Entertainment</v>
      </c>
      <c r="I4534" s="17">
        <f t="shared" si="290"/>
        <v>375</v>
      </c>
      <c r="J4534" s="12" t="str">
        <f t="shared" si="291"/>
        <v>Meals &amp; Entertainment</v>
      </c>
    </row>
    <row r="4535" spans="1:10" ht="18" hidden="1" customHeight="1">
      <c r="A4535" s="13" t="s">
        <v>1068</v>
      </c>
      <c r="B4535" s="12" t="s">
        <v>924</v>
      </c>
      <c r="C4535" s="12" t="s">
        <v>1069</v>
      </c>
      <c r="D4535" s="12" t="s">
        <v>199</v>
      </c>
      <c r="E4535" s="12">
        <v>0</v>
      </c>
      <c r="F4535" s="14" t="str">
        <f t="shared" si="288"/>
        <v>2025-10-15BillTicket Leader21020 GST/HST Payable0</v>
      </c>
      <c r="G4535" s="15">
        <f t="shared" si="289"/>
        <v>45945</v>
      </c>
      <c r="H4535" s="16" t="str">
        <f>IF((IFERROR((VLOOKUP(D4535,'Automation (QBO)'!A:B,2,FALSE)),"0"))=0,"Suspense",(IFERROR((VLOOKUP(D4535,'Automation (QBO)'!A:B,2,FALSE)),"Suspense")))</f>
        <v>GST/HST Payable</v>
      </c>
      <c r="I4535" s="17">
        <f t="shared" si="290"/>
        <v>0</v>
      </c>
      <c r="J4535" s="12" t="str">
        <f t="shared" si="291"/>
        <v>GST/HST Payable</v>
      </c>
    </row>
    <row r="4536" spans="1:10" ht="18" hidden="1" customHeight="1">
      <c r="A4536" s="13" t="s">
        <v>1068</v>
      </c>
      <c r="B4536" s="12" t="s">
        <v>924</v>
      </c>
      <c r="C4536" s="12" t="s">
        <v>1069</v>
      </c>
      <c r="D4536" s="12" t="s">
        <v>272</v>
      </c>
      <c r="E4536" s="12">
        <v>375</v>
      </c>
      <c r="F4536" s="14" t="str">
        <f t="shared" si="288"/>
        <v>2025-10-15BillTicket Leader21000 Accounts Payable375</v>
      </c>
      <c r="G4536" s="15">
        <f t="shared" si="289"/>
        <v>45945</v>
      </c>
      <c r="H4536" s="16" t="str">
        <f>IF((IFERROR((VLOOKUP(D4536,'Automation (QBO)'!A:B,2,FALSE)),"0"))=0,"Suspense",(IFERROR((VLOOKUP(D4536,'Automation (QBO)'!A:B,2,FALSE)),"Suspense")))</f>
        <v>Accounts Payable - Unknown</v>
      </c>
      <c r="I4536" s="17">
        <f t="shared" si="290"/>
        <v>375</v>
      </c>
      <c r="J4536" s="12" t="str">
        <f t="shared" si="291"/>
        <v>Accounts Payable - Unknown</v>
      </c>
    </row>
    <row r="4537" spans="1:10" ht="18" hidden="1" customHeight="1">
      <c r="A4537" s="13" t="s">
        <v>1068</v>
      </c>
      <c r="B4537" s="12" t="s">
        <v>925</v>
      </c>
      <c r="C4537" s="12" t="s">
        <v>1069</v>
      </c>
      <c r="D4537" s="12" t="s">
        <v>272</v>
      </c>
      <c r="E4537" s="12">
        <v>-375</v>
      </c>
      <c r="F4537" s="14" t="str">
        <f t="shared" si="288"/>
        <v>2025-10-15Bill Payment (Credit Card)Ticket Leader21000 Accounts Payable-375</v>
      </c>
      <c r="G4537" s="15">
        <f t="shared" si="289"/>
        <v>45945</v>
      </c>
      <c r="H4537" s="16" t="str">
        <f>IF((IFERROR((VLOOKUP(D4537,'Automation (QBO)'!A:B,2,FALSE)),"0"))=0,"Suspense",(IFERROR((VLOOKUP(D4537,'Automation (QBO)'!A:B,2,FALSE)),"Suspense")))</f>
        <v>Accounts Payable - Unknown</v>
      </c>
      <c r="I4537" s="17">
        <f t="shared" si="290"/>
        <v>-375</v>
      </c>
      <c r="J4537" s="12" t="str">
        <f t="shared" si="291"/>
        <v>Accounts Payable - Unknown</v>
      </c>
    </row>
    <row r="4538" spans="1:10" ht="18" hidden="1" customHeight="1">
      <c r="A4538" s="13" t="s">
        <v>1068</v>
      </c>
      <c r="B4538" s="12" t="s">
        <v>925</v>
      </c>
      <c r="C4538" s="12" t="s">
        <v>1069</v>
      </c>
      <c r="D4538" s="12" t="s">
        <v>505</v>
      </c>
      <c r="E4538" s="12">
        <v>375</v>
      </c>
      <c r="F4538" s="14" t="str">
        <f t="shared" si="288"/>
        <v>2025-10-15Bill Payment (Credit Card)Ticket Leader21010 Credit Card (CIBC Visa)375</v>
      </c>
      <c r="G4538" s="15">
        <f t="shared" si="289"/>
        <v>45945</v>
      </c>
      <c r="H4538" s="16" t="str">
        <f>IF((IFERROR((VLOOKUP(D4538,'Automation (QBO)'!A:B,2,FALSE)),"0"))=0,"Suspense",(IFERROR((VLOOKUP(D4538,'Automation (QBO)'!A:B,2,FALSE)),"Suspense")))</f>
        <v>Credit Card (CIBC Visa)</v>
      </c>
      <c r="I4538" s="17">
        <f t="shared" si="290"/>
        <v>375</v>
      </c>
      <c r="J4538" s="12" t="str">
        <f t="shared" si="291"/>
        <v>Credit Card (CIBC Visa)</v>
      </c>
    </row>
    <row r="4539" spans="1:10" ht="18" hidden="1" customHeight="1">
      <c r="A4539" s="13" t="s">
        <v>1068</v>
      </c>
      <c r="B4539" s="12" t="s">
        <v>924</v>
      </c>
      <c r="C4539" s="12" t="s">
        <v>361</v>
      </c>
      <c r="D4539" s="12" t="s">
        <v>294</v>
      </c>
      <c r="E4539" s="12">
        <v>460.96</v>
      </c>
      <c r="F4539" s="14" t="str">
        <f t="shared" si="288"/>
        <v>2025-10-15BillMobile 1 Lube Express + Tires52215 Repairs &amp; Maintenance460.96</v>
      </c>
      <c r="G4539" s="15">
        <f t="shared" si="289"/>
        <v>45945</v>
      </c>
      <c r="H4539" s="16" t="str">
        <f>IF((IFERROR((VLOOKUP(D4539,'Automation (QBO)'!A:B,2,FALSE)),"0"))=0,"Suspense",(IFERROR((VLOOKUP(D4539,'Automation (QBO)'!A:B,2,FALSE)),"Suspense")))</f>
        <v>Repairs &amp; Maintenance</v>
      </c>
      <c r="I4539" s="17">
        <f t="shared" si="290"/>
        <v>460.96</v>
      </c>
      <c r="J4539" s="12" t="str">
        <f t="shared" si="291"/>
        <v>Repairs &amp; Maintenance</v>
      </c>
    </row>
    <row r="4540" spans="1:10" ht="18" hidden="1" customHeight="1">
      <c r="A4540" s="13" t="s">
        <v>1068</v>
      </c>
      <c r="B4540" s="12" t="s">
        <v>924</v>
      </c>
      <c r="C4540" s="12" t="s">
        <v>361</v>
      </c>
      <c r="D4540" s="12" t="s">
        <v>199</v>
      </c>
      <c r="E4540" s="12">
        <v>-21.54</v>
      </c>
      <c r="F4540" s="14" t="str">
        <f t="shared" si="288"/>
        <v>2025-10-15BillMobile 1 Lube Express + Tires21020 GST/HST Payable-21.54</v>
      </c>
      <c r="G4540" s="15">
        <f t="shared" si="289"/>
        <v>45945</v>
      </c>
      <c r="H4540" s="16" t="str">
        <f>IF((IFERROR((VLOOKUP(D4540,'Automation (QBO)'!A:B,2,FALSE)),"0"))=0,"Suspense",(IFERROR((VLOOKUP(D4540,'Automation (QBO)'!A:B,2,FALSE)),"Suspense")))</f>
        <v>GST/HST Payable</v>
      </c>
      <c r="I4540" s="17">
        <f t="shared" si="290"/>
        <v>-21.54</v>
      </c>
      <c r="J4540" s="12" t="str">
        <f t="shared" si="291"/>
        <v>GST/HST Payable</v>
      </c>
    </row>
    <row r="4541" spans="1:10" ht="18" hidden="1" customHeight="1">
      <c r="A4541" s="13" t="s">
        <v>1068</v>
      </c>
      <c r="B4541" s="12" t="s">
        <v>924</v>
      </c>
      <c r="C4541" s="12" t="s">
        <v>361</v>
      </c>
      <c r="D4541" s="12" t="s">
        <v>272</v>
      </c>
      <c r="E4541" s="12">
        <v>482.5</v>
      </c>
      <c r="F4541" s="14" t="str">
        <f t="shared" si="288"/>
        <v>2025-10-15BillMobile 1 Lube Express + Tires21000 Accounts Payable482.5</v>
      </c>
      <c r="G4541" s="15">
        <f t="shared" si="289"/>
        <v>45945</v>
      </c>
      <c r="H4541" s="16" t="str">
        <f>IF((IFERROR((VLOOKUP(D4541,'Automation (QBO)'!A:B,2,FALSE)),"0"))=0,"Suspense",(IFERROR((VLOOKUP(D4541,'Automation (QBO)'!A:B,2,FALSE)),"Suspense")))</f>
        <v>Accounts Payable - Unknown</v>
      </c>
      <c r="I4541" s="17">
        <f t="shared" si="290"/>
        <v>482.5</v>
      </c>
      <c r="J4541" s="12" t="str">
        <f t="shared" si="291"/>
        <v>Accounts Payable - Unknown</v>
      </c>
    </row>
    <row r="4542" spans="1:10" ht="18" hidden="1" customHeight="1">
      <c r="A4542" s="13" t="s">
        <v>1068</v>
      </c>
      <c r="B4542" s="12" t="s">
        <v>925</v>
      </c>
      <c r="C4542" s="12" t="s">
        <v>361</v>
      </c>
      <c r="D4542" s="12" t="s">
        <v>272</v>
      </c>
      <c r="E4542" s="12">
        <v>-482.5</v>
      </c>
      <c r="F4542" s="14" t="str">
        <f t="shared" si="288"/>
        <v>2025-10-15Bill Payment (Credit Card)Mobile 1 Lube Express + Tires21000 Accounts Payable-482.5</v>
      </c>
      <c r="G4542" s="15">
        <f t="shared" si="289"/>
        <v>45945</v>
      </c>
      <c r="H4542" s="16" t="str">
        <f>IF((IFERROR((VLOOKUP(D4542,'Automation (QBO)'!A:B,2,FALSE)),"0"))=0,"Suspense",(IFERROR((VLOOKUP(D4542,'Automation (QBO)'!A:B,2,FALSE)),"Suspense")))</f>
        <v>Accounts Payable - Unknown</v>
      </c>
      <c r="I4542" s="17">
        <f t="shared" si="290"/>
        <v>-482.5</v>
      </c>
      <c r="J4542" s="12" t="str">
        <f t="shared" si="291"/>
        <v>Accounts Payable - Unknown</v>
      </c>
    </row>
    <row r="4543" spans="1:10" ht="18" hidden="1" customHeight="1">
      <c r="A4543" s="13" t="s">
        <v>1068</v>
      </c>
      <c r="B4543" s="12" t="s">
        <v>925</v>
      </c>
      <c r="C4543" s="12" t="s">
        <v>361</v>
      </c>
      <c r="D4543" s="12" t="s">
        <v>505</v>
      </c>
      <c r="E4543" s="12">
        <v>482.5</v>
      </c>
      <c r="F4543" s="14" t="str">
        <f t="shared" si="288"/>
        <v>2025-10-15Bill Payment (Credit Card)Mobile 1 Lube Express + Tires21010 Credit Card (CIBC Visa)482.5</v>
      </c>
      <c r="G4543" s="15">
        <f t="shared" si="289"/>
        <v>45945</v>
      </c>
      <c r="H4543" s="16" t="str">
        <f>IF((IFERROR((VLOOKUP(D4543,'Automation (QBO)'!A:B,2,FALSE)),"0"))=0,"Suspense",(IFERROR((VLOOKUP(D4543,'Automation (QBO)'!A:B,2,FALSE)),"Suspense")))</f>
        <v>Credit Card (CIBC Visa)</v>
      </c>
      <c r="I4543" s="17">
        <f t="shared" si="290"/>
        <v>482.5</v>
      </c>
      <c r="J4543" s="12" t="str">
        <f t="shared" si="291"/>
        <v>Credit Card (CIBC Visa)</v>
      </c>
    </row>
    <row r="4544" spans="1:10" ht="18" hidden="1" customHeight="1">
      <c r="A4544" s="13" t="s">
        <v>1070</v>
      </c>
      <c r="B4544" s="12" t="s">
        <v>924</v>
      </c>
      <c r="C4544" s="12" t="s">
        <v>1071</v>
      </c>
      <c r="D4544" s="12" t="s">
        <v>654</v>
      </c>
      <c r="E4544" s="12">
        <v>68014.78</v>
      </c>
      <c r="F4544" s="14" t="str">
        <f t="shared" si="288"/>
        <v>2025-10-17BillCanuck Roofing51320 Project Expense - Subcontractors68014.78</v>
      </c>
      <c r="G4544" s="15">
        <f t="shared" si="289"/>
        <v>45947</v>
      </c>
      <c r="H4544" s="16" t="str">
        <f>IF((IFERROR((VLOOKUP(D4544,'Automation (QBO)'!A:B,2,FALSE)),"0"))=0,"Suspense",(IFERROR((VLOOKUP(D4544,'Automation (QBO)'!A:B,2,FALSE)),"Suspense")))</f>
        <v>Project Expense - Subcontractors</v>
      </c>
      <c r="I4544" s="17">
        <f t="shared" si="290"/>
        <v>68014.78</v>
      </c>
      <c r="J4544" s="12" t="str">
        <f t="shared" si="291"/>
        <v>Project Expense - Subcontractors</v>
      </c>
    </row>
    <row r="4545" spans="1:10" ht="18" hidden="1" customHeight="1">
      <c r="A4545" s="13" t="s">
        <v>1070</v>
      </c>
      <c r="B4545" s="12" t="s">
        <v>924</v>
      </c>
      <c r="C4545" s="12" t="s">
        <v>1071</v>
      </c>
      <c r="D4545" s="12" t="s">
        <v>199</v>
      </c>
      <c r="E4545" s="12">
        <v>0</v>
      </c>
      <c r="F4545" s="14" t="str">
        <f t="shared" si="288"/>
        <v>2025-10-17BillCanuck Roofing21020 GST/HST Payable0</v>
      </c>
      <c r="G4545" s="15">
        <f t="shared" si="289"/>
        <v>45947</v>
      </c>
      <c r="H4545" s="16" t="str">
        <f>IF((IFERROR((VLOOKUP(D4545,'Automation (QBO)'!A:B,2,FALSE)),"0"))=0,"Suspense",(IFERROR((VLOOKUP(D4545,'Automation (QBO)'!A:B,2,FALSE)),"Suspense")))</f>
        <v>GST/HST Payable</v>
      </c>
      <c r="I4545" s="17">
        <f t="shared" si="290"/>
        <v>0</v>
      </c>
      <c r="J4545" s="12" t="str">
        <f t="shared" si="291"/>
        <v>GST/HST Payable</v>
      </c>
    </row>
    <row r="4546" spans="1:10" ht="18" hidden="1" customHeight="1">
      <c r="A4546" s="13" t="s">
        <v>1070</v>
      </c>
      <c r="B4546" s="12" t="s">
        <v>924</v>
      </c>
      <c r="C4546" s="12" t="s">
        <v>1071</v>
      </c>
      <c r="D4546" s="12" t="s">
        <v>272</v>
      </c>
      <c r="E4546" s="12">
        <v>68014.78</v>
      </c>
      <c r="F4546" s="14" t="str">
        <f t="shared" si="288"/>
        <v>2025-10-17BillCanuck Roofing21000 Accounts Payable68014.78</v>
      </c>
      <c r="G4546" s="15">
        <f t="shared" si="289"/>
        <v>45947</v>
      </c>
      <c r="H4546" s="16" t="str">
        <f>IF((IFERROR((VLOOKUP(D4546,'Automation (QBO)'!A:B,2,FALSE)),"0"))=0,"Suspense",(IFERROR((VLOOKUP(D4546,'Automation (QBO)'!A:B,2,FALSE)),"Suspense")))</f>
        <v>Accounts Payable - Unknown</v>
      </c>
      <c r="I4546" s="17">
        <f t="shared" si="290"/>
        <v>68014.78</v>
      </c>
      <c r="J4546" s="12" t="str">
        <f t="shared" si="291"/>
        <v>Accounts Payable - Unknown</v>
      </c>
    </row>
    <row r="4547" spans="1:10" ht="18" hidden="1" customHeight="1">
      <c r="A4547" s="13" t="s">
        <v>1070</v>
      </c>
      <c r="B4547" s="12" t="s">
        <v>929</v>
      </c>
      <c r="C4547" s="12" t="s">
        <v>1071</v>
      </c>
      <c r="D4547" s="12" t="s">
        <v>272</v>
      </c>
      <c r="E4547" s="12">
        <v>-68014.78</v>
      </c>
      <c r="F4547" s="14" t="str">
        <f t="shared" si="288"/>
        <v>2025-10-17Bill Payment (Cheque)Canuck Roofing21000 Accounts Payable-68014.78</v>
      </c>
      <c r="G4547" s="15">
        <f t="shared" si="289"/>
        <v>45947</v>
      </c>
      <c r="H4547" s="16" t="str">
        <f>IF((IFERROR((VLOOKUP(D4547,'Automation (QBO)'!A:B,2,FALSE)),"0"))=0,"Suspense",(IFERROR((VLOOKUP(D4547,'Automation (QBO)'!A:B,2,FALSE)),"Suspense")))</f>
        <v>Accounts Payable - Unknown</v>
      </c>
      <c r="I4547" s="17">
        <f t="shared" si="290"/>
        <v>-68014.78</v>
      </c>
      <c r="J4547" s="12" t="str">
        <f t="shared" si="291"/>
        <v>Accounts Payable - Unknown</v>
      </c>
    </row>
    <row r="4548" spans="1:10" ht="18" hidden="1" customHeight="1">
      <c r="A4548" s="13" t="s">
        <v>1070</v>
      </c>
      <c r="B4548" s="12" t="s">
        <v>929</v>
      </c>
      <c r="C4548" s="12" t="s">
        <v>1071</v>
      </c>
      <c r="D4548" s="12" t="s">
        <v>201</v>
      </c>
      <c r="E4548" s="12">
        <v>-68014.78</v>
      </c>
      <c r="F4548" s="14" t="str">
        <f t="shared" si="288"/>
        <v>2025-10-17Bill Payment (Cheque)Canuck Roofing11005 Chequing (CIBC)-68014.78</v>
      </c>
      <c r="G4548" s="15">
        <f t="shared" si="289"/>
        <v>45947</v>
      </c>
      <c r="H4548" s="16" t="str">
        <f>IF((IFERROR((VLOOKUP(D4548,'Automation (QBO)'!A:B,2,FALSE)),"0"))=0,"Suspense",(IFERROR((VLOOKUP(D4548,'Automation (QBO)'!A:B,2,FALSE)),"Suspense")))</f>
        <v>Chequing (CIBC)</v>
      </c>
      <c r="I4548" s="17">
        <f t="shared" si="290"/>
        <v>-68014.78</v>
      </c>
      <c r="J4548" s="12" t="str">
        <f t="shared" si="291"/>
        <v>Chequing (CIBC)</v>
      </c>
    </row>
    <row r="4549" spans="1:10" ht="18" hidden="1" customHeight="1">
      <c r="A4549" s="13" t="s">
        <v>1070</v>
      </c>
      <c r="B4549" s="12" t="s">
        <v>84</v>
      </c>
      <c r="C4549" s="12" t="s">
        <v>754</v>
      </c>
      <c r="D4549" s="12" t="s">
        <v>665</v>
      </c>
      <c r="E4549" s="12">
        <v>13229.99</v>
      </c>
      <c r="F4549" s="14" t="str">
        <f t="shared" si="288"/>
        <v>2025-10-17InvoiceGranville Island Brewing.12000 [Accounts Receivable]13229.99</v>
      </c>
      <c r="G4549" s="15">
        <f t="shared" si="289"/>
        <v>45947</v>
      </c>
      <c r="H4549" s="16" t="str">
        <f>IF((IFERROR((VLOOKUP(D4549,'Automation (QBO)'!A:B,2,FALSE)),"0"))=0,"Suspense",(IFERROR((VLOOKUP(D4549,'Automation (QBO)'!A:B,2,FALSE)),"Suspense")))</f>
        <v>Accounts Recievable - Suspense</v>
      </c>
      <c r="I4549" s="17">
        <f t="shared" si="290"/>
        <v>13229.99</v>
      </c>
      <c r="J4549" s="12" t="str">
        <f t="shared" si="291"/>
        <v>Accounts Recievable - Suspense</v>
      </c>
    </row>
    <row r="4550" spans="1:10" ht="18" hidden="1" customHeight="1">
      <c r="A4550" s="13" t="s">
        <v>1070</v>
      </c>
      <c r="B4550" s="12" t="s">
        <v>84</v>
      </c>
      <c r="C4550" s="12" t="s">
        <v>754</v>
      </c>
      <c r="D4550" s="12" t="s">
        <v>906</v>
      </c>
      <c r="E4550" s="12">
        <v>9575.07</v>
      </c>
      <c r="F4550" s="14" t="str">
        <f t="shared" si="288"/>
        <v>2025-10-17InvoiceGranville Island Brewing.41009 Project Expense - Subcontractors Income9575.07</v>
      </c>
      <c r="G4550" s="15">
        <f t="shared" si="289"/>
        <v>45947</v>
      </c>
      <c r="H4550" s="16" t="str">
        <f>IF((IFERROR((VLOOKUP(D4550,'Automation (QBO)'!A:B,2,FALSE)),"0"))=0,"Suspense",(IFERROR((VLOOKUP(D4550,'Automation (QBO)'!A:B,2,FALSE)),"Suspense")))</f>
        <v>Project Expense - Subcontractors Income</v>
      </c>
      <c r="I4550" s="17">
        <f t="shared" si="290"/>
        <v>9575.07</v>
      </c>
      <c r="J4550" s="12" t="str">
        <f t="shared" si="291"/>
        <v>Project Expense - Subcontractors Income</v>
      </c>
    </row>
    <row r="4551" spans="1:10" ht="18" hidden="1" customHeight="1">
      <c r="A4551" s="13" t="s">
        <v>1070</v>
      </c>
      <c r="B4551" s="12" t="s">
        <v>84</v>
      </c>
      <c r="C4551" s="12" t="s">
        <v>754</v>
      </c>
      <c r="D4551" s="12" t="s">
        <v>760</v>
      </c>
      <c r="E4551" s="12">
        <v>1915.01</v>
      </c>
      <c r="F4551" s="14" t="str">
        <f t="shared" si="288"/>
        <v>2025-10-17InvoiceGranville Island Brewing.42020 Margin - Subcontractor1915.01</v>
      </c>
      <c r="G4551" s="15">
        <f t="shared" si="289"/>
        <v>45947</v>
      </c>
      <c r="H4551" s="16" t="str">
        <f>IF((IFERROR((VLOOKUP(D4551,'Automation (QBO)'!A:B,2,FALSE)),"0"))=0,"Suspense",(IFERROR((VLOOKUP(D4551,'Automation (QBO)'!A:B,2,FALSE)),"Suspense")))</f>
        <v>Margin - Subcontractor</v>
      </c>
      <c r="I4551" s="17">
        <f t="shared" si="290"/>
        <v>1915.01</v>
      </c>
      <c r="J4551" s="12" t="str">
        <f t="shared" si="291"/>
        <v>Margin - Subcontractor</v>
      </c>
    </row>
    <row r="4552" spans="1:10" ht="18" hidden="1" customHeight="1">
      <c r="A4552" s="13" t="s">
        <v>1070</v>
      </c>
      <c r="B4552" s="12" t="s">
        <v>84</v>
      </c>
      <c r="C4552" s="12" t="s">
        <v>754</v>
      </c>
      <c r="D4552" s="12" t="s">
        <v>906</v>
      </c>
      <c r="E4552" s="12">
        <v>299.5</v>
      </c>
      <c r="F4552" s="14" t="str">
        <f t="shared" si="288"/>
        <v>2025-10-17InvoiceGranville Island Brewing.41009 Project Expense - Subcontractors Income299.5</v>
      </c>
      <c r="G4552" s="15">
        <f t="shared" si="289"/>
        <v>45947</v>
      </c>
      <c r="H4552" s="16" t="str">
        <f>IF((IFERROR((VLOOKUP(D4552,'Automation (QBO)'!A:B,2,FALSE)),"0"))=0,"Suspense",(IFERROR((VLOOKUP(D4552,'Automation (QBO)'!A:B,2,FALSE)),"Suspense")))</f>
        <v>Project Expense - Subcontractors Income</v>
      </c>
      <c r="I4552" s="17">
        <f t="shared" si="290"/>
        <v>299.5</v>
      </c>
      <c r="J4552" s="12" t="str">
        <f t="shared" si="291"/>
        <v>Project Expense - Subcontractors Income</v>
      </c>
    </row>
    <row r="4553" spans="1:10" ht="18" hidden="1" customHeight="1">
      <c r="A4553" s="13" t="s">
        <v>1070</v>
      </c>
      <c r="B4553" s="12" t="s">
        <v>84</v>
      </c>
      <c r="C4553" s="12" t="s">
        <v>754</v>
      </c>
      <c r="D4553" s="12" t="s">
        <v>760</v>
      </c>
      <c r="E4553" s="12">
        <v>59.9</v>
      </c>
      <c r="F4553" s="14" t="str">
        <f t="shared" si="288"/>
        <v>2025-10-17InvoiceGranville Island Brewing.42020 Margin - Subcontractor59.9</v>
      </c>
      <c r="G4553" s="15">
        <f t="shared" si="289"/>
        <v>45947</v>
      </c>
      <c r="H4553" s="16" t="str">
        <f>IF((IFERROR((VLOOKUP(D4553,'Automation (QBO)'!A:B,2,FALSE)),"0"))=0,"Suspense",(IFERROR((VLOOKUP(D4553,'Automation (QBO)'!A:B,2,FALSE)),"Suspense")))</f>
        <v>Margin - Subcontractor</v>
      </c>
      <c r="I4553" s="17">
        <f t="shared" si="290"/>
        <v>59.9</v>
      </c>
      <c r="J4553" s="12" t="str">
        <f t="shared" si="291"/>
        <v>Margin - Subcontractor</v>
      </c>
    </row>
    <row r="4554" spans="1:10" ht="18" hidden="1" customHeight="1">
      <c r="A4554" s="13" t="s">
        <v>1070</v>
      </c>
      <c r="B4554" s="12" t="s">
        <v>84</v>
      </c>
      <c r="C4554" s="12" t="s">
        <v>754</v>
      </c>
      <c r="D4554" s="12" t="s">
        <v>758</v>
      </c>
      <c r="E4554" s="12">
        <v>382.5</v>
      </c>
      <c r="F4554" s="14" t="str">
        <f t="shared" si="288"/>
        <v>2025-10-17InvoiceGranville Island Brewing.41006 Labour - General382.5</v>
      </c>
      <c r="G4554" s="15">
        <f t="shared" si="289"/>
        <v>45947</v>
      </c>
      <c r="H4554" s="16" t="str">
        <f>IF((IFERROR((VLOOKUP(D4554,'Automation (QBO)'!A:B,2,FALSE)),"0"))=0,"Suspense",(IFERROR((VLOOKUP(D4554,'Automation (QBO)'!A:B,2,FALSE)),"Suspense")))</f>
        <v>Labour - General</v>
      </c>
      <c r="I4554" s="17">
        <f t="shared" si="290"/>
        <v>382.5</v>
      </c>
      <c r="J4554" s="12" t="str">
        <f t="shared" si="291"/>
        <v>Labour - General</v>
      </c>
    </row>
    <row r="4555" spans="1:10" ht="18" hidden="1" customHeight="1">
      <c r="A4555" s="13" t="s">
        <v>1070</v>
      </c>
      <c r="B4555" s="12" t="s">
        <v>84</v>
      </c>
      <c r="C4555" s="12" t="s">
        <v>754</v>
      </c>
      <c r="D4555" s="12" t="s">
        <v>758</v>
      </c>
      <c r="E4555" s="12">
        <v>272</v>
      </c>
      <c r="F4555" s="14" t="str">
        <f t="shared" si="288"/>
        <v>2025-10-17InvoiceGranville Island Brewing.41006 Labour - General272</v>
      </c>
      <c r="G4555" s="15">
        <f t="shared" si="289"/>
        <v>45947</v>
      </c>
      <c r="H4555" s="16" t="str">
        <f>IF((IFERROR((VLOOKUP(D4555,'Automation (QBO)'!A:B,2,FALSE)),"0"))=0,"Suspense",(IFERROR((VLOOKUP(D4555,'Automation (QBO)'!A:B,2,FALSE)),"Suspense")))</f>
        <v>Labour - General</v>
      </c>
      <c r="I4555" s="17">
        <f t="shared" si="290"/>
        <v>272</v>
      </c>
      <c r="J4555" s="12" t="str">
        <f t="shared" si="291"/>
        <v>Labour - General</v>
      </c>
    </row>
    <row r="4556" spans="1:10" ht="18" hidden="1" customHeight="1">
      <c r="A4556" s="13" t="s">
        <v>1070</v>
      </c>
      <c r="B4556" s="12" t="s">
        <v>84</v>
      </c>
      <c r="C4556" s="12" t="s">
        <v>754</v>
      </c>
      <c r="D4556" s="12" t="s">
        <v>907</v>
      </c>
      <c r="E4556" s="12">
        <v>80</v>
      </c>
      <c r="F4556" s="14" t="str">
        <f t="shared" si="288"/>
        <v>2025-10-17InvoiceGranville Island Brewing.41008 Project Expense - Materials Income80</v>
      </c>
      <c r="G4556" s="15">
        <f t="shared" si="289"/>
        <v>45947</v>
      </c>
      <c r="H4556" s="16" t="str">
        <f>IF((IFERROR((VLOOKUP(D4556,'Automation (QBO)'!A:B,2,FALSE)),"0"))=0,"Suspense",(IFERROR((VLOOKUP(D4556,'Automation (QBO)'!A:B,2,FALSE)),"Suspense")))</f>
        <v>Project Expense - Materials Income</v>
      </c>
      <c r="I4556" s="17">
        <f t="shared" si="290"/>
        <v>80</v>
      </c>
      <c r="J4556" s="12" t="str">
        <f t="shared" si="291"/>
        <v>Project Expense - Materials Income</v>
      </c>
    </row>
    <row r="4557" spans="1:10" ht="18" hidden="1" customHeight="1">
      <c r="A4557" s="13" t="s">
        <v>1070</v>
      </c>
      <c r="B4557" s="12" t="s">
        <v>84</v>
      </c>
      <c r="C4557" s="12" t="s">
        <v>754</v>
      </c>
      <c r="D4557" s="12" t="s">
        <v>759</v>
      </c>
      <c r="E4557" s="12">
        <v>16</v>
      </c>
      <c r="F4557" s="14" t="str">
        <f t="shared" si="288"/>
        <v>2025-10-17InvoiceGranville Island Brewing.42015 Margin - Materials16</v>
      </c>
      <c r="G4557" s="15">
        <f t="shared" si="289"/>
        <v>45947</v>
      </c>
      <c r="H4557" s="16" t="str">
        <f>IF((IFERROR((VLOOKUP(D4557,'Automation (QBO)'!A:B,2,FALSE)),"0"))=0,"Suspense",(IFERROR((VLOOKUP(D4557,'Automation (QBO)'!A:B,2,FALSE)),"Suspense")))</f>
        <v>Margin - Materials</v>
      </c>
      <c r="I4557" s="17">
        <f t="shared" si="290"/>
        <v>16</v>
      </c>
      <c r="J4557" s="12" t="str">
        <f t="shared" si="291"/>
        <v>Margin - Materials</v>
      </c>
    </row>
    <row r="4558" spans="1:10" ht="18" hidden="1" customHeight="1">
      <c r="A4558" s="13" t="s">
        <v>1070</v>
      </c>
      <c r="B4558" s="12" t="s">
        <v>84</v>
      </c>
      <c r="C4558" s="12" t="s">
        <v>754</v>
      </c>
      <c r="D4558" s="12" t="s">
        <v>199</v>
      </c>
      <c r="E4558" s="12">
        <v>630.01</v>
      </c>
      <c r="F4558" s="14" t="str">
        <f t="shared" si="288"/>
        <v>2025-10-17InvoiceGranville Island Brewing.21020 GST/HST Payable630.01</v>
      </c>
      <c r="G4558" s="15">
        <f t="shared" si="289"/>
        <v>45947</v>
      </c>
      <c r="H4558" s="16" t="str">
        <f>IF((IFERROR((VLOOKUP(D4558,'Automation (QBO)'!A:B,2,FALSE)),"0"))=0,"Suspense",(IFERROR((VLOOKUP(D4558,'Automation (QBO)'!A:B,2,FALSE)),"Suspense")))</f>
        <v>GST/HST Payable</v>
      </c>
      <c r="I4558" s="17">
        <f t="shared" si="290"/>
        <v>630.01</v>
      </c>
      <c r="J4558" s="12" t="str">
        <f t="shared" si="291"/>
        <v>GST/HST Payable</v>
      </c>
    </row>
    <row r="4559" spans="1:10" ht="18" hidden="1" customHeight="1">
      <c r="A4559" s="13" t="s">
        <v>1070</v>
      </c>
      <c r="B4559" s="12" t="s">
        <v>78</v>
      </c>
      <c r="C4559" s="12" t="s">
        <v>93</v>
      </c>
      <c r="D4559" s="12" t="s">
        <v>505</v>
      </c>
      <c r="E4559" s="12">
        <v>24.92</v>
      </c>
      <c r="F4559" s="14" t="str">
        <f t="shared" si="288"/>
        <v>2025-10-17ExpenseFullHost21010 Credit Card (CIBC Visa)24.92</v>
      </c>
      <c r="G4559" s="15">
        <f t="shared" si="289"/>
        <v>45947</v>
      </c>
      <c r="H4559" s="16" t="str">
        <f>IF((IFERROR((VLOOKUP(D4559,'Automation (QBO)'!A:B,2,FALSE)),"0"))=0,"Suspense",(IFERROR((VLOOKUP(D4559,'Automation (QBO)'!A:B,2,FALSE)),"Suspense")))</f>
        <v>Credit Card (CIBC Visa)</v>
      </c>
      <c r="I4559" s="17">
        <f t="shared" si="290"/>
        <v>24.92</v>
      </c>
      <c r="J4559" s="12" t="str">
        <f t="shared" si="291"/>
        <v>Credit Card (CIBC Visa)</v>
      </c>
    </row>
    <row r="4560" spans="1:10" ht="18" hidden="1" customHeight="1">
      <c r="A4560" s="13" t="s">
        <v>1070</v>
      </c>
      <c r="B4560" s="12" t="s">
        <v>78</v>
      </c>
      <c r="C4560" s="12" t="s">
        <v>93</v>
      </c>
      <c r="D4560" s="12" t="s">
        <v>383</v>
      </c>
      <c r="E4560" s="12">
        <v>23.73</v>
      </c>
      <c r="F4560" s="14" t="str">
        <f t="shared" si="288"/>
        <v>2025-10-17ExpenseFullHost52165 Subscriptions (Annual)23.73</v>
      </c>
      <c r="G4560" s="15">
        <f t="shared" si="289"/>
        <v>45947</v>
      </c>
      <c r="H4560" s="16" t="str">
        <f>IF((IFERROR((VLOOKUP(D4560,'Automation (QBO)'!A:B,2,FALSE)),"0"))=0,"Suspense",(IFERROR((VLOOKUP(D4560,'Automation (QBO)'!A:B,2,FALSE)),"Suspense")))</f>
        <v>Subscriptions (Annual)</v>
      </c>
      <c r="I4560" s="17">
        <f t="shared" si="290"/>
        <v>23.73</v>
      </c>
      <c r="J4560" s="12" t="str">
        <f t="shared" si="291"/>
        <v>Subscriptions (Annual)</v>
      </c>
    </row>
    <row r="4561" spans="1:10" ht="18" hidden="1" customHeight="1">
      <c r="A4561" s="13" t="s">
        <v>1070</v>
      </c>
      <c r="B4561" s="12" t="s">
        <v>78</v>
      </c>
      <c r="C4561" s="12" t="s">
        <v>93</v>
      </c>
      <c r="D4561" s="12" t="s">
        <v>199</v>
      </c>
      <c r="E4561" s="12">
        <v>-1.19</v>
      </c>
      <c r="F4561" s="14" t="str">
        <f t="shared" si="288"/>
        <v>2025-10-17ExpenseFullHost21020 GST/HST Payable-1.19</v>
      </c>
      <c r="G4561" s="15">
        <f t="shared" si="289"/>
        <v>45947</v>
      </c>
      <c r="H4561" s="16" t="str">
        <f>IF((IFERROR((VLOOKUP(D4561,'Automation (QBO)'!A:B,2,FALSE)),"0"))=0,"Suspense",(IFERROR((VLOOKUP(D4561,'Automation (QBO)'!A:B,2,FALSE)),"Suspense")))</f>
        <v>GST/HST Payable</v>
      </c>
      <c r="I4561" s="17">
        <f t="shared" si="290"/>
        <v>-1.19</v>
      </c>
      <c r="J4561" s="12" t="str">
        <f t="shared" si="291"/>
        <v>GST/HST Payable</v>
      </c>
    </row>
    <row r="4562" spans="1:10" ht="18" hidden="1" customHeight="1">
      <c r="A4562" s="13" t="s">
        <v>1072</v>
      </c>
      <c r="B4562" s="12" t="s">
        <v>78</v>
      </c>
      <c r="C4562" s="12" t="s">
        <v>92</v>
      </c>
      <c r="D4562" s="12" t="s">
        <v>201</v>
      </c>
      <c r="E4562" s="12">
        <v>-1042.9100000000001</v>
      </c>
      <c r="F4562" s="14" t="str">
        <f t="shared" si="288"/>
        <v>2025-10-20ExpenseBDC11005 Chequing (CIBC)-1042.91</v>
      </c>
      <c r="G4562" s="15">
        <f t="shared" si="289"/>
        <v>45950</v>
      </c>
      <c r="H4562" s="16" t="str">
        <f>IF((IFERROR((VLOOKUP(D4562,'Automation (QBO)'!A:B,2,FALSE)),"0"))=0,"Suspense",(IFERROR((VLOOKUP(D4562,'Automation (QBO)'!A:B,2,FALSE)),"Suspense")))</f>
        <v>Chequing (CIBC)</v>
      </c>
      <c r="I4562" s="17">
        <f t="shared" si="290"/>
        <v>-1042.9100000000001</v>
      </c>
      <c r="J4562" s="12" t="str">
        <f t="shared" si="291"/>
        <v>Chequing (CIBC)</v>
      </c>
    </row>
    <row r="4563" spans="1:10" ht="18" hidden="1" customHeight="1">
      <c r="A4563" s="13" t="s">
        <v>1072</v>
      </c>
      <c r="B4563" s="12" t="s">
        <v>78</v>
      </c>
      <c r="C4563" s="12" t="s">
        <v>92</v>
      </c>
      <c r="D4563" s="12" t="s">
        <v>922</v>
      </c>
      <c r="E4563" s="12">
        <v>-1042.9100000000001</v>
      </c>
      <c r="F4563" s="14" t="str">
        <f t="shared" si="288"/>
        <v>2025-10-20ExpenseBDC22005 Bank Loan - BDC (001)-1042.91</v>
      </c>
      <c r="G4563" s="15">
        <f t="shared" si="289"/>
        <v>45950</v>
      </c>
      <c r="H4563" s="16" t="str">
        <f>IF((IFERROR((VLOOKUP(D4563,'Automation (QBO)'!A:B,2,FALSE)),"0"))=0,"Suspense",(IFERROR((VLOOKUP(D4563,'Automation (QBO)'!A:B,2,FALSE)),"Suspense")))</f>
        <v>Bank Loan 1 (BDC)</v>
      </c>
      <c r="I4563" s="17">
        <f t="shared" si="290"/>
        <v>-1042.9100000000001</v>
      </c>
      <c r="J4563" s="12" t="str">
        <f t="shared" si="291"/>
        <v>Bank Loan 1 (BDC)</v>
      </c>
    </row>
    <row r="4564" spans="1:10" ht="18" hidden="1" customHeight="1">
      <c r="A4564" s="13" t="s">
        <v>1072</v>
      </c>
      <c r="B4564" s="12" t="s">
        <v>78</v>
      </c>
      <c r="C4564" s="12" t="s">
        <v>92</v>
      </c>
      <c r="D4564" s="12" t="s">
        <v>199</v>
      </c>
      <c r="E4564" s="12">
        <v>0</v>
      </c>
      <c r="F4564" s="14" t="str">
        <f t="shared" si="288"/>
        <v>2025-10-20ExpenseBDC21020 GST/HST Payable0</v>
      </c>
      <c r="G4564" s="15">
        <f t="shared" si="289"/>
        <v>45950</v>
      </c>
      <c r="H4564" s="16" t="str">
        <f>IF((IFERROR((VLOOKUP(D4564,'Automation (QBO)'!A:B,2,FALSE)),"0"))=0,"Suspense",(IFERROR((VLOOKUP(D4564,'Automation (QBO)'!A:B,2,FALSE)),"Suspense")))</f>
        <v>GST/HST Payable</v>
      </c>
      <c r="I4564" s="17">
        <f t="shared" si="290"/>
        <v>0</v>
      </c>
      <c r="J4564" s="12" t="str">
        <f t="shared" si="291"/>
        <v>GST/HST Payable</v>
      </c>
    </row>
    <row r="4565" spans="1:10" ht="18" hidden="1" customHeight="1">
      <c r="A4565" s="13" t="s">
        <v>1072</v>
      </c>
      <c r="B4565" s="12" t="s">
        <v>924</v>
      </c>
      <c r="C4565" s="12" t="s">
        <v>122</v>
      </c>
      <c r="D4565" s="12" t="s">
        <v>654</v>
      </c>
      <c r="E4565" s="12">
        <v>2251.98</v>
      </c>
      <c r="F4565" s="14" t="str">
        <f t="shared" si="288"/>
        <v>2025-10-20BillCrestlynn Contracting51320 Project Expense - Subcontractors2251.98</v>
      </c>
      <c r="G4565" s="15">
        <f t="shared" si="289"/>
        <v>45950</v>
      </c>
      <c r="H4565" s="16" t="str">
        <f>IF((IFERROR((VLOOKUP(D4565,'Automation (QBO)'!A:B,2,FALSE)),"0"))=0,"Suspense",(IFERROR((VLOOKUP(D4565,'Automation (QBO)'!A:B,2,FALSE)),"Suspense")))</f>
        <v>Project Expense - Subcontractors</v>
      </c>
      <c r="I4565" s="17">
        <f t="shared" si="290"/>
        <v>2251.98</v>
      </c>
      <c r="J4565" s="12" t="str">
        <f t="shared" si="291"/>
        <v>Project Expense - Subcontractors</v>
      </c>
    </row>
    <row r="4566" spans="1:10" ht="18" hidden="1" customHeight="1">
      <c r="A4566" s="13" t="s">
        <v>1072</v>
      </c>
      <c r="B4566" s="12" t="s">
        <v>924</v>
      </c>
      <c r="C4566" s="12" t="s">
        <v>122</v>
      </c>
      <c r="D4566" s="12" t="s">
        <v>199</v>
      </c>
      <c r="E4566" s="12">
        <v>-142.6</v>
      </c>
      <c r="F4566" s="14" t="str">
        <f t="shared" si="288"/>
        <v>2025-10-20BillCrestlynn Contracting21020 GST/HST Payable-142.6</v>
      </c>
      <c r="G4566" s="15">
        <f t="shared" si="289"/>
        <v>45950</v>
      </c>
      <c r="H4566" s="16" t="str">
        <f>IF((IFERROR((VLOOKUP(D4566,'Automation (QBO)'!A:B,2,FALSE)),"0"))=0,"Suspense",(IFERROR((VLOOKUP(D4566,'Automation (QBO)'!A:B,2,FALSE)),"Suspense")))</f>
        <v>GST/HST Payable</v>
      </c>
      <c r="I4566" s="17">
        <f t="shared" si="290"/>
        <v>-142.6</v>
      </c>
      <c r="J4566" s="12" t="str">
        <f t="shared" si="291"/>
        <v>GST/HST Payable</v>
      </c>
    </row>
    <row r="4567" spans="1:10" ht="18" hidden="1" customHeight="1">
      <c r="A4567" s="13" t="s">
        <v>1072</v>
      </c>
      <c r="B4567" s="12" t="s">
        <v>924</v>
      </c>
      <c r="C4567" s="12" t="s">
        <v>122</v>
      </c>
      <c r="D4567" s="12" t="s">
        <v>272</v>
      </c>
      <c r="E4567" s="12">
        <v>2394.58</v>
      </c>
      <c r="F4567" s="14" t="str">
        <f t="shared" si="288"/>
        <v>2025-10-20BillCrestlynn Contracting21000 Accounts Payable2394.58</v>
      </c>
      <c r="G4567" s="15">
        <f t="shared" si="289"/>
        <v>45950</v>
      </c>
      <c r="H4567" s="16" t="str">
        <f>IF((IFERROR((VLOOKUP(D4567,'Automation (QBO)'!A:B,2,FALSE)),"0"))=0,"Suspense",(IFERROR((VLOOKUP(D4567,'Automation (QBO)'!A:B,2,FALSE)),"Suspense")))</f>
        <v>Accounts Payable - Unknown</v>
      </c>
      <c r="I4567" s="17">
        <f t="shared" si="290"/>
        <v>2394.58</v>
      </c>
      <c r="J4567" s="12" t="str">
        <f t="shared" si="291"/>
        <v>Accounts Payable - Unknown</v>
      </c>
    </row>
    <row r="4568" spans="1:10" ht="18" hidden="1" customHeight="1">
      <c r="A4568" s="13" t="s">
        <v>1072</v>
      </c>
      <c r="B4568" s="12" t="s">
        <v>929</v>
      </c>
      <c r="C4568" s="12" t="s">
        <v>122</v>
      </c>
      <c r="D4568" s="12" t="s">
        <v>272</v>
      </c>
      <c r="E4568" s="12">
        <v>-2394.58</v>
      </c>
      <c r="F4568" s="14" t="str">
        <f t="shared" ref="F4568:F4631" si="292">A4568&amp;B4568&amp;C4568&amp;D4568&amp;E4568</f>
        <v>2025-10-20Bill Payment (Cheque)Crestlynn Contracting21000 Accounts Payable-2394.58</v>
      </c>
      <c r="G4568" s="15">
        <f t="shared" ref="G4568:G4631" si="293">IFERROR((DATEVALUE(A4568)),A4568)</f>
        <v>45950</v>
      </c>
      <c r="H4568" s="16" t="str">
        <f>IF((IFERROR((VLOOKUP(D4568,'Automation (QBO)'!A:B,2,FALSE)),"0"))=0,"Suspense",(IFERROR((VLOOKUP(D4568,'Automation (QBO)'!A:B,2,FALSE)),"Suspense")))</f>
        <v>Accounts Payable - Unknown</v>
      </c>
      <c r="I4568" s="17">
        <f t="shared" ref="I4568:I4631" si="294">E4568</f>
        <v>-2394.58</v>
      </c>
      <c r="J4568" s="12" t="str">
        <f t="shared" ref="J4568:J4631" si="295">H4568</f>
        <v>Accounts Payable - Unknown</v>
      </c>
    </row>
    <row r="4569" spans="1:10" ht="18" hidden="1" customHeight="1">
      <c r="A4569" s="13" t="s">
        <v>1072</v>
      </c>
      <c r="B4569" s="12" t="s">
        <v>929</v>
      </c>
      <c r="C4569" s="12" t="s">
        <v>122</v>
      </c>
      <c r="D4569" s="12" t="s">
        <v>201</v>
      </c>
      <c r="E4569" s="12">
        <v>-2394.58</v>
      </c>
      <c r="F4569" s="14" t="str">
        <f t="shared" si="292"/>
        <v>2025-10-20Bill Payment (Cheque)Crestlynn Contracting11005 Chequing (CIBC)-2394.58</v>
      </c>
      <c r="G4569" s="15">
        <f t="shared" si="293"/>
        <v>45950</v>
      </c>
      <c r="H4569" s="16" t="str">
        <f>IF((IFERROR((VLOOKUP(D4569,'Automation (QBO)'!A:B,2,FALSE)),"0"))=0,"Suspense",(IFERROR((VLOOKUP(D4569,'Automation (QBO)'!A:B,2,FALSE)),"Suspense")))</f>
        <v>Chequing (CIBC)</v>
      </c>
      <c r="I4569" s="17">
        <f t="shared" si="294"/>
        <v>-2394.58</v>
      </c>
      <c r="J4569" s="12" t="str">
        <f t="shared" si="295"/>
        <v>Chequing (CIBC)</v>
      </c>
    </row>
    <row r="4570" spans="1:10" ht="18" hidden="1" customHeight="1">
      <c r="A4570" s="13" t="s">
        <v>1072</v>
      </c>
      <c r="B4570" s="12" t="s">
        <v>924</v>
      </c>
      <c r="C4570" s="12" t="s">
        <v>122</v>
      </c>
      <c r="D4570" s="12" t="s">
        <v>654</v>
      </c>
      <c r="E4570" s="129">
        <v>1537.5</v>
      </c>
      <c r="F4570" s="14" t="str">
        <f t="shared" si="292"/>
        <v>2025-10-20BillCrestlynn Contracting51320 Project Expense - Subcontractors1537.5</v>
      </c>
      <c r="G4570" s="15">
        <f t="shared" si="293"/>
        <v>45950</v>
      </c>
      <c r="H4570" s="16" t="str">
        <f>IF((IFERROR((VLOOKUP(D4570,'Automation (QBO)'!A:B,2,FALSE)),"0"))=0,"Suspense",(IFERROR((VLOOKUP(D4570,'Automation (QBO)'!A:B,2,FALSE)),"Suspense")))</f>
        <v>Project Expense - Subcontractors</v>
      </c>
      <c r="I4570" s="17">
        <f t="shared" si="294"/>
        <v>1537.5</v>
      </c>
      <c r="J4570" s="12" t="str">
        <f t="shared" si="295"/>
        <v>Project Expense - Subcontractors</v>
      </c>
    </row>
    <row r="4571" spans="1:10" ht="18" hidden="1" customHeight="1">
      <c r="A4571" s="13" t="s">
        <v>1072</v>
      </c>
      <c r="B4571" s="12" t="s">
        <v>924</v>
      </c>
      <c r="C4571" s="12" t="s">
        <v>122</v>
      </c>
      <c r="D4571" s="12" t="s">
        <v>199</v>
      </c>
      <c r="E4571" s="12">
        <v>-76.88</v>
      </c>
      <c r="F4571" s="14" t="str">
        <f t="shared" si="292"/>
        <v>2025-10-20BillCrestlynn Contracting21020 GST/HST Payable-76.88</v>
      </c>
      <c r="G4571" s="15">
        <f t="shared" si="293"/>
        <v>45950</v>
      </c>
      <c r="H4571" s="16" t="str">
        <f>IF((IFERROR((VLOOKUP(D4571,'Automation (QBO)'!A:B,2,FALSE)),"0"))=0,"Suspense",(IFERROR((VLOOKUP(D4571,'Automation (QBO)'!A:B,2,FALSE)),"Suspense")))</f>
        <v>GST/HST Payable</v>
      </c>
      <c r="I4571" s="17">
        <f t="shared" si="294"/>
        <v>-76.88</v>
      </c>
      <c r="J4571" s="12" t="str">
        <f t="shared" si="295"/>
        <v>GST/HST Payable</v>
      </c>
    </row>
    <row r="4572" spans="1:10" ht="18" hidden="1" customHeight="1">
      <c r="A4572" s="13" t="s">
        <v>1072</v>
      </c>
      <c r="B4572" s="12" t="s">
        <v>924</v>
      </c>
      <c r="C4572" s="12" t="s">
        <v>122</v>
      </c>
      <c r="D4572" s="12" t="s">
        <v>272</v>
      </c>
      <c r="E4572" s="12">
        <v>1614.38</v>
      </c>
      <c r="F4572" s="14" t="str">
        <f t="shared" si="292"/>
        <v>2025-10-20BillCrestlynn Contracting21000 Accounts Payable1614.38</v>
      </c>
      <c r="G4572" s="15">
        <f t="shared" si="293"/>
        <v>45950</v>
      </c>
      <c r="H4572" s="16" t="str">
        <f>IF((IFERROR((VLOOKUP(D4572,'Automation (QBO)'!A:B,2,FALSE)),"0"))=0,"Suspense",(IFERROR((VLOOKUP(D4572,'Automation (QBO)'!A:B,2,FALSE)),"Suspense")))</f>
        <v>Accounts Payable - Unknown</v>
      </c>
      <c r="I4572" s="17">
        <f t="shared" si="294"/>
        <v>1614.38</v>
      </c>
      <c r="J4572" s="12" t="str">
        <f t="shared" si="295"/>
        <v>Accounts Payable - Unknown</v>
      </c>
    </row>
    <row r="4573" spans="1:10" ht="18" hidden="1" customHeight="1">
      <c r="A4573" s="13" t="s">
        <v>1072</v>
      </c>
      <c r="B4573" s="12" t="s">
        <v>929</v>
      </c>
      <c r="C4573" s="12" t="s">
        <v>122</v>
      </c>
      <c r="D4573" s="12" t="s">
        <v>272</v>
      </c>
      <c r="E4573" s="12">
        <v>-1614.38</v>
      </c>
      <c r="F4573" s="14" t="str">
        <f t="shared" si="292"/>
        <v>2025-10-20Bill Payment (Cheque)Crestlynn Contracting21000 Accounts Payable-1614.38</v>
      </c>
      <c r="G4573" s="15">
        <f t="shared" si="293"/>
        <v>45950</v>
      </c>
      <c r="H4573" s="16" t="str">
        <f>IF((IFERROR((VLOOKUP(D4573,'Automation (QBO)'!A:B,2,FALSE)),"0"))=0,"Suspense",(IFERROR((VLOOKUP(D4573,'Automation (QBO)'!A:B,2,FALSE)),"Suspense")))</f>
        <v>Accounts Payable - Unknown</v>
      </c>
      <c r="I4573" s="17">
        <f t="shared" si="294"/>
        <v>-1614.38</v>
      </c>
      <c r="J4573" s="12" t="str">
        <f t="shared" si="295"/>
        <v>Accounts Payable - Unknown</v>
      </c>
    </row>
    <row r="4574" spans="1:10" ht="18" hidden="1" customHeight="1">
      <c r="A4574" s="13" t="s">
        <v>1072</v>
      </c>
      <c r="B4574" s="12" t="s">
        <v>929</v>
      </c>
      <c r="C4574" s="12" t="s">
        <v>122</v>
      </c>
      <c r="D4574" s="12" t="s">
        <v>201</v>
      </c>
      <c r="E4574" s="12">
        <v>-1614.38</v>
      </c>
      <c r="F4574" s="14" t="str">
        <f t="shared" si="292"/>
        <v>2025-10-20Bill Payment (Cheque)Crestlynn Contracting11005 Chequing (CIBC)-1614.38</v>
      </c>
      <c r="G4574" s="15">
        <f t="shared" si="293"/>
        <v>45950</v>
      </c>
      <c r="H4574" s="16" t="str">
        <f>IF((IFERROR((VLOOKUP(D4574,'Automation (QBO)'!A:B,2,FALSE)),"0"))=0,"Suspense",(IFERROR((VLOOKUP(D4574,'Automation (QBO)'!A:B,2,FALSE)),"Suspense")))</f>
        <v>Chequing (CIBC)</v>
      </c>
      <c r="I4574" s="17">
        <f t="shared" si="294"/>
        <v>-1614.38</v>
      </c>
      <c r="J4574" s="12" t="str">
        <f t="shared" si="295"/>
        <v>Chequing (CIBC)</v>
      </c>
    </row>
    <row r="4575" spans="1:10" ht="18" hidden="1" customHeight="1">
      <c r="A4575" s="13" t="s">
        <v>1072</v>
      </c>
      <c r="B4575" s="12" t="s">
        <v>924</v>
      </c>
      <c r="C4575" s="12" t="s">
        <v>122</v>
      </c>
      <c r="D4575" s="12" t="s">
        <v>654</v>
      </c>
      <c r="E4575" s="12">
        <v>337.5</v>
      </c>
      <c r="F4575" s="14" t="str">
        <f t="shared" si="292"/>
        <v>2025-10-20BillCrestlynn Contracting51320 Project Expense - Subcontractors337.5</v>
      </c>
      <c r="G4575" s="15">
        <f t="shared" si="293"/>
        <v>45950</v>
      </c>
      <c r="H4575" s="16" t="str">
        <f>IF((IFERROR((VLOOKUP(D4575,'Automation (QBO)'!A:B,2,FALSE)),"0"))=0,"Suspense",(IFERROR((VLOOKUP(D4575,'Automation (QBO)'!A:B,2,FALSE)),"Suspense")))</f>
        <v>Project Expense - Subcontractors</v>
      </c>
      <c r="I4575" s="17">
        <f t="shared" si="294"/>
        <v>337.5</v>
      </c>
      <c r="J4575" s="12" t="str">
        <f t="shared" si="295"/>
        <v>Project Expense - Subcontractors</v>
      </c>
    </row>
    <row r="4576" spans="1:10" ht="18" hidden="1" customHeight="1">
      <c r="A4576" s="13" t="s">
        <v>1072</v>
      </c>
      <c r="B4576" s="12" t="s">
        <v>924</v>
      </c>
      <c r="C4576" s="12" t="s">
        <v>122</v>
      </c>
      <c r="D4576" s="12" t="s">
        <v>199</v>
      </c>
      <c r="E4576" s="12">
        <v>-16.88</v>
      </c>
      <c r="F4576" s="14" t="str">
        <f t="shared" si="292"/>
        <v>2025-10-20BillCrestlynn Contracting21020 GST/HST Payable-16.88</v>
      </c>
      <c r="G4576" s="15">
        <f t="shared" si="293"/>
        <v>45950</v>
      </c>
      <c r="H4576" s="16" t="str">
        <f>IF((IFERROR((VLOOKUP(D4576,'Automation (QBO)'!A:B,2,FALSE)),"0"))=0,"Suspense",(IFERROR((VLOOKUP(D4576,'Automation (QBO)'!A:B,2,FALSE)),"Suspense")))</f>
        <v>GST/HST Payable</v>
      </c>
      <c r="I4576" s="17">
        <f t="shared" si="294"/>
        <v>-16.88</v>
      </c>
      <c r="J4576" s="12" t="str">
        <f t="shared" si="295"/>
        <v>GST/HST Payable</v>
      </c>
    </row>
    <row r="4577" spans="1:10" ht="18" hidden="1" customHeight="1">
      <c r="A4577" s="13" t="s">
        <v>1072</v>
      </c>
      <c r="B4577" s="12" t="s">
        <v>929</v>
      </c>
      <c r="C4577" s="12" t="s">
        <v>122</v>
      </c>
      <c r="D4577" s="12" t="s">
        <v>272</v>
      </c>
      <c r="E4577" s="12">
        <v>-354.38</v>
      </c>
      <c r="F4577" s="14" t="str">
        <f t="shared" si="292"/>
        <v>2025-10-20Bill Payment (Cheque)Crestlynn Contracting21000 Accounts Payable-354.38</v>
      </c>
      <c r="G4577" s="15">
        <f t="shared" si="293"/>
        <v>45950</v>
      </c>
      <c r="H4577" s="16" t="str">
        <f>IF((IFERROR((VLOOKUP(D4577,'Automation (QBO)'!A:B,2,FALSE)),"0"))=0,"Suspense",(IFERROR((VLOOKUP(D4577,'Automation (QBO)'!A:B,2,FALSE)),"Suspense")))</f>
        <v>Accounts Payable - Unknown</v>
      </c>
      <c r="I4577" s="17">
        <f t="shared" si="294"/>
        <v>-354.38</v>
      </c>
      <c r="J4577" s="12" t="str">
        <f t="shared" si="295"/>
        <v>Accounts Payable - Unknown</v>
      </c>
    </row>
    <row r="4578" spans="1:10" ht="18" hidden="1" customHeight="1">
      <c r="A4578" s="13" t="s">
        <v>1072</v>
      </c>
      <c r="B4578" s="12" t="s">
        <v>924</v>
      </c>
      <c r="C4578" s="12" t="s">
        <v>122</v>
      </c>
      <c r="D4578" s="12" t="s">
        <v>272</v>
      </c>
      <c r="E4578" s="12">
        <v>354.38</v>
      </c>
      <c r="F4578" s="14" t="str">
        <f t="shared" si="292"/>
        <v>2025-10-20BillCrestlynn Contracting21000 Accounts Payable354.38</v>
      </c>
      <c r="G4578" s="15">
        <f t="shared" si="293"/>
        <v>45950</v>
      </c>
      <c r="H4578" s="16" t="str">
        <f>IF((IFERROR((VLOOKUP(D4578,'Automation (QBO)'!A:B,2,FALSE)),"0"))=0,"Suspense",(IFERROR((VLOOKUP(D4578,'Automation (QBO)'!A:B,2,FALSE)),"Suspense")))</f>
        <v>Accounts Payable - Unknown</v>
      </c>
      <c r="I4578" s="17">
        <f t="shared" si="294"/>
        <v>354.38</v>
      </c>
      <c r="J4578" s="12" t="str">
        <f t="shared" si="295"/>
        <v>Accounts Payable - Unknown</v>
      </c>
    </row>
    <row r="4579" spans="1:10" ht="18" hidden="1" customHeight="1">
      <c r="A4579" s="13" t="s">
        <v>1072</v>
      </c>
      <c r="B4579" s="12" t="s">
        <v>929</v>
      </c>
      <c r="C4579" s="12" t="s">
        <v>122</v>
      </c>
      <c r="D4579" s="12" t="s">
        <v>201</v>
      </c>
      <c r="E4579" s="12">
        <v>-354.38</v>
      </c>
      <c r="F4579" s="14" t="str">
        <f t="shared" si="292"/>
        <v>2025-10-20Bill Payment (Cheque)Crestlynn Contracting11005 Chequing (CIBC)-354.38</v>
      </c>
      <c r="G4579" s="15">
        <f t="shared" si="293"/>
        <v>45950</v>
      </c>
      <c r="H4579" s="16" t="str">
        <f>IF((IFERROR((VLOOKUP(D4579,'Automation (QBO)'!A:B,2,FALSE)),"0"))=0,"Suspense",(IFERROR((VLOOKUP(D4579,'Automation (QBO)'!A:B,2,FALSE)),"Suspense")))</f>
        <v>Chequing (CIBC)</v>
      </c>
      <c r="I4579" s="17">
        <f t="shared" si="294"/>
        <v>-354.38</v>
      </c>
      <c r="J4579" s="12" t="str">
        <f t="shared" si="295"/>
        <v>Chequing (CIBC)</v>
      </c>
    </row>
    <row r="4580" spans="1:10" ht="18" hidden="1" customHeight="1">
      <c r="A4580" s="13" t="s">
        <v>1072</v>
      </c>
      <c r="B4580" s="12" t="s">
        <v>78</v>
      </c>
      <c r="C4580" s="12" t="s">
        <v>109</v>
      </c>
      <c r="D4580" s="12" t="s">
        <v>201</v>
      </c>
      <c r="E4580" s="12">
        <v>-5000</v>
      </c>
      <c r="F4580" s="14" t="str">
        <f t="shared" si="292"/>
        <v>2025-10-20ExpenseSaltire Rentals11005 Chequing (CIBC)-5000</v>
      </c>
      <c r="G4580" s="15">
        <f t="shared" si="293"/>
        <v>45950</v>
      </c>
      <c r="H4580" s="16" t="str">
        <f>IF((IFERROR((VLOOKUP(D4580,'Automation (QBO)'!A:B,2,FALSE)),"0"))=0,"Suspense",(IFERROR((VLOOKUP(D4580,'Automation (QBO)'!A:B,2,FALSE)),"Suspense")))</f>
        <v>Chequing (CIBC)</v>
      </c>
      <c r="I4580" s="17">
        <f t="shared" si="294"/>
        <v>-5000</v>
      </c>
      <c r="J4580" s="12" t="str">
        <f t="shared" si="295"/>
        <v>Chequing (CIBC)</v>
      </c>
    </row>
    <row r="4581" spans="1:10" ht="18" hidden="1" customHeight="1">
      <c r="A4581" s="13" t="s">
        <v>1072</v>
      </c>
      <c r="B4581" s="12" t="s">
        <v>78</v>
      </c>
      <c r="C4581" s="12" t="s">
        <v>109</v>
      </c>
      <c r="D4581" s="12" t="s">
        <v>656</v>
      </c>
      <c r="E4581" s="12">
        <v>5000</v>
      </c>
      <c r="F4581" s="14" t="str">
        <f t="shared" si="292"/>
        <v>2025-10-20ExpenseSaltire Rentals13007 Due to/from Saltire Rentals5000</v>
      </c>
      <c r="G4581" s="15">
        <f t="shared" si="293"/>
        <v>45950</v>
      </c>
      <c r="H4581" s="16" t="str">
        <f>IF((IFERROR((VLOOKUP(D4581,'Automation (QBO)'!A:B,2,FALSE)),"0"))=0,"Suspense",(IFERROR((VLOOKUP(D4581,'Automation (QBO)'!A:B,2,FALSE)),"Suspense")))</f>
        <v>Due to/from Saltire Rentals</v>
      </c>
      <c r="I4581" s="17">
        <f t="shared" si="294"/>
        <v>5000</v>
      </c>
      <c r="J4581" s="12" t="str">
        <f t="shared" si="295"/>
        <v>Due to/from Saltire Rentals</v>
      </c>
    </row>
    <row r="4582" spans="1:10" ht="18" hidden="1" customHeight="1">
      <c r="A4582" s="13" t="s">
        <v>1072</v>
      </c>
      <c r="B4582" s="12" t="s">
        <v>78</v>
      </c>
      <c r="C4582" s="12" t="s">
        <v>109</v>
      </c>
      <c r="D4582" s="12" t="s">
        <v>199</v>
      </c>
      <c r="E4582" s="12">
        <v>0</v>
      </c>
      <c r="F4582" s="14" t="str">
        <f t="shared" si="292"/>
        <v>2025-10-20ExpenseSaltire Rentals21020 GST/HST Payable0</v>
      </c>
      <c r="G4582" s="15">
        <f t="shared" si="293"/>
        <v>45950</v>
      </c>
      <c r="H4582" s="16" t="str">
        <f>IF((IFERROR((VLOOKUP(D4582,'Automation (QBO)'!A:B,2,FALSE)),"0"))=0,"Suspense",(IFERROR((VLOOKUP(D4582,'Automation (QBO)'!A:B,2,FALSE)),"Suspense")))</f>
        <v>GST/HST Payable</v>
      </c>
      <c r="I4582" s="17">
        <f t="shared" si="294"/>
        <v>0</v>
      </c>
      <c r="J4582" s="12" t="str">
        <f t="shared" si="295"/>
        <v>GST/HST Payable</v>
      </c>
    </row>
    <row r="4583" spans="1:10" ht="18" hidden="1" customHeight="1">
      <c r="A4583" s="13" t="s">
        <v>1072</v>
      </c>
      <c r="B4583" s="12" t="s">
        <v>924</v>
      </c>
      <c r="C4583" s="12" t="s">
        <v>307</v>
      </c>
      <c r="D4583" s="12" t="s">
        <v>300</v>
      </c>
      <c r="E4583" s="12">
        <v>107.26</v>
      </c>
      <c r="F4583" s="14" t="str">
        <f t="shared" si="292"/>
        <v>2025-10-20BillWorksafe51310 COGS - Labour107.26</v>
      </c>
      <c r="G4583" s="15">
        <f t="shared" si="293"/>
        <v>45950</v>
      </c>
      <c r="H4583" s="16" t="str">
        <f>IF((IFERROR((VLOOKUP(D4583,'Automation (QBO)'!A:B,2,FALSE)),"0"))=0,"Suspense",(IFERROR((VLOOKUP(D4583,'Automation (QBO)'!A:B,2,FALSE)),"Suspense")))</f>
        <v>COGS - Labour</v>
      </c>
      <c r="I4583" s="17">
        <f t="shared" si="294"/>
        <v>107.26</v>
      </c>
      <c r="J4583" s="12" t="str">
        <f t="shared" si="295"/>
        <v>COGS - Labour</v>
      </c>
    </row>
    <row r="4584" spans="1:10" ht="18" hidden="1" customHeight="1">
      <c r="A4584" s="13" t="s">
        <v>1072</v>
      </c>
      <c r="B4584" s="12" t="s">
        <v>924</v>
      </c>
      <c r="C4584" s="12" t="s">
        <v>307</v>
      </c>
      <c r="D4584" s="12" t="s">
        <v>199</v>
      </c>
      <c r="E4584" s="12">
        <v>0</v>
      </c>
      <c r="F4584" s="14" t="str">
        <f t="shared" si="292"/>
        <v>2025-10-20BillWorksafe21020 GST/HST Payable0</v>
      </c>
      <c r="G4584" s="15">
        <f t="shared" si="293"/>
        <v>45950</v>
      </c>
      <c r="H4584" s="16" t="str">
        <f>IF((IFERROR((VLOOKUP(D4584,'Automation (QBO)'!A:B,2,FALSE)),"0"))=0,"Suspense",(IFERROR((VLOOKUP(D4584,'Automation (QBO)'!A:B,2,FALSE)),"Suspense")))</f>
        <v>GST/HST Payable</v>
      </c>
      <c r="I4584" s="17">
        <f t="shared" si="294"/>
        <v>0</v>
      </c>
      <c r="J4584" s="12" t="str">
        <f t="shared" si="295"/>
        <v>GST/HST Payable</v>
      </c>
    </row>
    <row r="4585" spans="1:10" ht="18" hidden="1" customHeight="1">
      <c r="A4585" s="13" t="s">
        <v>1072</v>
      </c>
      <c r="B4585" s="12" t="s">
        <v>925</v>
      </c>
      <c r="C4585" s="12" t="s">
        <v>307</v>
      </c>
      <c r="D4585" s="12" t="s">
        <v>272</v>
      </c>
      <c r="E4585" s="12">
        <v>-107.26</v>
      </c>
      <c r="F4585" s="14" t="str">
        <f t="shared" si="292"/>
        <v>2025-10-20Bill Payment (Credit Card)Worksafe21000 Accounts Payable-107.26</v>
      </c>
      <c r="G4585" s="15">
        <f t="shared" si="293"/>
        <v>45950</v>
      </c>
      <c r="H4585" s="16" t="str">
        <f>IF((IFERROR((VLOOKUP(D4585,'Automation (QBO)'!A:B,2,FALSE)),"0"))=0,"Suspense",(IFERROR((VLOOKUP(D4585,'Automation (QBO)'!A:B,2,FALSE)),"Suspense")))</f>
        <v>Accounts Payable - Unknown</v>
      </c>
      <c r="I4585" s="17">
        <f t="shared" si="294"/>
        <v>-107.26</v>
      </c>
      <c r="J4585" s="12" t="str">
        <f t="shared" si="295"/>
        <v>Accounts Payable - Unknown</v>
      </c>
    </row>
    <row r="4586" spans="1:10" ht="18" hidden="1" customHeight="1">
      <c r="A4586" s="13" t="s">
        <v>1072</v>
      </c>
      <c r="B4586" s="12" t="s">
        <v>924</v>
      </c>
      <c r="C4586" s="12" t="s">
        <v>307</v>
      </c>
      <c r="D4586" s="12" t="s">
        <v>272</v>
      </c>
      <c r="E4586" s="12">
        <v>107.26</v>
      </c>
      <c r="F4586" s="14" t="str">
        <f t="shared" si="292"/>
        <v>2025-10-20BillWorksafe21000 Accounts Payable107.26</v>
      </c>
      <c r="G4586" s="15">
        <f t="shared" si="293"/>
        <v>45950</v>
      </c>
      <c r="H4586" s="16" t="str">
        <f>IF((IFERROR((VLOOKUP(D4586,'Automation (QBO)'!A:B,2,FALSE)),"0"))=0,"Suspense",(IFERROR((VLOOKUP(D4586,'Automation (QBO)'!A:B,2,FALSE)),"Suspense")))</f>
        <v>Accounts Payable - Unknown</v>
      </c>
      <c r="I4586" s="17">
        <f t="shared" si="294"/>
        <v>107.26</v>
      </c>
      <c r="J4586" s="12" t="str">
        <f t="shared" si="295"/>
        <v>Accounts Payable - Unknown</v>
      </c>
    </row>
    <row r="4587" spans="1:10" ht="18" hidden="1" customHeight="1">
      <c r="A4587" s="13" t="s">
        <v>1072</v>
      </c>
      <c r="B4587" s="12" t="s">
        <v>925</v>
      </c>
      <c r="C4587" s="12" t="s">
        <v>307</v>
      </c>
      <c r="D4587" s="12" t="s">
        <v>505</v>
      </c>
      <c r="E4587" s="12">
        <v>107.26</v>
      </c>
      <c r="F4587" s="14" t="str">
        <f t="shared" si="292"/>
        <v>2025-10-20Bill Payment (Credit Card)Worksafe21010 Credit Card (CIBC Visa)107.26</v>
      </c>
      <c r="G4587" s="15">
        <f t="shared" si="293"/>
        <v>45950</v>
      </c>
      <c r="H4587" s="16" t="str">
        <f>IF((IFERROR((VLOOKUP(D4587,'Automation (QBO)'!A:B,2,FALSE)),"0"))=0,"Suspense",(IFERROR((VLOOKUP(D4587,'Automation (QBO)'!A:B,2,FALSE)),"Suspense")))</f>
        <v>Credit Card (CIBC Visa)</v>
      </c>
      <c r="I4587" s="17">
        <f t="shared" si="294"/>
        <v>107.26</v>
      </c>
      <c r="J4587" s="12" t="str">
        <f t="shared" si="295"/>
        <v>Credit Card (CIBC Visa)</v>
      </c>
    </row>
    <row r="4588" spans="1:10" ht="18" hidden="1" customHeight="1">
      <c r="A4588" s="13" t="s">
        <v>1073</v>
      </c>
      <c r="B4588" s="12" t="s">
        <v>105</v>
      </c>
      <c r="D4588" s="12" t="s">
        <v>225</v>
      </c>
      <c r="E4588" s="12">
        <v>8586.93</v>
      </c>
      <c r="F4588" s="14" t="str">
        <f t="shared" si="292"/>
        <v>2025-10-21Journal Entry52510 Payroll - Salary8586.93</v>
      </c>
      <c r="G4588" s="15">
        <f t="shared" si="293"/>
        <v>45951</v>
      </c>
      <c r="H4588" s="16" t="str">
        <f>IF((IFERROR((VLOOKUP(D4588,'Automation (QBO)'!A:B,2,FALSE)),"0"))=0,"Suspense",(IFERROR((VLOOKUP(D4588,'Automation (QBO)'!A:B,2,FALSE)),"Suspense")))</f>
        <v>Payroll - Salary</v>
      </c>
      <c r="I4588" s="17">
        <f t="shared" si="294"/>
        <v>8586.93</v>
      </c>
      <c r="J4588" s="12" t="str">
        <f t="shared" si="295"/>
        <v>Payroll - Salary</v>
      </c>
    </row>
    <row r="4589" spans="1:10" ht="18" hidden="1" customHeight="1">
      <c r="A4589" s="13" t="s">
        <v>1073</v>
      </c>
      <c r="B4589" s="12" t="s">
        <v>105</v>
      </c>
      <c r="D4589" s="12" t="s">
        <v>657</v>
      </c>
      <c r="E4589" s="12">
        <v>57.18</v>
      </c>
      <c r="F4589" s="14" t="str">
        <f t="shared" si="292"/>
        <v>2025-10-21Journal Entry52535 Payroll - WCB57.18</v>
      </c>
      <c r="G4589" s="15">
        <f t="shared" si="293"/>
        <v>45951</v>
      </c>
      <c r="H4589" s="16" t="str">
        <f>IF((IFERROR((VLOOKUP(D4589,'Automation (QBO)'!A:B,2,FALSE)),"0"))=0,"Suspense",(IFERROR((VLOOKUP(D4589,'Automation (QBO)'!A:B,2,FALSE)),"Suspense")))</f>
        <v>Payroll - WCB</v>
      </c>
      <c r="I4589" s="17">
        <f t="shared" si="294"/>
        <v>57.18</v>
      </c>
      <c r="J4589" s="12" t="str">
        <f t="shared" si="295"/>
        <v>Payroll - WCB</v>
      </c>
    </row>
    <row r="4590" spans="1:10" ht="18" hidden="1" customHeight="1">
      <c r="A4590" s="13" t="s">
        <v>1073</v>
      </c>
      <c r="B4590" s="12" t="s">
        <v>105</v>
      </c>
      <c r="D4590" s="12" t="s">
        <v>221</v>
      </c>
      <c r="E4590" s="12">
        <v>128.75</v>
      </c>
      <c r="F4590" s="14" t="str">
        <f t="shared" si="292"/>
        <v>2025-10-21Journal Entry52525 Payroll - CPP128.75</v>
      </c>
      <c r="G4590" s="15">
        <f t="shared" si="293"/>
        <v>45951</v>
      </c>
      <c r="H4590" s="16" t="str">
        <f>IF((IFERROR((VLOOKUP(D4590,'Automation (QBO)'!A:B,2,FALSE)),"0"))=0,"Suspense",(IFERROR((VLOOKUP(D4590,'Automation (QBO)'!A:B,2,FALSE)),"Suspense")))</f>
        <v>Payroll - CPP + EI</v>
      </c>
      <c r="I4590" s="17">
        <f t="shared" si="294"/>
        <v>128.75</v>
      </c>
      <c r="J4590" s="12" t="str">
        <f t="shared" si="295"/>
        <v>Payroll - CPP + EI</v>
      </c>
    </row>
    <row r="4591" spans="1:10" ht="18" hidden="1" customHeight="1">
      <c r="A4591" s="13" t="s">
        <v>1073</v>
      </c>
      <c r="B4591" s="12" t="s">
        <v>105</v>
      </c>
      <c r="D4591" s="12" t="s">
        <v>222</v>
      </c>
      <c r="E4591" s="12">
        <v>55.86</v>
      </c>
      <c r="F4591" s="14" t="str">
        <f t="shared" si="292"/>
        <v>2025-10-21Journal Entry52520 Payroll - EI55.86</v>
      </c>
      <c r="G4591" s="15">
        <f t="shared" si="293"/>
        <v>45951</v>
      </c>
      <c r="H4591" s="16" t="str">
        <f>IF((IFERROR((VLOOKUP(D4591,'Automation (QBO)'!A:B,2,FALSE)),"0"))=0,"Suspense",(IFERROR((VLOOKUP(D4591,'Automation (QBO)'!A:B,2,FALSE)),"Suspense")))</f>
        <v>Payroll - CPP + EI</v>
      </c>
      <c r="I4591" s="17">
        <f t="shared" si="294"/>
        <v>55.86</v>
      </c>
      <c r="J4591" s="12" t="str">
        <f t="shared" si="295"/>
        <v>Payroll - CPP + EI</v>
      </c>
    </row>
    <row r="4592" spans="1:10" ht="18" hidden="1" customHeight="1">
      <c r="A4592" s="13" t="s">
        <v>1073</v>
      </c>
      <c r="B4592" s="12" t="s">
        <v>105</v>
      </c>
      <c r="D4592" s="12" t="s">
        <v>888</v>
      </c>
      <c r="E4592" s="12">
        <v>100.78</v>
      </c>
      <c r="F4592" s="14" t="str">
        <f t="shared" si="292"/>
        <v>2025-10-21Journal Entry52515 Payroll - Fees100.78</v>
      </c>
      <c r="G4592" s="15">
        <f t="shared" si="293"/>
        <v>45951</v>
      </c>
      <c r="H4592" s="16" t="str">
        <f>IF((IFERROR((VLOOKUP(D4592,'Automation (QBO)'!A:B,2,FALSE)),"0"))=0,"Suspense",(IFERROR((VLOOKUP(D4592,'Automation (QBO)'!A:B,2,FALSE)),"Suspense")))</f>
        <v>Payroll - Fees</v>
      </c>
      <c r="I4592" s="17">
        <f t="shared" si="294"/>
        <v>100.78</v>
      </c>
      <c r="J4592" s="12" t="str">
        <f t="shared" si="295"/>
        <v>Payroll - Fees</v>
      </c>
    </row>
    <row r="4593" spans="1:10" ht="18" hidden="1" customHeight="1">
      <c r="A4593" s="13" t="s">
        <v>1073</v>
      </c>
      <c r="B4593" s="12" t="s">
        <v>105</v>
      </c>
      <c r="D4593" s="12" t="s">
        <v>223</v>
      </c>
      <c r="E4593" s="12">
        <v>-5.04</v>
      </c>
      <c r="F4593" s="14" t="str">
        <f t="shared" si="292"/>
        <v>2025-10-21Journal Entry21031 GST/HST Suspense-5.04</v>
      </c>
      <c r="G4593" s="15">
        <f t="shared" si="293"/>
        <v>45951</v>
      </c>
      <c r="H4593" s="16" t="str">
        <f>IF((IFERROR((VLOOKUP(D4593,'Automation (QBO)'!A:B,2,FALSE)),"0"))=0,"Suspense",(IFERROR((VLOOKUP(D4593,'Automation (QBO)'!A:B,2,FALSE)),"Suspense")))</f>
        <v>GST/HST Suspense</v>
      </c>
      <c r="I4593" s="17">
        <f t="shared" si="294"/>
        <v>-5.04</v>
      </c>
      <c r="J4593" s="12" t="str">
        <f t="shared" si="295"/>
        <v>GST/HST Suspense</v>
      </c>
    </row>
    <row r="4594" spans="1:10" ht="18" hidden="1" customHeight="1">
      <c r="A4594" s="13" t="s">
        <v>1073</v>
      </c>
      <c r="B4594" s="12" t="s">
        <v>105</v>
      </c>
      <c r="D4594" s="12" t="s">
        <v>201</v>
      </c>
      <c r="E4594" s="12">
        <v>-8934.5400000000009</v>
      </c>
      <c r="F4594" s="14" t="str">
        <f t="shared" si="292"/>
        <v>2025-10-21Journal Entry11005 Chequing (CIBC)-8934.54</v>
      </c>
      <c r="G4594" s="15">
        <f t="shared" si="293"/>
        <v>45951</v>
      </c>
      <c r="H4594" s="16" t="str">
        <f>IF((IFERROR((VLOOKUP(D4594,'Automation (QBO)'!A:B,2,FALSE)),"0"))=0,"Suspense",(IFERROR((VLOOKUP(D4594,'Automation (QBO)'!A:B,2,FALSE)),"Suspense")))</f>
        <v>Chequing (CIBC)</v>
      </c>
      <c r="I4594" s="17">
        <f t="shared" si="294"/>
        <v>-8934.5400000000009</v>
      </c>
      <c r="J4594" s="12" t="str">
        <f t="shared" si="295"/>
        <v>Chequing (CIBC)</v>
      </c>
    </row>
    <row r="4595" spans="1:10" ht="18" hidden="1" customHeight="1">
      <c r="A4595" s="13" t="s">
        <v>1073</v>
      </c>
      <c r="B4595" s="12" t="s">
        <v>924</v>
      </c>
      <c r="C4595" s="12" t="s">
        <v>123</v>
      </c>
      <c r="D4595" s="12" t="s">
        <v>660</v>
      </c>
      <c r="E4595" s="120">
        <v>6126.81</v>
      </c>
      <c r="F4595" s="14" t="str">
        <f t="shared" si="292"/>
        <v>2025-10-21BillPacific West Systems Supplies51335 Project Expense - Materials6126.81</v>
      </c>
      <c r="G4595" s="15">
        <f t="shared" si="293"/>
        <v>45951</v>
      </c>
      <c r="H4595" s="16" t="str">
        <f>IF((IFERROR((VLOOKUP(D4595,'Automation (QBO)'!A:B,2,FALSE)),"0"))=0,"Suspense",(IFERROR((VLOOKUP(D4595,'Automation (QBO)'!A:B,2,FALSE)),"Suspense")))</f>
        <v>Project Expense - Materials</v>
      </c>
      <c r="I4595" s="17">
        <f t="shared" si="294"/>
        <v>6126.81</v>
      </c>
      <c r="J4595" s="12" t="str">
        <f t="shared" si="295"/>
        <v>Project Expense - Materials</v>
      </c>
    </row>
    <row r="4596" spans="1:10" ht="18" hidden="1" customHeight="1">
      <c r="A4596" s="13" t="s">
        <v>1073</v>
      </c>
      <c r="B4596" s="12" t="s">
        <v>924</v>
      </c>
      <c r="C4596" s="12" t="s">
        <v>123</v>
      </c>
      <c r="D4596" s="12" t="s">
        <v>199</v>
      </c>
      <c r="E4596" s="12">
        <v>-286.63</v>
      </c>
      <c r="F4596" s="14" t="str">
        <f t="shared" si="292"/>
        <v>2025-10-21BillPacific West Systems Supplies21020 GST/HST Payable-286.63</v>
      </c>
      <c r="G4596" s="15">
        <f t="shared" si="293"/>
        <v>45951</v>
      </c>
      <c r="H4596" s="16" t="str">
        <f>IF((IFERROR((VLOOKUP(D4596,'Automation (QBO)'!A:B,2,FALSE)),"0"))=0,"Suspense",(IFERROR((VLOOKUP(D4596,'Automation (QBO)'!A:B,2,FALSE)),"Suspense")))</f>
        <v>GST/HST Payable</v>
      </c>
      <c r="I4596" s="17">
        <f t="shared" si="294"/>
        <v>-286.63</v>
      </c>
      <c r="J4596" s="12" t="str">
        <f t="shared" si="295"/>
        <v>GST/HST Payable</v>
      </c>
    </row>
    <row r="4597" spans="1:10" ht="18" hidden="1" customHeight="1">
      <c r="A4597" s="13" t="s">
        <v>1073</v>
      </c>
      <c r="B4597" s="12" t="s">
        <v>925</v>
      </c>
      <c r="C4597" s="12" t="s">
        <v>123</v>
      </c>
      <c r="D4597" s="12" t="s">
        <v>272</v>
      </c>
      <c r="E4597" s="12">
        <v>-6413.44</v>
      </c>
      <c r="F4597" s="14" t="str">
        <f t="shared" si="292"/>
        <v>2025-10-21Bill Payment (Credit Card)Pacific West Systems Supplies21000 Accounts Payable-6413.44</v>
      </c>
      <c r="G4597" s="15">
        <f t="shared" si="293"/>
        <v>45951</v>
      </c>
      <c r="H4597" s="16" t="str">
        <f>IF((IFERROR((VLOOKUP(D4597,'Automation (QBO)'!A:B,2,FALSE)),"0"))=0,"Suspense",(IFERROR((VLOOKUP(D4597,'Automation (QBO)'!A:B,2,FALSE)),"Suspense")))</f>
        <v>Accounts Payable - Unknown</v>
      </c>
      <c r="I4597" s="17">
        <f t="shared" si="294"/>
        <v>-6413.44</v>
      </c>
      <c r="J4597" s="12" t="str">
        <f t="shared" si="295"/>
        <v>Accounts Payable - Unknown</v>
      </c>
    </row>
    <row r="4598" spans="1:10" ht="18" hidden="1" customHeight="1">
      <c r="A4598" s="13" t="s">
        <v>1073</v>
      </c>
      <c r="B4598" s="12" t="s">
        <v>924</v>
      </c>
      <c r="C4598" s="12" t="s">
        <v>123</v>
      </c>
      <c r="D4598" s="12" t="s">
        <v>272</v>
      </c>
      <c r="E4598" s="12">
        <v>6413.44</v>
      </c>
      <c r="F4598" s="14" t="str">
        <f t="shared" si="292"/>
        <v>2025-10-21BillPacific West Systems Supplies21000 Accounts Payable6413.44</v>
      </c>
      <c r="G4598" s="15">
        <f t="shared" si="293"/>
        <v>45951</v>
      </c>
      <c r="H4598" s="16" t="str">
        <f>IF((IFERROR((VLOOKUP(D4598,'Automation (QBO)'!A:B,2,FALSE)),"0"))=0,"Suspense",(IFERROR((VLOOKUP(D4598,'Automation (QBO)'!A:B,2,FALSE)),"Suspense")))</f>
        <v>Accounts Payable - Unknown</v>
      </c>
      <c r="I4598" s="17">
        <f t="shared" si="294"/>
        <v>6413.44</v>
      </c>
      <c r="J4598" s="12" t="str">
        <f t="shared" si="295"/>
        <v>Accounts Payable - Unknown</v>
      </c>
    </row>
    <row r="4599" spans="1:10" ht="18" hidden="1" customHeight="1">
      <c r="A4599" s="13" t="s">
        <v>1073</v>
      </c>
      <c r="B4599" s="12" t="s">
        <v>925</v>
      </c>
      <c r="C4599" s="12" t="s">
        <v>123</v>
      </c>
      <c r="D4599" s="12" t="s">
        <v>505</v>
      </c>
      <c r="E4599" s="12">
        <v>6413.44</v>
      </c>
      <c r="F4599" s="14" t="str">
        <f t="shared" si="292"/>
        <v>2025-10-21Bill Payment (Credit Card)Pacific West Systems Supplies21010 Credit Card (CIBC Visa)6413.44</v>
      </c>
      <c r="G4599" s="15">
        <f t="shared" si="293"/>
        <v>45951</v>
      </c>
      <c r="H4599" s="16" t="str">
        <f>IF((IFERROR((VLOOKUP(D4599,'Automation (QBO)'!A:B,2,FALSE)),"0"))=0,"Suspense",(IFERROR((VLOOKUP(D4599,'Automation (QBO)'!A:B,2,FALSE)),"Suspense")))</f>
        <v>Credit Card (CIBC Visa)</v>
      </c>
      <c r="I4599" s="17">
        <f t="shared" si="294"/>
        <v>6413.44</v>
      </c>
      <c r="J4599" s="12" t="str">
        <f t="shared" si="295"/>
        <v>Credit Card (CIBC Visa)</v>
      </c>
    </row>
    <row r="4600" spans="1:10" ht="18" hidden="1" customHeight="1">
      <c r="A4600" s="13" t="s">
        <v>1073</v>
      </c>
      <c r="B4600" s="12" t="s">
        <v>98</v>
      </c>
      <c r="C4600" s="12" t="s">
        <v>123</v>
      </c>
      <c r="D4600" s="12" t="s">
        <v>505</v>
      </c>
      <c r="E4600" s="12">
        <v>-28</v>
      </c>
      <c r="F4600" s="14" t="str">
        <f t="shared" si="292"/>
        <v>2025-10-21Credit Card CreditPacific West Systems Supplies21010 Credit Card (CIBC Visa)-28</v>
      </c>
      <c r="G4600" s="15">
        <f t="shared" si="293"/>
        <v>45951</v>
      </c>
      <c r="H4600" s="16" t="str">
        <f>IF((IFERROR((VLOOKUP(D4600,'Automation (QBO)'!A:B,2,FALSE)),"0"))=0,"Suspense",(IFERROR((VLOOKUP(D4600,'Automation (QBO)'!A:B,2,FALSE)),"Suspense")))</f>
        <v>Credit Card (CIBC Visa)</v>
      </c>
      <c r="I4600" s="17">
        <f t="shared" si="294"/>
        <v>-28</v>
      </c>
      <c r="J4600" s="12" t="str">
        <f t="shared" si="295"/>
        <v>Credit Card (CIBC Visa)</v>
      </c>
    </row>
    <row r="4601" spans="1:10" ht="18" hidden="1" customHeight="1">
      <c r="A4601" s="13" t="s">
        <v>1073</v>
      </c>
      <c r="B4601" s="12" t="s">
        <v>98</v>
      </c>
      <c r="C4601" s="12" t="s">
        <v>123</v>
      </c>
      <c r="D4601" s="12" t="s">
        <v>660</v>
      </c>
      <c r="E4601" s="120">
        <v>-26.67</v>
      </c>
      <c r="F4601" s="14" t="str">
        <f t="shared" si="292"/>
        <v>2025-10-21Credit Card CreditPacific West Systems Supplies51335 Project Expense - Materials-26.67</v>
      </c>
      <c r="G4601" s="15">
        <f t="shared" si="293"/>
        <v>45951</v>
      </c>
      <c r="H4601" s="16" t="str">
        <f>IF((IFERROR((VLOOKUP(D4601,'Automation (QBO)'!A:B,2,FALSE)),"0"))=0,"Suspense",(IFERROR((VLOOKUP(D4601,'Automation (QBO)'!A:B,2,FALSE)),"Suspense")))</f>
        <v>Project Expense - Materials</v>
      </c>
      <c r="I4601" s="17">
        <f t="shared" si="294"/>
        <v>-26.67</v>
      </c>
      <c r="J4601" s="12" t="str">
        <f t="shared" si="295"/>
        <v>Project Expense - Materials</v>
      </c>
    </row>
    <row r="4602" spans="1:10" ht="18" hidden="1" customHeight="1">
      <c r="A4602" s="13" t="s">
        <v>1073</v>
      </c>
      <c r="B4602" s="12" t="s">
        <v>98</v>
      </c>
      <c r="C4602" s="12" t="s">
        <v>123</v>
      </c>
      <c r="D4602" s="12" t="s">
        <v>199</v>
      </c>
      <c r="E4602" s="12">
        <v>1.33</v>
      </c>
      <c r="F4602" s="14" t="str">
        <f t="shared" si="292"/>
        <v>2025-10-21Credit Card CreditPacific West Systems Supplies21020 GST/HST Payable1.33</v>
      </c>
      <c r="G4602" s="15">
        <f t="shared" si="293"/>
        <v>45951</v>
      </c>
      <c r="H4602" s="16" t="str">
        <f>IF((IFERROR((VLOOKUP(D4602,'Automation (QBO)'!A:B,2,FALSE)),"0"))=0,"Suspense",(IFERROR((VLOOKUP(D4602,'Automation (QBO)'!A:B,2,FALSE)),"Suspense")))</f>
        <v>GST/HST Payable</v>
      </c>
      <c r="I4602" s="17">
        <f t="shared" si="294"/>
        <v>1.33</v>
      </c>
      <c r="J4602" s="12" t="str">
        <f t="shared" si="295"/>
        <v>GST/HST Payable</v>
      </c>
    </row>
    <row r="4603" spans="1:10" ht="18" hidden="1" customHeight="1">
      <c r="A4603" s="13" t="s">
        <v>1073</v>
      </c>
      <c r="B4603" s="12" t="s">
        <v>98</v>
      </c>
      <c r="C4603" s="12" t="s">
        <v>123</v>
      </c>
      <c r="D4603" s="12" t="s">
        <v>505</v>
      </c>
      <c r="E4603" s="12">
        <v>-52.5</v>
      </c>
      <c r="F4603" s="14" t="str">
        <f t="shared" si="292"/>
        <v>2025-10-21Credit Card CreditPacific West Systems Supplies21010 Credit Card (CIBC Visa)-52.5</v>
      </c>
      <c r="G4603" s="15">
        <f t="shared" si="293"/>
        <v>45951</v>
      </c>
      <c r="H4603" s="16" t="str">
        <f>IF((IFERROR((VLOOKUP(D4603,'Automation (QBO)'!A:B,2,FALSE)),"0"))=0,"Suspense",(IFERROR((VLOOKUP(D4603,'Automation (QBO)'!A:B,2,FALSE)),"Suspense")))</f>
        <v>Credit Card (CIBC Visa)</v>
      </c>
      <c r="I4603" s="17">
        <f t="shared" si="294"/>
        <v>-52.5</v>
      </c>
      <c r="J4603" s="12" t="str">
        <f t="shared" si="295"/>
        <v>Credit Card (CIBC Visa)</v>
      </c>
    </row>
    <row r="4604" spans="1:10" ht="18" hidden="1" customHeight="1">
      <c r="A4604" s="13" t="s">
        <v>1073</v>
      </c>
      <c r="B4604" s="12" t="s">
        <v>98</v>
      </c>
      <c r="C4604" s="12" t="s">
        <v>123</v>
      </c>
      <c r="D4604" s="12" t="s">
        <v>660</v>
      </c>
      <c r="E4604" s="120">
        <v>-50</v>
      </c>
      <c r="F4604" s="14" t="str">
        <f t="shared" si="292"/>
        <v>2025-10-21Credit Card CreditPacific West Systems Supplies51335 Project Expense - Materials-50</v>
      </c>
      <c r="G4604" s="15">
        <f t="shared" si="293"/>
        <v>45951</v>
      </c>
      <c r="H4604" s="16" t="str">
        <f>IF((IFERROR((VLOOKUP(D4604,'Automation (QBO)'!A:B,2,FALSE)),"0"))=0,"Suspense",(IFERROR((VLOOKUP(D4604,'Automation (QBO)'!A:B,2,FALSE)),"Suspense")))</f>
        <v>Project Expense - Materials</v>
      </c>
      <c r="I4604" s="17">
        <f t="shared" si="294"/>
        <v>-50</v>
      </c>
      <c r="J4604" s="12" t="str">
        <f t="shared" si="295"/>
        <v>Project Expense - Materials</v>
      </c>
    </row>
    <row r="4605" spans="1:10" ht="18" hidden="1" customHeight="1">
      <c r="A4605" s="13" t="s">
        <v>1073</v>
      </c>
      <c r="B4605" s="12" t="s">
        <v>98</v>
      </c>
      <c r="C4605" s="12" t="s">
        <v>123</v>
      </c>
      <c r="D4605" s="12" t="s">
        <v>199</v>
      </c>
      <c r="E4605" s="12">
        <v>2.5</v>
      </c>
      <c r="F4605" s="14" t="str">
        <f t="shared" si="292"/>
        <v>2025-10-21Credit Card CreditPacific West Systems Supplies21020 GST/HST Payable2.5</v>
      </c>
      <c r="G4605" s="15">
        <f t="shared" si="293"/>
        <v>45951</v>
      </c>
      <c r="H4605" s="16" t="str">
        <f>IF((IFERROR((VLOOKUP(D4605,'Automation (QBO)'!A:B,2,FALSE)),"0"))=0,"Suspense",(IFERROR((VLOOKUP(D4605,'Automation (QBO)'!A:B,2,FALSE)),"Suspense")))</f>
        <v>GST/HST Payable</v>
      </c>
      <c r="I4605" s="17">
        <f t="shared" si="294"/>
        <v>2.5</v>
      </c>
      <c r="J4605" s="12" t="str">
        <f t="shared" si="295"/>
        <v>GST/HST Payable</v>
      </c>
    </row>
    <row r="4606" spans="1:10" ht="18" hidden="1" customHeight="1">
      <c r="A4606" s="13" t="s">
        <v>1073</v>
      </c>
      <c r="B4606" s="12" t="s">
        <v>924</v>
      </c>
      <c r="C4606" s="12" t="s">
        <v>95</v>
      </c>
      <c r="D4606" s="12" t="s">
        <v>210</v>
      </c>
      <c r="E4606" s="12">
        <v>8</v>
      </c>
      <c r="F4606" s="14" t="str">
        <f t="shared" si="292"/>
        <v>2025-10-21BillImpark52205 Travel &amp; Parking8</v>
      </c>
      <c r="G4606" s="15">
        <f t="shared" si="293"/>
        <v>45951</v>
      </c>
      <c r="H4606" s="16" t="str">
        <f>IF((IFERROR((VLOOKUP(D4606,'Automation (QBO)'!A:B,2,FALSE)),"0"))=0,"Suspense",(IFERROR((VLOOKUP(D4606,'Automation (QBO)'!A:B,2,FALSE)),"Suspense")))</f>
        <v>Travel &amp; Parking</v>
      </c>
      <c r="I4606" s="17">
        <f t="shared" si="294"/>
        <v>8</v>
      </c>
      <c r="J4606" s="12" t="str">
        <f t="shared" si="295"/>
        <v>Travel &amp; Parking</v>
      </c>
    </row>
    <row r="4607" spans="1:10" ht="18" hidden="1" customHeight="1">
      <c r="A4607" s="13" t="s">
        <v>1073</v>
      </c>
      <c r="B4607" s="12" t="s">
        <v>924</v>
      </c>
      <c r="C4607" s="12" t="s">
        <v>95</v>
      </c>
      <c r="D4607" s="12" t="s">
        <v>272</v>
      </c>
      <c r="E4607" s="12">
        <v>8</v>
      </c>
      <c r="F4607" s="14" t="str">
        <f t="shared" si="292"/>
        <v>2025-10-21BillImpark21000 Accounts Payable8</v>
      </c>
      <c r="G4607" s="15">
        <f t="shared" si="293"/>
        <v>45951</v>
      </c>
      <c r="H4607" s="16" t="str">
        <f>IF((IFERROR((VLOOKUP(D4607,'Automation (QBO)'!A:B,2,FALSE)),"0"))=0,"Suspense",(IFERROR((VLOOKUP(D4607,'Automation (QBO)'!A:B,2,FALSE)),"Suspense")))</f>
        <v>Accounts Payable - Unknown</v>
      </c>
      <c r="I4607" s="17">
        <f t="shared" si="294"/>
        <v>8</v>
      </c>
      <c r="J4607" s="12" t="str">
        <f t="shared" si="295"/>
        <v>Accounts Payable - Unknown</v>
      </c>
    </row>
    <row r="4608" spans="1:10" ht="18" hidden="1" customHeight="1">
      <c r="A4608" s="13" t="s">
        <v>1073</v>
      </c>
      <c r="B4608" s="12" t="s">
        <v>925</v>
      </c>
      <c r="C4608" s="12" t="s">
        <v>95</v>
      </c>
      <c r="D4608" s="12" t="s">
        <v>272</v>
      </c>
      <c r="E4608" s="12">
        <v>-8</v>
      </c>
      <c r="F4608" s="14" t="str">
        <f t="shared" si="292"/>
        <v>2025-10-21Bill Payment (Credit Card)Impark21000 Accounts Payable-8</v>
      </c>
      <c r="G4608" s="15">
        <f t="shared" si="293"/>
        <v>45951</v>
      </c>
      <c r="H4608" s="16" t="str">
        <f>IF((IFERROR((VLOOKUP(D4608,'Automation (QBO)'!A:B,2,FALSE)),"0"))=0,"Suspense",(IFERROR((VLOOKUP(D4608,'Automation (QBO)'!A:B,2,FALSE)),"Suspense")))</f>
        <v>Accounts Payable - Unknown</v>
      </c>
      <c r="I4608" s="17">
        <f t="shared" si="294"/>
        <v>-8</v>
      </c>
      <c r="J4608" s="12" t="str">
        <f t="shared" si="295"/>
        <v>Accounts Payable - Unknown</v>
      </c>
    </row>
    <row r="4609" spans="1:10" ht="18" hidden="1" customHeight="1">
      <c r="A4609" s="13" t="s">
        <v>1073</v>
      </c>
      <c r="B4609" s="12" t="s">
        <v>925</v>
      </c>
      <c r="C4609" s="12" t="s">
        <v>95</v>
      </c>
      <c r="D4609" s="12" t="s">
        <v>505</v>
      </c>
      <c r="E4609" s="12">
        <v>8</v>
      </c>
      <c r="F4609" s="14" t="str">
        <f t="shared" si="292"/>
        <v>2025-10-21Bill Payment (Credit Card)Impark21010 Credit Card (CIBC Visa)8</v>
      </c>
      <c r="G4609" s="15">
        <f t="shared" si="293"/>
        <v>45951</v>
      </c>
      <c r="H4609" s="16" t="str">
        <f>IF((IFERROR((VLOOKUP(D4609,'Automation (QBO)'!A:B,2,FALSE)),"0"))=0,"Suspense",(IFERROR((VLOOKUP(D4609,'Automation (QBO)'!A:B,2,FALSE)),"Suspense")))</f>
        <v>Credit Card (CIBC Visa)</v>
      </c>
      <c r="I4609" s="17">
        <f t="shared" si="294"/>
        <v>8</v>
      </c>
      <c r="J4609" s="12" t="str">
        <f t="shared" si="295"/>
        <v>Credit Card (CIBC Visa)</v>
      </c>
    </row>
    <row r="4610" spans="1:10" ht="18" hidden="1" customHeight="1">
      <c r="A4610" s="13" t="s">
        <v>1074</v>
      </c>
      <c r="B4610" s="12" t="s">
        <v>929</v>
      </c>
      <c r="C4610" s="12" t="s">
        <v>766</v>
      </c>
      <c r="D4610" s="12" t="s">
        <v>272</v>
      </c>
      <c r="E4610" s="12">
        <v>-1506.75</v>
      </c>
      <c r="F4610" s="14" t="str">
        <f t="shared" si="292"/>
        <v>2025-10-22Bill Payment (Cheque)Typhon Concrete21000 Accounts Payable-1506.75</v>
      </c>
      <c r="G4610" s="15">
        <f t="shared" si="293"/>
        <v>45952</v>
      </c>
      <c r="H4610" s="16" t="str">
        <f>IF((IFERROR((VLOOKUP(D4610,'Automation (QBO)'!A:B,2,FALSE)),"0"))=0,"Suspense",(IFERROR((VLOOKUP(D4610,'Automation (QBO)'!A:B,2,FALSE)),"Suspense")))</f>
        <v>Accounts Payable - Unknown</v>
      </c>
      <c r="I4610" s="17">
        <f t="shared" si="294"/>
        <v>-1506.75</v>
      </c>
      <c r="J4610" s="12" t="str">
        <f t="shared" si="295"/>
        <v>Accounts Payable - Unknown</v>
      </c>
    </row>
    <row r="4611" spans="1:10" ht="18" hidden="1" customHeight="1">
      <c r="A4611" s="13" t="s">
        <v>1074</v>
      </c>
      <c r="B4611" s="12" t="s">
        <v>924</v>
      </c>
      <c r="C4611" s="12" t="s">
        <v>766</v>
      </c>
      <c r="D4611" s="12" t="s">
        <v>272</v>
      </c>
      <c r="E4611" s="12">
        <v>1506.75</v>
      </c>
      <c r="F4611" s="14" t="str">
        <f t="shared" si="292"/>
        <v>2025-10-22BillTyphon Concrete21000 Accounts Payable1506.75</v>
      </c>
      <c r="G4611" s="15">
        <f t="shared" si="293"/>
        <v>45952</v>
      </c>
      <c r="H4611" s="16" t="str">
        <f>IF((IFERROR((VLOOKUP(D4611,'Automation (QBO)'!A:B,2,FALSE)),"0"))=0,"Suspense",(IFERROR((VLOOKUP(D4611,'Automation (QBO)'!A:B,2,FALSE)),"Suspense")))</f>
        <v>Accounts Payable - Unknown</v>
      </c>
      <c r="I4611" s="17">
        <f t="shared" si="294"/>
        <v>1506.75</v>
      </c>
      <c r="J4611" s="12" t="str">
        <f t="shared" si="295"/>
        <v>Accounts Payable - Unknown</v>
      </c>
    </row>
    <row r="4612" spans="1:10" ht="18" hidden="1" customHeight="1">
      <c r="A4612" s="13" t="s">
        <v>1074</v>
      </c>
      <c r="B4612" s="12" t="s">
        <v>929</v>
      </c>
      <c r="C4612" s="12" t="s">
        <v>766</v>
      </c>
      <c r="D4612" s="12" t="s">
        <v>201</v>
      </c>
      <c r="E4612" s="12">
        <v>-1506.75</v>
      </c>
      <c r="F4612" s="14" t="str">
        <f t="shared" si="292"/>
        <v>2025-10-22Bill Payment (Cheque)Typhon Concrete11005 Chequing (CIBC)-1506.75</v>
      </c>
      <c r="G4612" s="15">
        <f t="shared" si="293"/>
        <v>45952</v>
      </c>
      <c r="H4612" s="16" t="str">
        <f>IF((IFERROR((VLOOKUP(D4612,'Automation (QBO)'!A:B,2,FALSE)),"0"))=0,"Suspense",(IFERROR((VLOOKUP(D4612,'Automation (QBO)'!A:B,2,FALSE)),"Suspense")))</f>
        <v>Chequing (CIBC)</v>
      </c>
      <c r="I4612" s="17">
        <f t="shared" si="294"/>
        <v>-1506.75</v>
      </c>
      <c r="J4612" s="12" t="str">
        <f t="shared" si="295"/>
        <v>Chequing (CIBC)</v>
      </c>
    </row>
    <row r="4613" spans="1:10" ht="18" hidden="1" customHeight="1">
      <c r="A4613" s="13" t="s">
        <v>1074</v>
      </c>
      <c r="B4613" s="12" t="s">
        <v>78</v>
      </c>
      <c r="C4613" s="12" t="s">
        <v>125</v>
      </c>
      <c r="D4613" s="12" t="s">
        <v>199</v>
      </c>
      <c r="E4613" s="12">
        <v>-5.07</v>
      </c>
      <c r="F4613" s="14" t="str">
        <f t="shared" si="292"/>
        <v>2025-10-22ExpenseInuit Quickbooks21020 GST/HST Payable-5.07</v>
      </c>
      <c r="G4613" s="15">
        <f t="shared" si="293"/>
        <v>45952</v>
      </c>
      <c r="H4613" s="16" t="str">
        <f>IF((IFERROR((VLOOKUP(D4613,'Automation (QBO)'!A:B,2,FALSE)),"0"))=0,"Suspense",(IFERROR((VLOOKUP(D4613,'Automation (QBO)'!A:B,2,FALSE)),"Suspense")))</f>
        <v>GST/HST Payable</v>
      </c>
      <c r="I4613" s="17">
        <f t="shared" si="294"/>
        <v>-5.07</v>
      </c>
      <c r="J4613" s="12" t="str">
        <f t="shared" si="295"/>
        <v>GST/HST Payable</v>
      </c>
    </row>
    <row r="4614" spans="1:10" ht="18" hidden="1" customHeight="1">
      <c r="A4614" s="13" t="s">
        <v>1074</v>
      </c>
      <c r="B4614" s="12" t="s">
        <v>78</v>
      </c>
      <c r="C4614" s="12" t="s">
        <v>125</v>
      </c>
      <c r="D4614" s="12" t="s">
        <v>505</v>
      </c>
      <c r="E4614" s="12">
        <v>106.4</v>
      </c>
      <c r="F4614" s="14" t="str">
        <f t="shared" si="292"/>
        <v>2025-10-22ExpenseInuit Quickbooks21010 Credit Card (CIBC Visa)106.4</v>
      </c>
      <c r="G4614" s="15">
        <f t="shared" si="293"/>
        <v>45952</v>
      </c>
      <c r="H4614" s="16" t="str">
        <f>IF((IFERROR((VLOOKUP(D4614,'Automation (QBO)'!A:B,2,FALSE)),"0"))=0,"Suspense",(IFERROR((VLOOKUP(D4614,'Automation (QBO)'!A:B,2,FALSE)),"Suspense")))</f>
        <v>Credit Card (CIBC Visa)</v>
      </c>
      <c r="I4614" s="17">
        <f t="shared" si="294"/>
        <v>106.4</v>
      </c>
      <c r="J4614" s="12" t="str">
        <f t="shared" si="295"/>
        <v>Credit Card (CIBC Visa)</v>
      </c>
    </row>
    <row r="4615" spans="1:10" ht="18" hidden="1" customHeight="1">
      <c r="A4615" s="13" t="s">
        <v>1074</v>
      </c>
      <c r="B4615" s="12" t="s">
        <v>924</v>
      </c>
      <c r="C4615" s="12" t="s">
        <v>766</v>
      </c>
      <c r="D4615" s="12" t="s">
        <v>654</v>
      </c>
      <c r="E4615" s="129">
        <v>1435</v>
      </c>
      <c r="F4615" s="14" t="str">
        <f t="shared" si="292"/>
        <v>2025-10-22BillTyphon Concrete51320 Project Expense - Subcontractors1435</v>
      </c>
      <c r="G4615" s="15">
        <f t="shared" si="293"/>
        <v>45952</v>
      </c>
      <c r="H4615" s="16" t="str">
        <f>IF((IFERROR((VLOOKUP(D4615,'Automation (QBO)'!A:B,2,FALSE)),"0"))=0,"Suspense",(IFERROR((VLOOKUP(D4615,'Automation (QBO)'!A:B,2,FALSE)),"Suspense")))</f>
        <v>Project Expense - Subcontractors</v>
      </c>
      <c r="I4615" s="17">
        <f t="shared" si="294"/>
        <v>1435</v>
      </c>
      <c r="J4615" s="12" t="str">
        <f t="shared" si="295"/>
        <v>Project Expense - Subcontractors</v>
      </c>
    </row>
    <row r="4616" spans="1:10" ht="18" hidden="1" customHeight="1">
      <c r="A4616" s="13" t="s">
        <v>1074</v>
      </c>
      <c r="B4616" s="12" t="s">
        <v>924</v>
      </c>
      <c r="C4616" s="12" t="s">
        <v>766</v>
      </c>
      <c r="D4616" s="12" t="s">
        <v>199</v>
      </c>
      <c r="E4616" s="12">
        <v>-71.75</v>
      </c>
      <c r="F4616" s="14" t="str">
        <f t="shared" si="292"/>
        <v>2025-10-22BillTyphon Concrete21020 GST/HST Payable-71.75</v>
      </c>
      <c r="G4616" s="15">
        <f t="shared" si="293"/>
        <v>45952</v>
      </c>
      <c r="H4616" s="16" t="str">
        <f>IF((IFERROR((VLOOKUP(D4616,'Automation (QBO)'!A:B,2,FALSE)),"0"))=0,"Suspense",(IFERROR((VLOOKUP(D4616,'Automation (QBO)'!A:B,2,FALSE)),"Suspense")))</f>
        <v>GST/HST Payable</v>
      </c>
      <c r="I4616" s="17">
        <f t="shared" si="294"/>
        <v>-71.75</v>
      </c>
      <c r="J4616" s="12" t="str">
        <f t="shared" si="295"/>
        <v>GST/HST Payable</v>
      </c>
    </row>
    <row r="4617" spans="1:10" ht="18" hidden="1" customHeight="1">
      <c r="A4617" s="13" t="s">
        <v>1074</v>
      </c>
      <c r="B4617" s="12" t="s">
        <v>924</v>
      </c>
      <c r="C4617" s="12" t="s">
        <v>103</v>
      </c>
      <c r="D4617" s="12" t="s">
        <v>660</v>
      </c>
      <c r="E4617" s="120">
        <v>206.31</v>
      </c>
      <c r="F4617" s="14" t="str">
        <f t="shared" si="292"/>
        <v>2025-10-22BillRona51335 Project Expense - Materials206.31</v>
      </c>
      <c r="G4617" s="15">
        <f t="shared" si="293"/>
        <v>45952</v>
      </c>
      <c r="H4617" s="16" t="str">
        <f>IF((IFERROR((VLOOKUP(D4617,'Automation (QBO)'!A:B,2,FALSE)),"0"))=0,"Suspense",(IFERROR((VLOOKUP(D4617,'Automation (QBO)'!A:B,2,FALSE)),"Suspense")))</f>
        <v>Project Expense - Materials</v>
      </c>
      <c r="I4617" s="17">
        <f t="shared" si="294"/>
        <v>206.31</v>
      </c>
      <c r="J4617" s="12" t="str">
        <f t="shared" si="295"/>
        <v>Project Expense - Materials</v>
      </c>
    </row>
    <row r="4618" spans="1:10" ht="18" hidden="1" customHeight="1">
      <c r="A4618" s="13" t="s">
        <v>1074</v>
      </c>
      <c r="B4618" s="12" t="s">
        <v>924</v>
      </c>
      <c r="C4618" s="12" t="s">
        <v>103</v>
      </c>
      <c r="D4618" s="12" t="s">
        <v>199</v>
      </c>
      <c r="E4618" s="12">
        <v>-10.06</v>
      </c>
      <c r="F4618" s="14" t="str">
        <f t="shared" si="292"/>
        <v>2025-10-22BillRona21020 GST/HST Payable-10.06</v>
      </c>
      <c r="G4618" s="15">
        <f t="shared" si="293"/>
        <v>45952</v>
      </c>
      <c r="H4618" s="16" t="str">
        <f>IF((IFERROR((VLOOKUP(D4618,'Automation (QBO)'!A:B,2,FALSE)),"0"))=0,"Suspense",(IFERROR((VLOOKUP(D4618,'Automation (QBO)'!A:B,2,FALSE)),"Suspense")))</f>
        <v>GST/HST Payable</v>
      </c>
      <c r="I4618" s="17">
        <f t="shared" si="294"/>
        <v>-10.06</v>
      </c>
      <c r="J4618" s="12" t="str">
        <f t="shared" si="295"/>
        <v>GST/HST Payable</v>
      </c>
    </row>
    <row r="4619" spans="1:10" ht="18" hidden="1" customHeight="1">
      <c r="A4619" s="13" t="s">
        <v>1074</v>
      </c>
      <c r="B4619" s="12" t="s">
        <v>925</v>
      </c>
      <c r="C4619" s="12" t="s">
        <v>103</v>
      </c>
      <c r="D4619" s="12" t="s">
        <v>272</v>
      </c>
      <c r="E4619" s="12">
        <v>-216.37</v>
      </c>
      <c r="F4619" s="14" t="str">
        <f t="shared" si="292"/>
        <v>2025-10-22Bill Payment (Credit Card)Rona21000 Accounts Payable-216.37</v>
      </c>
      <c r="G4619" s="15">
        <f t="shared" si="293"/>
        <v>45952</v>
      </c>
      <c r="H4619" s="16" t="str">
        <f>IF((IFERROR((VLOOKUP(D4619,'Automation (QBO)'!A:B,2,FALSE)),"0"))=0,"Suspense",(IFERROR((VLOOKUP(D4619,'Automation (QBO)'!A:B,2,FALSE)),"Suspense")))</f>
        <v>Accounts Payable - Unknown</v>
      </c>
      <c r="I4619" s="17">
        <f t="shared" si="294"/>
        <v>-216.37</v>
      </c>
      <c r="J4619" s="12" t="str">
        <f t="shared" si="295"/>
        <v>Accounts Payable - Unknown</v>
      </c>
    </row>
    <row r="4620" spans="1:10" ht="18" hidden="1" customHeight="1">
      <c r="A4620" s="13" t="s">
        <v>1074</v>
      </c>
      <c r="B4620" s="12" t="s">
        <v>924</v>
      </c>
      <c r="C4620" s="12" t="s">
        <v>103</v>
      </c>
      <c r="D4620" s="12" t="s">
        <v>272</v>
      </c>
      <c r="E4620" s="12">
        <v>216.37</v>
      </c>
      <c r="F4620" s="14" t="str">
        <f t="shared" si="292"/>
        <v>2025-10-22BillRona21000 Accounts Payable216.37</v>
      </c>
      <c r="G4620" s="15">
        <f t="shared" si="293"/>
        <v>45952</v>
      </c>
      <c r="H4620" s="16" t="str">
        <f>IF((IFERROR((VLOOKUP(D4620,'Automation (QBO)'!A:B,2,FALSE)),"0"))=0,"Suspense",(IFERROR((VLOOKUP(D4620,'Automation (QBO)'!A:B,2,FALSE)),"Suspense")))</f>
        <v>Accounts Payable - Unknown</v>
      </c>
      <c r="I4620" s="17">
        <f t="shared" si="294"/>
        <v>216.37</v>
      </c>
      <c r="J4620" s="12" t="str">
        <f t="shared" si="295"/>
        <v>Accounts Payable - Unknown</v>
      </c>
    </row>
    <row r="4621" spans="1:10" ht="18" hidden="1" customHeight="1">
      <c r="A4621" s="13" t="s">
        <v>1074</v>
      </c>
      <c r="B4621" s="12" t="s">
        <v>925</v>
      </c>
      <c r="C4621" s="12" t="s">
        <v>103</v>
      </c>
      <c r="D4621" s="12" t="s">
        <v>505</v>
      </c>
      <c r="E4621" s="12">
        <v>216.37</v>
      </c>
      <c r="F4621" s="14" t="str">
        <f t="shared" si="292"/>
        <v>2025-10-22Bill Payment (Credit Card)Rona21010 Credit Card (CIBC Visa)216.37</v>
      </c>
      <c r="G4621" s="15">
        <f t="shared" si="293"/>
        <v>45952</v>
      </c>
      <c r="H4621" s="16" t="str">
        <f>IF((IFERROR((VLOOKUP(D4621,'Automation (QBO)'!A:B,2,FALSE)),"0"))=0,"Suspense",(IFERROR((VLOOKUP(D4621,'Automation (QBO)'!A:B,2,FALSE)),"Suspense")))</f>
        <v>Credit Card (CIBC Visa)</v>
      </c>
      <c r="I4621" s="17">
        <f t="shared" si="294"/>
        <v>216.37</v>
      </c>
      <c r="J4621" s="12" t="str">
        <f t="shared" si="295"/>
        <v>Credit Card (CIBC Visa)</v>
      </c>
    </row>
    <row r="4622" spans="1:10" ht="18" hidden="1" customHeight="1">
      <c r="A4622" s="13" t="s">
        <v>1074</v>
      </c>
      <c r="B4622" s="12" t="s">
        <v>78</v>
      </c>
      <c r="C4622" s="12" t="s">
        <v>125</v>
      </c>
      <c r="D4622" s="12" t="s">
        <v>202</v>
      </c>
      <c r="E4622" s="12">
        <v>101.33</v>
      </c>
      <c r="F4622" s="14" t="str">
        <f t="shared" si="292"/>
        <v>2025-10-22ExpenseInuit Quickbooks52110 Accounting101.33</v>
      </c>
      <c r="G4622" s="15">
        <f t="shared" si="293"/>
        <v>45952</v>
      </c>
      <c r="H4622" s="16" t="str">
        <f>IF((IFERROR((VLOOKUP(D4622,'Automation (QBO)'!A:B,2,FALSE)),"0"))=0,"Suspense",(IFERROR((VLOOKUP(D4622,'Automation (QBO)'!A:B,2,FALSE)),"Suspense")))</f>
        <v>Accounting</v>
      </c>
      <c r="I4622" s="17">
        <f t="shared" si="294"/>
        <v>101.33</v>
      </c>
      <c r="J4622" s="12" t="str">
        <f t="shared" si="295"/>
        <v>Accounting</v>
      </c>
    </row>
    <row r="4623" spans="1:10" ht="18" hidden="1" customHeight="1">
      <c r="A4623" s="13" t="s">
        <v>1074</v>
      </c>
      <c r="B4623" s="12" t="s">
        <v>84</v>
      </c>
      <c r="C4623" s="12" t="s">
        <v>754</v>
      </c>
      <c r="D4623" s="12" t="s">
        <v>906</v>
      </c>
      <c r="E4623" s="12">
        <v>9711.76</v>
      </c>
      <c r="F4623" s="14" t="str">
        <f t="shared" si="292"/>
        <v>2025-10-22InvoiceGranville Island Brewing.41009 Project Expense - Subcontractors Income9711.76</v>
      </c>
      <c r="G4623" s="15">
        <f t="shared" si="293"/>
        <v>45952</v>
      </c>
      <c r="H4623" s="16" t="str">
        <f>IF((IFERROR((VLOOKUP(D4623,'Automation (QBO)'!A:B,2,FALSE)),"0"))=0,"Suspense",(IFERROR((VLOOKUP(D4623,'Automation (QBO)'!A:B,2,FALSE)),"Suspense")))</f>
        <v>Project Expense - Subcontractors Income</v>
      </c>
      <c r="I4623" s="17">
        <f t="shared" si="294"/>
        <v>9711.76</v>
      </c>
      <c r="J4623" s="12" t="str">
        <f t="shared" si="295"/>
        <v>Project Expense - Subcontractors Income</v>
      </c>
    </row>
    <row r="4624" spans="1:10" ht="18" hidden="1" customHeight="1">
      <c r="A4624" s="13" t="s">
        <v>1074</v>
      </c>
      <c r="B4624" s="12" t="s">
        <v>84</v>
      </c>
      <c r="C4624" s="12" t="s">
        <v>754</v>
      </c>
      <c r="D4624" s="12" t="s">
        <v>906</v>
      </c>
      <c r="E4624" s="12">
        <v>4648</v>
      </c>
      <c r="F4624" s="14" t="str">
        <f t="shared" si="292"/>
        <v>2025-10-22InvoiceGranville Island Brewing.41009 Project Expense - Subcontractors Income4648</v>
      </c>
      <c r="G4624" s="15">
        <f t="shared" si="293"/>
        <v>45952</v>
      </c>
      <c r="H4624" s="16" t="str">
        <f>IF((IFERROR((VLOOKUP(D4624,'Automation (QBO)'!A:B,2,FALSE)),"0"))=0,"Suspense",(IFERROR((VLOOKUP(D4624,'Automation (QBO)'!A:B,2,FALSE)),"Suspense")))</f>
        <v>Project Expense - Subcontractors Income</v>
      </c>
      <c r="I4624" s="17">
        <f t="shared" si="294"/>
        <v>4648</v>
      </c>
      <c r="J4624" s="12" t="str">
        <f t="shared" si="295"/>
        <v>Project Expense - Subcontractors Income</v>
      </c>
    </row>
    <row r="4625" spans="1:10" ht="18" hidden="1" customHeight="1">
      <c r="A4625" s="13" t="s">
        <v>1074</v>
      </c>
      <c r="B4625" s="12" t="s">
        <v>84</v>
      </c>
      <c r="C4625" s="12" t="s">
        <v>754</v>
      </c>
      <c r="D4625" s="12" t="s">
        <v>760</v>
      </c>
      <c r="E4625" s="12">
        <v>929.6</v>
      </c>
      <c r="F4625" s="14" t="str">
        <f t="shared" si="292"/>
        <v>2025-10-22InvoiceGranville Island Brewing.42020 Margin - Subcontractor929.6</v>
      </c>
      <c r="G4625" s="15">
        <f t="shared" si="293"/>
        <v>45952</v>
      </c>
      <c r="H4625" s="16" t="str">
        <f>IF((IFERROR((VLOOKUP(D4625,'Automation (QBO)'!A:B,2,FALSE)),"0"))=0,"Suspense",(IFERROR((VLOOKUP(D4625,'Automation (QBO)'!A:B,2,FALSE)),"Suspense")))</f>
        <v>Margin - Subcontractor</v>
      </c>
      <c r="I4625" s="17">
        <f t="shared" si="294"/>
        <v>929.6</v>
      </c>
      <c r="J4625" s="12" t="str">
        <f t="shared" si="295"/>
        <v>Margin - Subcontractor</v>
      </c>
    </row>
    <row r="4626" spans="1:10" ht="18" hidden="1" customHeight="1">
      <c r="A4626" s="13" t="s">
        <v>1074</v>
      </c>
      <c r="B4626" s="12" t="s">
        <v>84</v>
      </c>
      <c r="C4626" s="12" t="s">
        <v>754</v>
      </c>
      <c r="D4626" s="12" t="s">
        <v>906</v>
      </c>
      <c r="E4626" s="12">
        <v>7732.66</v>
      </c>
      <c r="F4626" s="14" t="str">
        <f t="shared" si="292"/>
        <v>2025-10-22InvoiceGranville Island Brewing.41009 Project Expense - Subcontractors Income7732.66</v>
      </c>
      <c r="G4626" s="15">
        <f t="shared" si="293"/>
        <v>45952</v>
      </c>
      <c r="H4626" s="16" t="str">
        <f>IF((IFERROR((VLOOKUP(D4626,'Automation (QBO)'!A:B,2,FALSE)),"0"))=0,"Suspense",(IFERROR((VLOOKUP(D4626,'Automation (QBO)'!A:B,2,FALSE)),"Suspense")))</f>
        <v>Project Expense - Subcontractors Income</v>
      </c>
      <c r="I4626" s="17">
        <f t="shared" si="294"/>
        <v>7732.66</v>
      </c>
      <c r="J4626" s="12" t="str">
        <f t="shared" si="295"/>
        <v>Project Expense - Subcontractors Income</v>
      </c>
    </row>
    <row r="4627" spans="1:10" ht="18" hidden="1" customHeight="1">
      <c r="A4627" s="13" t="s">
        <v>1074</v>
      </c>
      <c r="B4627" s="12" t="s">
        <v>84</v>
      </c>
      <c r="C4627" s="12" t="s">
        <v>754</v>
      </c>
      <c r="D4627" s="12" t="s">
        <v>760</v>
      </c>
      <c r="E4627" s="12">
        <v>1546.53</v>
      </c>
      <c r="F4627" s="14" t="str">
        <f t="shared" si="292"/>
        <v>2025-10-22InvoiceGranville Island Brewing.42020 Margin - Subcontractor1546.53</v>
      </c>
      <c r="G4627" s="15">
        <f t="shared" si="293"/>
        <v>45952</v>
      </c>
      <c r="H4627" s="16" t="str">
        <f>IF((IFERROR((VLOOKUP(D4627,'Automation (QBO)'!A:B,2,FALSE)),"0"))=0,"Suspense",(IFERROR((VLOOKUP(D4627,'Automation (QBO)'!A:B,2,FALSE)),"Suspense")))</f>
        <v>Margin - Subcontractor</v>
      </c>
      <c r="I4627" s="17">
        <f t="shared" si="294"/>
        <v>1546.53</v>
      </c>
      <c r="J4627" s="12" t="str">
        <f t="shared" si="295"/>
        <v>Margin - Subcontractor</v>
      </c>
    </row>
    <row r="4628" spans="1:10" ht="18" hidden="1" customHeight="1">
      <c r="A4628" s="13" t="s">
        <v>1074</v>
      </c>
      <c r="B4628" s="12" t="s">
        <v>84</v>
      </c>
      <c r="C4628" s="12" t="s">
        <v>754</v>
      </c>
      <c r="D4628" s="12" t="s">
        <v>906</v>
      </c>
      <c r="E4628" s="12">
        <v>4000</v>
      </c>
      <c r="F4628" s="14" t="str">
        <f t="shared" si="292"/>
        <v>2025-10-22InvoiceGranville Island Brewing.41009 Project Expense - Subcontractors Income4000</v>
      </c>
      <c r="G4628" s="15">
        <f t="shared" si="293"/>
        <v>45952</v>
      </c>
      <c r="H4628" s="16" t="str">
        <f>IF((IFERROR((VLOOKUP(D4628,'Automation (QBO)'!A:B,2,FALSE)),"0"))=0,"Suspense",(IFERROR((VLOOKUP(D4628,'Automation (QBO)'!A:B,2,FALSE)),"Suspense")))</f>
        <v>Project Expense - Subcontractors Income</v>
      </c>
      <c r="I4628" s="17">
        <f t="shared" si="294"/>
        <v>4000</v>
      </c>
      <c r="J4628" s="12" t="str">
        <f t="shared" si="295"/>
        <v>Project Expense - Subcontractors Income</v>
      </c>
    </row>
    <row r="4629" spans="1:10" ht="18" hidden="1" customHeight="1">
      <c r="A4629" s="13" t="s">
        <v>1074</v>
      </c>
      <c r="B4629" s="12" t="s">
        <v>84</v>
      </c>
      <c r="C4629" s="12" t="s">
        <v>754</v>
      </c>
      <c r="D4629" s="12" t="s">
        <v>760</v>
      </c>
      <c r="E4629" s="12">
        <v>800</v>
      </c>
      <c r="F4629" s="14" t="str">
        <f t="shared" si="292"/>
        <v>2025-10-22InvoiceGranville Island Brewing.42020 Margin - Subcontractor800</v>
      </c>
      <c r="G4629" s="15">
        <f t="shared" si="293"/>
        <v>45952</v>
      </c>
      <c r="H4629" s="16" t="str">
        <f>IF((IFERROR((VLOOKUP(D4629,'Automation (QBO)'!A:B,2,FALSE)),"0"))=0,"Suspense",(IFERROR((VLOOKUP(D4629,'Automation (QBO)'!A:B,2,FALSE)),"Suspense")))</f>
        <v>Margin - Subcontractor</v>
      </c>
      <c r="I4629" s="17">
        <f t="shared" si="294"/>
        <v>800</v>
      </c>
      <c r="J4629" s="12" t="str">
        <f t="shared" si="295"/>
        <v>Margin - Subcontractor</v>
      </c>
    </row>
    <row r="4630" spans="1:10" ht="18" hidden="1" customHeight="1">
      <c r="A4630" s="13" t="s">
        <v>1074</v>
      </c>
      <c r="B4630" s="12" t="s">
        <v>84</v>
      </c>
      <c r="C4630" s="12" t="s">
        <v>754</v>
      </c>
      <c r="D4630" s="12" t="s">
        <v>665</v>
      </c>
      <c r="E4630" s="12">
        <v>31392.43</v>
      </c>
      <c r="F4630" s="14" t="str">
        <f t="shared" si="292"/>
        <v>2025-10-22InvoiceGranville Island Brewing.12000 [Accounts Receivable]31392.43</v>
      </c>
      <c r="G4630" s="15">
        <f t="shared" si="293"/>
        <v>45952</v>
      </c>
      <c r="H4630" s="16" t="str">
        <f>IF((IFERROR((VLOOKUP(D4630,'Automation (QBO)'!A:B,2,FALSE)),"0"))=0,"Suspense",(IFERROR((VLOOKUP(D4630,'Automation (QBO)'!A:B,2,FALSE)),"Suspense")))</f>
        <v>Accounts Recievable - Suspense</v>
      </c>
      <c r="I4630" s="17">
        <f t="shared" si="294"/>
        <v>31392.43</v>
      </c>
      <c r="J4630" s="12" t="str">
        <f t="shared" si="295"/>
        <v>Accounts Recievable - Suspense</v>
      </c>
    </row>
    <row r="4631" spans="1:10" ht="18" hidden="1" customHeight="1">
      <c r="A4631" s="13" t="s">
        <v>1074</v>
      </c>
      <c r="B4631" s="12" t="s">
        <v>84</v>
      </c>
      <c r="C4631" s="12" t="s">
        <v>754</v>
      </c>
      <c r="D4631" s="12" t="s">
        <v>758</v>
      </c>
      <c r="E4631" s="12">
        <v>3825</v>
      </c>
      <c r="F4631" s="14" t="str">
        <f t="shared" si="292"/>
        <v>2025-10-22InvoiceGranville Island Brewing.41006 Labour - General3825</v>
      </c>
      <c r="G4631" s="15">
        <f t="shared" si="293"/>
        <v>45952</v>
      </c>
      <c r="H4631" s="16" t="str">
        <f>IF((IFERROR((VLOOKUP(D4631,'Automation (QBO)'!A:B,2,FALSE)),"0"))=0,"Suspense",(IFERROR((VLOOKUP(D4631,'Automation (QBO)'!A:B,2,FALSE)),"Suspense")))</f>
        <v>Labour - General</v>
      </c>
      <c r="I4631" s="17">
        <f t="shared" si="294"/>
        <v>3825</v>
      </c>
      <c r="J4631" s="12" t="str">
        <f t="shared" si="295"/>
        <v>Labour - General</v>
      </c>
    </row>
    <row r="4632" spans="1:10" ht="18" hidden="1" customHeight="1">
      <c r="A4632" s="13" t="s">
        <v>1074</v>
      </c>
      <c r="B4632" s="12" t="s">
        <v>84</v>
      </c>
      <c r="C4632" s="12" t="s">
        <v>754</v>
      </c>
      <c r="D4632" s="12" t="s">
        <v>906</v>
      </c>
      <c r="E4632" s="12">
        <v>1595</v>
      </c>
      <c r="F4632" s="14" t="str">
        <f t="shared" ref="F4632:F4695" si="296">A4632&amp;B4632&amp;C4632&amp;D4632&amp;E4632</f>
        <v>2025-10-22InvoiceGranville Island Brewing.41009 Project Expense - Subcontractors Income1595</v>
      </c>
      <c r="G4632" s="15">
        <f t="shared" ref="G4632:G4695" si="297">IFERROR((DATEVALUE(A4632)),A4632)</f>
        <v>45952</v>
      </c>
      <c r="H4632" s="16" t="str">
        <f>IF((IFERROR((VLOOKUP(D4632,'Automation (QBO)'!A:B,2,FALSE)),"0"))=0,"Suspense",(IFERROR((VLOOKUP(D4632,'Automation (QBO)'!A:B,2,FALSE)),"Suspense")))</f>
        <v>Project Expense - Subcontractors Income</v>
      </c>
      <c r="I4632" s="17">
        <f t="shared" ref="I4632:I4695" si="298">E4632</f>
        <v>1595</v>
      </c>
      <c r="J4632" s="12" t="str">
        <f t="shared" ref="J4632:J4695" si="299">H4632</f>
        <v>Project Expense - Subcontractors Income</v>
      </c>
    </row>
    <row r="4633" spans="1:10" ht="18" hidden="1" customHeight="1">
      <c r="A4633" s="13" t="s">
        <v>1074</v>
      </c>
      <c r="B4633" s="12" t="s">
        <v>84</v>
      </c>
      <c r="C4633" s="12" t="s">
        <v>754</v>
      </c>
      <c r="D4633" s="12" t="s">
        <v>760</v>
      </c>
      <c r="E4633" s="12">
        <v>319</v>
      </c>
      <c r="F4633" s="14" t="str">
        <f t="shared" si="296"/>
        <v>2025-10-22InvoiceGranville Island Brewing.42020 Margin - Subcontractor319</v>
      </c>
      <c r="G4633" s="15">
        <f t="shared" si="297"/>
        <v>45952</v>
      </c>
      <c r="H4633" s="16" t="str">
        <f>IF((IFERROR((VLOOKUP(D4633,'Automation (QBO)'!A:B,2,FALSE)),"0"))=0,"Suspense",(IFERROR((VLOOKUP(D4633,'Automation (QBO)'!A:B,2,FALSE)),"Suspense")))</f>
        <v>Margin - Subcontractor</v>
      </c>
      <c r="I4633" s="17">
        <f t="shared" si="298"/>
        <v>319</v>
      </c>
      <c r="J4633" s="12" t="str">
        <f t="shared" si="299"/>
        <v>Margin - Subcontractor</v>
      </c>
    </row>
    <row r="4634" spans="1:10" ht="18" hidden="1" customHeight="1">
      <c r="A4634" s="13" t="s">
        <v>1074</v>
      </c>
      <c r="B4634" s="12" t="s">
        <v>84</v>
      </c>
      <c r="C4634" s="12" t="s">
        <v>754</v>
      </c>
      <c r="D4634" s="12" t="s">
        <v>906</v>
      </c>
      <c r="E4634" s="12">
        <v>-5210</v>
      </c>
      <c r="F4634" s="14" t="str">
        <f t="shared" si="296"/>
        <v>2025-10-22InvoiceGranville Island Brewing.41009 Project Expense - Subcontractors Income-5210</v>
      </c>
      <c r="G4634" s="15">
        <f t="shared" si="297"/>
        <v>45952</v>
      </c>
      <c r="H4634" s="16" t="str">
        <f>IF((IFERROR((VLOOKUP(D4634,'Automation (QBO)'!A:B,2,FALSE)),"0"))=0,"Suspense",(IFERROR((VLOOKUP(D4634,'Automation (QBO)'!A:B,2,FALSE)),"Suspense")))</f>
        <v>Project Expense - Subcontractors Income</v>
      </c>
      <c r="I4634" s="17">
        <f t="shared" si="298"/>
        <v>-5210</v>
      </c>
      <c r="J4634" s="12" t="str">
        <f t="shared" si="299"/>
        <v>Project Expense - Subcontractors Income</v>
      </c>
    </row>
    <row r="4635" spans="1:10" ht="18" hidden="1" customHeight="1">
      <c r="A4635" s="13" t="s">
        <v>1074</v>
      </c>
      <c r="B4635" s="12" t="s">
        <v>84</v>
      </c>
      <c r="C4635" s="12" t="s">
        <v>754</v>
      </c>
      <c r="D4635" s="12" t="s">
        <v>199</v>
      </c>
      <c r="E4635" s="12">
        <v>1494.88</v>
      </c>
      <c r="F4635" s="14" t="str">
        <f t="shared" si="296"/>
        <v>2025-10-22InvoiceGranville Island Brewing.21020 GST/HST Payable1494.88</v>
      </c>
      <c r="G4635" s="15">
        <f t="shared" si="297"/>
        <v>45952</v>
      </c>
      <c r="H4635" s="16" t="str">
        <f>IF((IFERROR((VLOOKUP(D4635,'Automation (QBO)'!A:B,2,FALSE)),"0"))=0,"Suspense",(IFERROR((VLOOKUP(D4635,'Automation (QBO)'!A:B,2,FALSE)),"Suspense")))</f>
        <v>GST/HST Payable</v>
      </c>
      <c r="I4635" s="17">
        <f t="shared" si="298"/>
        <v>1494.88</v>
      </c>
      <c r="J4635" s="12" t="str">
        <f t="shared" si="299"/>
        <v>GST/HST Payable</v>
      </c>
    </row>
    <row r="4636" spans="1:10" ht="18" hidden="1" customHeight="1">
      <c r="A4636" s="13" t="s">
        <v>1074</v>
      </c>
      <c r="B4636" s="12" t="s">
        <v>78</v>
      </c>
      <c r="C4636" s="12" t="s">
        <v>700</v>
      </c>
      <c r="D4636" s="12" t="s">
        <v>505</v>
      </c>
      <c r="E4636" s="12">
        <v>329.82</v>
      </c>
      <c r="F4636" s="14" t="str">
        <f t="shared" si="296"/>
        <v>2025-10-22ExpenseCIBC Visa21010 Credit Card (CIBC Visa)329.82</v>
      </c>
      <c r="G4636" s="15">
        <f t="shared" si="297"/>
        <v>45952</v>
      </c>
      <c r="H4636" s="16" t="str">
        <f>IF((IFERROR((VLOOKUP(D4636,'Automation (QBO)'!A:B,2,FALSE)),"0"))=0,"Suspense",(IFERROR((VLOOKUP(D4636,'Automation (QBO)'!A:B,2,FALSE)),"Suspense")))</f>
        <v>Credit Card (CIBC Visa)</v>
      </c>
      <c r="I4636" s="17">
        <f t="shared" si="298"/>
        <v>329.82</v>
      </c>
      <c r="J4636" s="12" t="str">
        <f t="shared" si="299"/>
        <v>Credit Card (CIBC Visa)</v>
      </c>
    </row>
    <row r="4637" spans="1:10" ht="18" hidden="1" customHeight="1">
      <c r="A4637" s="13" t="s">
        <v>1074</v>
      </c>
      <c r="B4637" s="12" t="s">
        <v>78</v>
      </c>
      <c r="C4637" s="12" t="s">
        <v>700</v>
      </c>
      <c r="D4637" s="12" t="s">
        <v>275</v>
      </c>
      <c r="E4637" s="12">
        <v>329.82</v>
      </c>
      <c r="F4637" s="14" t="str">
        <f t="shared" si="296"/>
        <v>2025-10-22ExpenseCIBC Visa52120 Bank Interest329.82</v>
      </c>
      <c r="G4637" s="15">
        <f t="shared" si="297"/>
        <v>45952</v>
      </c>
      <c r="H4637" s="16" t="str">
        <f>IF((IFERROR((VLOOKUP(D4637,'Automation (QBO)'!A:B,2,FALSE)),"0"))=0,"Suspense",(IFERROR((VLOOKUP(D4637,'Automation (QBO)'!A:B,2,FALSE)),"Suspense")))</f>
        <v>Bank Interest</v>
      </c>
      <c r="I4637" s="17">
        <f t="shared" si="298"/>
        <v>329.82</v>
      </c>
      <c r="J4637" s="12" t="str">
        <f t="shared" si="299"/>
        <v>Bank Interest</v>
      </c>
    </row>
    <row r="4638" spans="1:10" ht="18" hidden="1" customHeight="1">
      <c r="A4638" s="13" t="s">
        <v>1074</v>
      </c>
      <c r="B4638" s="12" t="s">
        <v>78</v>
      </c>
      <c r="C4638" s="12" t="s">
        <v>700</v>
      </c>
      <c r="D4638" s="12" t="s">
        <v>199</v>
      </c>
      <c r="E4638" s="12">
        <v>0</v>
      </c>
      <c r="F4638" s="14" t="str">
        <f t="shared" si="296"/>
        <v>2025-10-22ExpenseCIBC Visa21020 GST/HST Payable0</v>
      </c>
      <c r="G4638" s="15">
        <f t="shared" si="297"/>
        <v>45952</v>
      </c>
      <c r="H4638" s="16" t="str">
        <f>IF((IFERROR((VLOOKUP(D4638,'Automation (QBO)'!A:B,2,FALSE)),"0"))=0,"Suspense",(IFERROR((VLOOKUP(D4638,'Automation (QBO)'!A:B,2,FALSE)),"Suspense")))</f>
        <v>GST/HST Payable</v>
      </c>
      <c r="I4638" s="17">
        <f t="shared" si="298"/>
        <v>0</v>
      </c>
      <c r="J4638" s="12" t="str">
        <f t="shared" si="299"/>
        <v>GST/HST Payable</v>
      </c>
    </row>
    <row r="4639" spans="1:10" ht="18" hidden="1" customHeight="1">
      <c r="A4639" s="13" t="s">
        <v>1075</v>
      </c>
      <c r="B4639" s="12" t="s">
        <v>106</v>
      </c>
      <c r="C4639" s="12" t="s">
        <v>753</v>
      </c>
      <c r="D4639" s="12" t="s">
        <v>665</v>
      </c>
      <c r="E4639" s="12">
        <v>-98986.06</v>
      </c>
      <c r="F4639" s="14" t="str">
        <f t="shared" si="296"/>
        <v>2025-10-23PaymentBrowns Newport Village:BSH NewPort Patio Project12000 [Accounts Receivable]-98986.06</v>
      </c>
      <c r="G4639" s="15">
        <f t="shared" si="297"/>
        <v>45953</v>
      </c>
      <c r="H4639" s="16" t="str">
        <f>IF((IFERROR((VLOOKUP(D4639,'Automation (QBO)'!A:B,2,FALSE)),"0"))=0,"Suspense",(IFERROR((VLOOKUP(D4639,'Automation (QBO)'!A:B,2,FALSE)),"Suspense")))</f>
        <v>Accounts Recievable - Suspense</v>
      </c>
      <c r="I4639" s="17">
        <f t="shared" si="298"/>
        <v>-98986.06</v>
      </c>
      <c r="J4639" s="12" t="str">
        <f t="shared" si="299"/>
        <v>Accounts Recievable - Suspense</v>
      </c>
    </row>
    <row r="4640" spans="1:10" ht="18" hidden="1" customHeight="1">
      <c r="A4640" s="13" t="s">
        <v>1075</v>
      </c>
      <c r="B4640" s="12" t="s">
        <v>84</v>
      </c>
      <c r="C4640" s="12" t="s">
        <v>1076</v>
      </c>
      <c r="D4640" s="12" t="s">
        <v>665</v>
      </c>
      <c r="E4640" s="12">
        <v>0</v>
      </c>
      <c r="F4640" s="14" t="str">
        <f t="shared" si="296"/>
        <v>2025-10-23InvoiceSuterBrook Dental Group:SuterBrook Dental Expansion12000 [Accounts Receivable]0</v>
      </c>
      <c r="G4640" s="15">
        <f t="shared" si="297"/>
        <v>45953</v>
      </c>
      <c r="H4640" s="16" t="str">
        <f>IF((IFERROR((VLOOKUP(D4640,'Automation (QBO)'!A:B,2,FALSE)),"0"))=0,"Suspense",(IFERROR((VLOOKUP(D4640,'Automation (QBO)'!A:B,2,FALSE)),"Suspense")))</f>
        <v>Accounts Recievable - Suspense</v>
      </c>
      <c r="I4640" s="17">
        <f t="shared" si="298"/>
        <v>0</v>
      </c>
      <c r="J4640" s="12" t="str">
        <f t="shared" si="299"/>
        <v>Accounts Recievable - Suspense</v>
      </c>
    </row>
    <row r="4641" spans="1:10" ht="18" hidden="1" customHeight="1">
      <c r="A4641" s="13" t="s">
        <v>1075</v>
      </c>
      <c r="B4641" s="12" t="s">
        <v>84</v>
      </c>
      <c r="C4641" s="12" t="s">
        <v>1076</v>
      </c>
      <c r="D4641" s="12" t="s">
        <v>906</v>
      </c>
      <c r="E4641" s="129">
        <v>117932.2</v>
      </c>
      <c r="F4641" s="14" t="str">
        <f t="shared" si="296"/>
        <v>2025-10-23InvoiceSuterBrook Dental Group:SuterBrook Dental Expansion41009 Project Expense - Subcontractors Income117932.2</v>
      </c>
      <c r="G4641" s="15">
        <f t="shared" si="297"/>
        <v>45953</v>
      </c>
      <c r="H4641" s="16" t="str">
        <f>IF((IFERROR((VLOOKUP(D4641,'Automation (QBO)'!A:B,2,FALSE)),"0"))=0,"Suspense",(IFERROR((VLOOKUP(D4641,'Automation (QBO)'!A:B,2,FALSE)),"Suspense")))</f>
        <v>Project Expense - Subcontractors Income</v>
      </c>
      <c r="I4641" s="17">
        <f t="shared" si="298"/>
        <v>117932.2</v>
      </c>
      <c r="J4641" s="12" t="str">
        <f t="shared" si="299"/>
        <v>Project Expense - Subcontractors Income</v>
      </c>
    </row>
    <row r="4642" spans="1:10" ht="18" hidden="1" customHeight="1">
      <c r="A4642" s="13" t="s">
        <v>1075</v>
      </c>
      <c r="B4642" s="12" t="s">
        <v>84</v>
      </c>
      <c r="C4642" s="12" t="s">
        <v>1076</v>
      </c>
      <c r="D4642" s="12" t="s">
        <v>760</v>
      </c>
      <c r="E4642" s="12">
        <v>23586.44</v>
      </c>
      <c r="F4642" s="14" t="str">
        <f t="shared" si="296"/>
        <v>2025-10-23InvoiceSuterBrook Dental Group:SuterBrook Dental Expansion42020 Margin - Subcontractor23586.44</v>
      </c>
      <c r="G4642" s="15">
        <f t="shared" si="297"/>
        <v>45953</v>
      </c>
      <c r="H4642" s="16" t="str">
        <f>IF((IFERROR((VLOOKUP(D4642,'Automation (QBO)'!A:B,2,FALSE)),"0"))=0,"Suspense",(IFERROR((VLOOKUP(D4642,'Automation (QBO)'!A:B,2,FALSE)),"Suspense")))</f>
        <v>Margin - Subcontractor</v>
      </c>
      <c r="I4642" s="17">
        <f t="shared" si="298"/>
        <v>23586.44</v>
      </c>
      <c r="J4642" s="12" t="str">
        <f t="shared" si="299"/>
        <v>Margin - Subcontractor</v>
      </c>
    </row>
    <row r="4643" spans="1:10" ht="18" hidden="1" customHeight="1">
      <c r="A4643" s="13" t="s">
        <v>1075</v>
      </c>
      <c r="B4643" s="12" t="s">
        <v>84</v>
      </c>
      <c r="C4643" s="12" t="s">
        <v>1076</v>
      </c>
      <c r="D4643" s="12" t="s">
        <v>757</v>
      </c>
      <c r="E4643" s="12">
        <v>1000</v>
      </c>
      <c r="F4643" s="14" t="str">
        <f t="shared" si="296"/>
        <v>2025-10-23InvoiceSuterBrook Dental Group:SuterBrook Dental Expansion42010 Rental - External1000</v>
      </c>
      <c r="G4643" s="15">
        <f t="shared" si="297"/>
        <v>45953</v>
      </c>
      <c r="H4643" s="16" t="str">
        <f>IF((IFERROR((VLOOKUP(D4643,'Automation (QBO)'!A:B,2,FALSE)),"0"))=0,"Suspense",(IFERROR((VLOOKUP(D4643,'Automation (QBO)'!A:B,2,FALSE)),"Suspense")))</f>
        <v>Rental - External</v>
      </c>
      <c r="I4643" s="17">
        <f t="shared" si="298"/>
        <v>1000</v>
      </c>
      <c r="J4643" s="12" t="str">
        <f t="shared" si="299"/>
        <v>Rental - External</v>
      </c>
    </row>
    <row r="4644" spans="1:10" ht="18" hidden="1" customHeight="1">
      <c r="A4644" s="13" t="s">
        <v>1075</v>
      </c>
      <c r="B4644" s="12" t="s">
        <v>84</v>
      </c>
      <c r="C4644" s="12" t="s">
        <v>1076</v>
      </c>
      <c r="D4644" s="12" t="s">
        <v>762</v>
      </c>
      <c r="E4644" s="12">
        <v>200</v>
      </c>
      <c r="F4644" s="14" t="str">
        <f t="shared" si="296"/>
        <v>2025-10-23InvoiceSuterBrook Dental Group:SuterBrook Dental Expansion42030 Margin - Rental200</v>
      </c>
      <c r="G4644" s="15">
        <f t="shared" si="297"/>
        <v>45953</v>
      </c>
      <c r="H4644" s="16" t="str">
        <f>IF((IFERROR((VLOOKUP(D4644,'Automation (QBO)'!A:B,2,FALSE)),"0"))=0,"Suspense",(IFERROR((VLOOKUP(D4644,'Automation (QBO)'!A:B,2,FALSE)),"Suspense")))</f>
        <v>Margin - Rental</v>
      </c>
      <c r="I4644" s="17">
        <f t="shared" si="298"/>
        <v>200</v>
      </c>
      <c r="J4644" s="12" t="str">
        <f t="shared" si="299"/>
        <v>Margin - Rental</v>
      </c>
    </row>
    <row r="4645" spans="1:10" ht="18" hidden="1" customHeight="1">
      <c r="A4645" s="13" t="s">
        <v>1075</v>
      </c>
      <c r="B4645" s="12" t="s">
        <v>84</v>
      </c>
      <c r="C4645" s="12" t="s">
        <v>1076</v>
      </c>
      <c r="D4645" s="12" t="s">
        <v>907</v>
      </c>
      <c r="E4645" s="12">
        <v>37307.08</v>
      </c>
      <c r="F4645" s="14" t="str">
        <f t="shared" si="296"/>
        <v>2025-10-23InvoiceSuterBrook Dental Group:SuterBrook Dental Expansion41008 Project Expense - Materials Income37307.08</v>
      </c>
      <c r="G4645" s="15">
        <f t="shared" si="297"/>
        <v>45953</v>
      </c>
      <c r="H4645" s="16" t="str">
        <f>IF((IFERROR((VLOOKUP(D4645,'Automation (QBO)'!A:B,2,FALSE)),"0"))=0,"Suspense",(IFERROR((VLOOKUP(D4645,'Automation (QBO)'!A:B,2,FALSE)),"Suspense")))</f>
        <v>Project Expense - Materials Income</v>
      </c>
      <c r="I4645" s="17">
        <f t="shared" si="298"/>
        <v>37307.08</v>
      </c>
      <c r="J4645" s="12" t="str">
        <f t="shared" si="299"/>
        <v>Project Expense - Materials Income</v>
      </c>
    </row>
    <row r="4646" spans="1:10" ht="18" hidden="1" customHeight="1">
      <c r="A4646" s="13" t="s">
        <v>1075</v>
      </c>
      <c r="B4646" s="12" t="s">
        <v>84</v>
      </c>
      <c r="C4646" s="12" t="s">
        <v>1076</v>
      </c>
      <c r="D4646" s="12" t="s">
        <v>759</v>
      </c>
      <c r="E4646" s="12">
        <v>7461.41</v>
      </c>
      <c r="F4646" s="14" t="str">
        <f t="shared" si="296"/>
        <v>2025-10-23InvoiceSuterBrook Dental Group:SuterBrook Dental Expansion42015 Margin - Materials7461.41</v>
      </c>
      <c r="G4646" s="15">
        <f t="shared" si="297"/>
        <v>45953</v>
      </c>
      <c r="H4646" s="16" t="str">
        <f>IF((IFERROR((VLOOKUP(D4646,'Automation (QBO)'!A:B,2,FALSE)),"0"))=0,"Suspense",(IFERROR((VLOOKUP(D4646,'Automation (QBO)'!A:B,2,FALSE)),"Suspense")))</f>
        <v>Margin - Materials</v>
      </c>
      <c r="I4646" s="17">
        <f t="shared" si="298"/>
        <v>7461.41</v>
      </c>
      <c r="J4646" s="12" t="str">
        <f t="shared" si="299"/>
        <v>Margin - Materials</v>
      </c>
    </row>
    <row r="4647" spans="1:10" ht="18" hidden="1" customHeight="1">
      <c r="A4647" s="13" t="s">
        <v>1075</v>
      </c>
      <c r="B4647" s="12" t="s">
        <v>84</v>
      </c>
      <c r="C4647" s="12" t="s">
        <v>1076</v>
      </c>
      <c r="D4647" s="12" t="s">
        <v>758</v>
      </c>
      <c r="E4647" s="12">
        <v>10625</v>
      </c>
      <c r="F4647" s="14" t="str">
        <f t="shared" si="296"/>
        <v>2025-10-23InvoiceSuterBrook Dental Group:SuterBrook Dental Expansion41006 Labour - General10625</v>
      </c>
      <c r="G4647" s="15">
        <f t="shared" si="297"/>
        <v>45953</v>
      </c>
      <c r="H4647" s="16" t="str">
        <f>IF((IFERROR((VLOOKUP(D4647,'Automation (QBO)'!A:B,2,FALSE)),"0"))=0,"Suspense",(IFERROR((VLOOKUP(D4647,'Automation (QBO)'!A:B,2,FALSE)),"Suspense")))</f>
        <v>Labour - General</v>
      </c>
      <c r="I4647" s="17">
        <f t="shared" si="298"/>
        <v>10625</v>
      </c>
      <c r="J4647" s="12" t="str">
        <f t="shared" si="299"/>
        <v>Labour - General</v>
      </c>
    </row>
    <row r="4648" spans="1:10" ht="18" hidden="1" customHeight="1">
      <c r="A4648" s="13" t="s">
        <v>1075</v>
      </c>
      <c r="B4648" s="12" t="s">
        <v>84</v>
      </c>
      <c r="C4648" s="12" t="s">
        <v>1076</v>
      </c>
      <c r="D4648" s="12" t="s">
        <v>218</v>
      </c>
      <c r="E4648" s="12">
        <v>-208017.73</v>
      </c>
      <c r="F4648" s="14" t="str">
        <f t="shared" si="296"/>
        <v>2025-10-23InvoiceSuterBrook Dental Group:SuterBrook Dental Expansion21045 Deposit Received-208017.73</v>
      </c>
      <c r="G4648" s="15">
        <f t="shared" si="297"/>
        <v>45953</v>
      </c>
      <c r="H4648" s="16" t="str">
        <f>IF((IFERROR((VLOOKUP(D4648,'Automation (QBO)'!A:B,2,FALSE)),"0"))=0,"Suspense",(IFERROR((VLOOKUP(D4648,'Automation (QBO)'!A:B,2,FALSE)),"Suspense")))</f>
        <v>Liability - Depostis Received</v>
      </c>
      <c r="I4648" s="17">
        <f t="shared" si="298"/>
        <v>-208017.73</v>
      </c>
      <c r="J4648" s="12" t="str">
        <f t="shared" si="299"/>
        <v>Liability - Depostis Received</v>
      </c>
    </row>
    <row r="4649" spans="1:10" ht="18" hidden="1" customHeight="1">
      <c r="A4649" s="13" t="s">
        <v>1075</v>
      </c>
      <c r="B4649" s="12" t="s">
        <v>84</v>
      </c>
      <c r="C4649" s="12" t="s">
        <v>1076</v>
      </c>
      <c r="D4649" s="12" t="s">
        <v>199</v>
      </c>
      <c r="E4649" s="12">
        <v>9905.6</v>
      </c>
      <c r="F4649" s="14" t="str">
        <f t="shared" si="296"/>
        <v>2025-10-23InvoiceSuterBrook Dental Group:SuterBrook Dental Expansion21020 GST/HST Payable9905.6</v>
      </c>
      <c r="G4649" s="15">
        <f t="shared" si="297"/>
        <v>45953</v>
      </c>
      <c r="H4649" s="16" t="str">
        <f>IF((IFERROR((VLOOKUP(D4649,'Automation (QBO)'!A:B,2,FALSE)),"0"))=0,"Suspense",(IFERROR((VLOOKUP(D4649,'Automation (QBO)'!A:B,2,FALSE)),"Suspense")))</f>
        <v>GST/HST Payable</v>
      </c>
      <c r="I4649" s="17">
        <f t="shared" si="298"/>
        <v>9905.6</v>
      </c>
      <c r="J4649" s="12" t="str">
        <f t="shared" si="299"/>
        <v>GST/HST Payable</v>
      </c>
    </row>
    <row r="4650" spans="1:10" ht="18" hidden="1" customHeight="1">
      <c r="A4650" s="13" t="s">
        <v>1075</v>
      </c>
      <c r="B4650" s="12" t="s">
        <v>84</v>
      </c>
      <c r="C4650" s="12" t="s">
        <v>1076</v>
      </c>
      <c r="D4650" s="12" t="s">
        <v>199</v>
      </c>
      <c r="E4650" s="12">
        <v>0</v>
      </c>
      <c r="F4650" s="14" t="str">
        <f t="shared" si="296"/>
        <v>2025-10-23InvoiceSuterBrook Dental Group:SuterBrook Dental Expansion21020 GST/HST Payable0</v>
      </c>
      <c r="G4650" s="15">
        <f t="shared" si="297"/>
        <v>45953</v>
      </c>
      <c r="H4650" s="16" t="str">
        <f>IF((IFERROR((VLOOKUP(D4650,'Automation (QBO)'!A:B,2,FALSE)),"0"))=0,"Suspense",(IFERROR((VLOOKUP(D4650,'Automation (QBO)'!A:B,2,FALSE)),"Suspense")))</f>
        <v>GST/HST Payable</v>
      </c>
      <c r="I4650" s="17">
        <f t="shared" si="298"/>
        <v>0</v>
      </c>
      <c r="J4650" s="12" t="str">
        <f t="shared" si="299"/>
        <v>GST/HST Payable</v>
      </c>
    </row>
    <row r="4651" spans="1:10" ht="18" hidden="1" customHeight="1">
      <c r="A4651" s="13" t="s">
        <v>1075</v>
      </c>
      <c r="B4651" s="12" t="s">
        <v>106</v>
      </c>
      <c r="C4651" s="12" t="s">
        <v>753</v>
      </c>
      <c r="D4651" s="12" t="s">
        <v>201</v>
      </c>
      <c r="E4651" s="12">
        <v>98986.06</v>
      </c>
      <c r="F4651" s="14" t="str">
        <f t="shared" si="296"/>
        <v>2025-10-23PaymentBrowns Newport Village:BSH NewPort Patio Project11005 Chequing (CIBC)98986.06</v>
      </c>
      <c r="G4651" s="15">
        <f t="shared" si="297"/>
        <v>45953</v>
      </c>
      <c r="H4651" s="16" t="str">
        <f>IF((IFERROR((VLOOKUP(D4651,'Automation (QBO)'!A:B,2,FALSE)),"0"))=0,"Suspense",(IFERROR((VLOOKUP(D4651,'Automation (QBO)'!A:B,2,FALSE)),"Suspense")))</f>
        <v>Chequing (CIBC)</v>
      </c>
      <c r="I4651" s="17">
        <f t="shared" si="298"/>
        <v>98986.06</v>
      </c>
      <c r="J4651" s="12" t="str">
        <f t="shared" si="299"/>
        <v>Chequing (CIBC)</v>
      </c>
    </row>
    <row r="4652" spans="1:10" ht="18" hidden="1" customHeight="1">
      <c r="A4652" s="13" t="s">
        <v>1077</v>
      </c>
      <c r="B4652" s="12" t="s">
        <v>78</v>
      </c>
      <c r="C4652" s="12" t="s">
        <v>92</v>
      </c>
      <c r="D4652" s="12" t="s">
        <v>201</v>
      </c>
      <c r="E4652" s="12">
        <v>-704.44</v>
      </c>
      <c r="F4652" s="14" t="str">
        <f t="shared" si="296"/>
        <v>2025-10-24ExpenseBDC11005 Chequing (CIBC)-704.44</v>
      </c>
      <c r="G4652" s="15">
        <f t="shared" si="297"/>
        <v>45954</v>
      </c>
      <c r="H4652" s="16" t="str">
        <f>IF((IFERROR((VLOOKUP(D4652,'Automation (QBO)'!A:B,2,FALSE)),"0"))=0,"Suspense",(IFERROR((VLOOKUP(D4652,'Automation (QBO)'!A:B,2,FALSE)),"Suspense")))</f>
        <v>Chequing (CIBC)</v>
      </c>
      <c r="I4652" s="17">
        <f t="shared" si="298"/>
        <v>-704.44</v>
      </c>
      <c r="J4652" s="12" t="str">
        <f t="shared" si="299"/>
        <v>Chequing (CIBC)</v>
      </c>
    </row>
    <row r="4653" spans="1:10" ht="18" hidden="1" customHeight="1">
      <c r="A4653" s="13" t="s">
        <v>1077</v>
      </c>
      <c r="B4653" s="12" t="s">
        <v>78</v>
      </c>
      <c r="C4653" s="12" t="s">
        <v>92</v>
      </c>
      <c r="D4653" s="12" t="s">
        <v>680</v>
      </c>
      <c r="E4653" s="12">
        <v>-704.44</v>
      </c>
      <c r="F4653" s="14" t="str">
        <f t="shared" si="296"/>
        <v>2025-10-24ExpenseBDC22010 Bank Loan - BDC (002)-704.44</v>
      </c>
      <c r="G4653" s="15">
        <f t="shared" si="297"/>
        <v>45954</v>
      </c>
      <c r="H4653" s="16" t="str">
        <f>IF((IFERROR((VLOOKUP(D4653,'Automation (QBO)'!A:B,2,FALSE)),"0"))=0,"Suspense",(IFERROR((VLOOKUP(D4653,'Automation (QBO)'!A:B,2,FALSE)),"Suspense")))</f>
        <v>Bank Loan 2 (BDC)</v>
      </c>
      <c r="I4653" s="17">
        <f t="shared" si="298"/>
        <v>-704.44</v>
      </c>
      <c r="J4653" s="12" t="str">
        <f t="shared" si="299"/>
        <v>Bank Loan 2 (BDC)</v>
      </c>
    </row>
    <row r="4654" spans="1:10" ht="18" hidden="1" customHeight="1">
      <c r="A4654" s="13" t="s">
        <v>1077</v>
      </c>
      <c r="B4654" s="12" t="s">
        <v>78</v>
      </c>
      <c r="C4654" s="12" t="s">
        <v>92</v>
      </c>
      <c r="D4654" s="12" t="s">
        <v>199</v>
      </c>
      <c r="E4654" s="12">
        <v>0</v>
      </c>
      <c r="F4654" s="14" t="str">
        <f t="shared" si="296"/>
        <v>2025-10-24ExpenseBDC21020 GST/HST Payable0</v>
      </c>
      <c r="G4654" s="15">
        <f t="shared" si="297"/>
        <v>45954</v>
      </c>
      <c r="H4654" s="16" t="str">
        <f>IF((IFERROR((VLOOKUP(D4654,'Automation (QBO)'!A:B,2,FALSE)),"0"))=0,"Suspense",(IFERROR((VLOOKUP(D4654,'Automation (QBO)'!A:B,2,FALSE)),"Suspense")))</f>
        <v>GST/HST Payable</v>
      </c>
      <c r="I4654" s="17">
        <f t="shared" si="298"/>
        <v>0</v>
      </c>
      <c r="J4654" s="12" t="str">
        <f t="shared" si="299"/>
        <v>GST/HST Payable</v>
      </c>
    </row>
    <row r="4655" spans="1:10" ht="18" hidden="1" customHeight="1">
      <c r="A4655" s="13" t="s">
        <v>1077</v>
      </c>
      <c r="B4655" s="12" t="s">
        <v>924</v>
      </c>
      <c r="C4655" s="12" t="s">
        <v>1078</v>
      </c>
      <c r="D4655" s="12" t="s">
        <v>660</v>
      </c>
      <c r="E4655" s="120">
        <v>15277.18</v>
      </c>
      <c r="F4655" s="14" t="str">
        <f t="shared" si="296"/>
        <v>2025-10-24BillBC Floors51335 Project Expense - Materials15277.18</v>
      </c>
      <c r="G4655" s="15">
        <f t="shared" si="297"/>
        <v>45954</v>
      </c>
      <c r="H4655" s="16" t="str">
        <f>IF((IFERROR((VLOOKUP(D4655,'Automation (QBO)'!A:B,2,FALSE)),"0"))=0,"Suspense",(IFERROR((VLOOKUP(D4655,'Automation (QBO)'!A:B,2,FALSE)),"Suspense")))</f>
        <v>Project Expense - Materials</v>
      </c>
      <c r="I4655" s="17">
        <f t="shared" si="298"/>
        <v>15277.18</v>
      </c>
      <c r="J4655" s="12" t="str">
        <f t="shared" si="299"/>
        <v>Project Expense - Materials</v>
      </c>
    </row>
    <row r="4656" spans="1:10" ht="18" hidden="1" customHeight="1">
      <c r="A4656" s="13" t="s">
        <v>1077</v>
      </c>
      <c r="B4656" s="12" t="s">
        <v>924</v>
      </c>
      <c r="C4656" s="12" t="s">
        <v>1078</v>
      </c>
      <c r="D4656" s="12" t="s">
        <v>199</v>
      </c>
      <c r="E4656" s="12">
        <v>-691.1</v>
      </c>
      <c r="F4656" s="14" t="str">
        <f t="shared" si="296"/>
        <v>2025-10-24BillBC Floors21020 GST/HST Payable-691.1</v>
      </c>
      <c r="G4656" s="15">
        <f t="shared" si="297"/>
        <v>45954</v>
      </c>
      <c r="H4656" s="16" t="str">
        <f>IF((IFERROR((VLOOKUP(D4656,'Automation (QBO)'!A:B,2,FALSE)),"0"))=0,"Suspense",(IFERROR((VLOOKUP(D4656,'Automation (QBO)'!A:B,2,FALSE)),"Suspense")))</f>
        <v>GST/HST Payable</v>
      </c>
      <c r="I4656" s="17">
        <f t="shared" si="298"/>
        <v>-691.1</v>
      </c>
      <c r="J4656" s="12" t="str">
        <f t="shared" si="299"/>
        <v>GST/HST Payable</v>
      </c>
    </row>
    <row r="4657" spans="1:10" ht="18" hidden="1" customHeight="1">
      <c r="A4657" s="13" t="s">
        <v>1077</v>
      </c>
      <c r="B4657" s="12" t="s">
        <v>924</v>
      </c>
      <c r="C4657" s="12" t="s">
        <v>1078</v>
      </c>
      <c r="D4657" s="12" t="s">
        <v>272</v>
      </c>
      <c r="E4657" s="12">
        <v>15968.28</v>
      </c>
      <c r="F4657" s="14" t="str">
        <f t="shared" si="296"/>
        <v>2025-10-24BillBC Floors21000 Accounts Payable15968.28</v>
      </c>
      <c r="G4657" s="15">
        <f t="shared" si="297"/>
        <v>45954</v>
      </c>
      <c r="H4657" s="16" t="str">
        <f>IF((IFERROR((VLOOKUP(D4657,'Automation (QBO)'!A:B,2,FALSE)),"0"))=0,"Suspense",(IFERROR((VLOOKUP(D4657,'Automation (QBO)'!A:B,2,FALSE)),"Suspense")))</f>
        <v>Accounts Payable - Unknown</v>
      </c>
      <c r="I4657" s="17">
        <f t="shared" si="298"/>
        <v>15968.28</v>
      </c>
      <c r="J4657" s="12" t="str">
        <f t="shared" si="299"/>
        <v>Accounts Payable - Unknown</v>
      </c>
    </row>
    <row r="4658" spans="1:10" ht="18" hidden="1" customHeight="1">
      <c r="A4658" s="13" t="s">
        <v>1077</v>
      </c>
      <c r="B4658" s="12" t="s">
        <v>925</v>
      </c>
      <c r="C4658" s="12" t="s">
        <v>1078</v>
      </c>
      <c r="D4658" s="12" t="s">
        <v>505</v>
      </c>
      <c r="E4658" s="12">
        <v>15968.28</v>
      </c>
      <c r="F4658" s="14" t="str">
        <f t="shared" si="296"/>
        <v>2025-10-24Bill Payment (Credit Card)BC Floors21010 Credit Card (CIBC Visa)15968.28</v>
      </c>
      <c r="G4658" s="15">
        <f t="shared" si="297"/>
        <v>45954</v>
      </c>
      <c r="H4658" s="16" t="str">
        <f>IF((IFERROR((VLOOKUP(D4658,'Automation (QBO)'!A:B,2,FALSE)),"0"))=0,"Suspense",(IFERROR((VLOOKUP(D4658,'Automation (QBO)'!A:B,2,FALSE)),"Suspense")))</f>
        <v>Credit Card (CIBC Visa)</v>
      </c>
      <c r="I4658" s="17">
        <f t="shared" si="298"/>
        <v>15968.28</v>
      </c>
      <c r="J4658" s="12" t="str">
        <f t="shared" si="299"/>
        <v>Credit Card (CIBC Visa)</v>
      </c>
    </row>
    <row r="4659" spans="1:10" ht="18" hidden="1" customHeight="1">
      <c r="A4659" s="13" t="s">
        <v>1077</v>
      </c>
      <c r="B4659" s="12" t="s">
        <v>925</v>
      </c>
      <c r="C4659" s="12" t="s">
        <v>1078</v>
      </c>
      <c r="D4659" s="12" t="s">
        <v>272</v>
      </c>
      <c r="E4659" s="12">
        <v>-15968.28</v>
      </c>
      <c r="F4659" s="14" t="str">
        <f t="shared" si="296"/>
        <v>2025-10-24Bill Payment (Credit Card)BC Floors21000 Accounts Payable-15968.28</v>
      </c>
      <c r="G4659" s="15">
        <f t="shared" si="297"/>
        <v>45954</v>
      </c>
      <c r="H4659" s="16" t="str">
        <f>IF((IFERROR((VLOOKUP(D4659,'Automation (QBO)'!A:B,2,FALSE)),"0"))=0,"Suspense",(IFERROR((VLOOKUP(D4659,'Automation (QBO)'!A:B,2,FALSE)),"Suspense")))</f>
        <v>Accounts Payable - Unknown</v>
      </c>
      <c r="I4659" s="17">
        <f t="shared" si="298"/>
        <v>-15968.28</v>
      </c>
      <c r="J4659" s="12" t="str">
        <f t="shared" si="299"/>
        <v>Accounts Payable - Unknown</v>
      </c>
    </row>
    <row r="4660" spans="1:10" ht="18" hidden="1" customHeight="1">
      <c r="A4660" s="13" t="s">
        <v>1077</v>
      </c>
      <c r="B4660" s="12" t="s">
        <v>78</v>
      </c>
      <c r="C4660" s="12" t="s">
        <v>129</v>
      </c>
      <c r="D4660" s="12" t="s">
        <v>505</v>
      </c>
      <c r="E4660" s="12">
        <v>10.49</v>
      </c>
      <c r="F4660" s="14" t="str">
        <f t="shared" si="296"/>
        <v>2025-10-24ExpenseUber21010 Credit Card (CIBC Visa)10.49</v>
      </c>
      <c r="G4660" s="15">
        <f t="shared" si="297"/>
        <v>45954</v>
      </c>
      <c r="H4660" s="16" t="str">
        <f>IF((IFERROR((VLOOKUP(D4660,'Automation (QBO)'!A:B,2,FALSE)),"0"))=0,"Suspense",(IFERROR((VLOOKUP(D4660,'Automation (QBO)'!A:B,2,FALSE)),"Suspense")))</f>
        <v>Credit Card (CIBC Visa)</v>
      </c>
      <c r="I4660" s="17">
        <f t="shared" si="298"/>
        <v>10.49</v>
      </c>
      <c r="J4660" s="12" t="str">
        <f t="shared" si="299"/>
        <v>Credit Card (CIBC Visa)</v>
      </c>
    </row>
    <row r="4661" spans="1:10" ht="18" hidden="1" customHeight="1">
      <c r="A4661" s="13" t="s">
        <v>1077</v>
      </c>
      <c r="B4661" s="12" t="s">
        <v>78</v>
      </c>
      <c r="C4661" s="12" t="s">
        <v>129</v>
      </c>
      <c r="D4661" s="12" t="s">
        <v>210</v>
      </c>
      <c r="E4661" s="12">
        <v>10.49</v>
      </c>
      <c r="F4661" s="14" t="str">
        <f t="shared" si="296"/>
        <v>2025-10-24ExpenseUber52205 Travel &amp; Parking10.49</v>
      </c>
      <c r="G4661" s="15">
        <f t="shared" si="297"/>
        <v>45954</v>
      </c>
      <c r="H4661" s="16" t="str">
        <f>IF((IFERROR((VLOOKUP(D4661,'Automation (QBO)'!A:B,2,FALSE)),"0"))=0,"Suspense",(IFERROR((VLOOKUP(D4661,'Automation (QBO)'!A:B,2,FALSE)),"Suspense")))</f>
        <v>Travel &amp; Parking</v>
      </c>
      <c r="I4661" s="17">
        <f t="shared" si="298"/>
        <v>10.49</v>
      </c>
      <c r="J4661" s="12" t="str">
        <f t="shared" si="299"/>
        <v>Travel &amp; Parking</v>
      </c>
    </row>
    <row r="4662" spans="1:10" ht="18" hidden="1" customHeight="1">
      <c r="A4662" s="13" t="s">
        <v>1077</v>
      </c>
      <c r="B4662" s="12" t="s">
        <v>78</v>
      </c>
      <c r="C4662" s="12" t="s">
        <v>129</v>
      </c>
      <c r="D4662" s="12" t="s">
        <v>199</v>
      </c>
      <c r="E4662" s="12">
        <v>0</v>
      </c>
      <c r="F4662" s="14" t="str">
        <f t="shared" si="296"/>
        <v>2025-10-24ExpenseUber21020 GST/HST Payable0</v>
      </c>
      <c r="G4662" s="15">
        <f t="shared" si="297"/>
        <v>45954</v>
      </c>
      <c r="H4662" s="16" t="str">
        <f>IF((IFERROR((VLOOKUP(D4662,'Automation (QBO)'!A:B,2,FALSE)),"0"))=0,"Suspense",(IFERROR((VLOOKUP(D4662,'Automation (QBO)'!A:B,2,FALSE)),"Suspense")))</f>
        <v>GST/HST Payable</v>
      </c>
      <c r="I4662" s="17">
        <f t="shared" si="298"/>
        <v>0</v>
      </c>
      <c r="J4662" s="12" t="str">
        <f t="shared" si="299"/>
        <v>GST/HST Payable</v>
      </c>
    </row>
    <row r="4663" spans="1:10" ht="18" hidden="1" customHeight="1">
      <c r="A4663" s="13" t="s">
        <v>1079</v>
      </c>
      <c r="B4663" s="12" t="s">
        <v>925</v>
      </c>
      <c r="C4663" s="12" t="s">
        <v>867</v>
      </c>
      <c r="D4663" s="12" t="s">
        <v>272</v>
      </c>
      <c r="E4663" s="12">
        <v>-248.73</v>
      </c>
      <c r="F4663" s="14" t="str">
        <f t="shared" si="296"/>
        <v>2025-10-25Bill Payment (Credit Card)Browns Social House21000 Accounts Payable-248.73</v>
      </c>
      <c r="G4663" s="15">
        <f t="shared" si="297"/>
        <v>45955</v>
      </c>
      <c r="H4663" s="16" t="str">
        <f>IF((IFERROR((VLOOKUP(D4663,'Automation (QBO)'!A:B,2,FALSE)),"0"))=0,"Suspense",(IFERROR((VLOOKUP(D4663,'Automation (QBO)'!A:B,2,FALSE)),"Suspense")))</f>
        <v>Accounts Payable - Unknown</v>
      </c>
      <c r="I4663" s="17">
        <f t="shared" si="298"/>
        <v>-248.73</v>
      </c>
      <c r="J4663" s="12" t="str">
        <f t="shared" si="299"/>
        <v>Accounts Payable - Unknown</v>
      </c>
    </row>
    <row r="4664" spans="1:10" ht="18" hidden="1" customHeight="1">
      <c r="A4664" s="13" t="s">
        <v>1079</v>
      </c>
      <c r="B4664" s="12" t="s">
        <v>925</v>
      </c>
      <c r="C4664" s="12" t="s">
        <v>867</v>
      </c>
      <c r="D4664" s="12" t="s">
        <v>505</v>
      </c>
      <c r="E4664" s="12">
        <v>248.73</v>
      </c>
      <c r="F4664" s="14" t="str">
        <f t="shared" si="296"/>
        <v>2025-10-25Bill Payment (Credit Card)Browns Social House21010 Credit Card (CIBC Visa)248.73</v>
      </c>
      <c r="G4664" s="15">
        <f t="shared" si="297"/>
        <v>45955</v>
      </c>
      <c r="H4664" s="16" t="str">
        <f>IF((IFERROR((VLOOKUP(D4664,'Automation (QBO)'!A:B,2,FALSE)),"0"))=0,"Suspense",(IFERROR((VLOOKUP(D4664,'Automation (QBO)'!A:B,2,FALSE)),"Suspense")))</f>
        <v>Credit Card (CIBC Visa)</v>
      </c>
      <c r="I4664" s="17">
        <f t="shared" si="298"/>
        <v>248.73</v>
      </c>
      <c r="J4664" s="12" t="str">
        <f t="shared" si="299"/>
        <v>Credit Card (CIBC Visa)</v>
      </c>
    </row>
    <row r="4665" spans="1:10" ht="18" hidden="1" customHeight="1">
      <c r="A4665" s="13" t="s">
        <v>1079</v>
      </c>
      <c r="B4665" s="12" t="s">
        <v>924</v>
      </c>
      <c r="C4665" s="12" t="s">
        <v>867</v>
      </c>
      <c r="D4665" s="12" t="s">
        <v>203</v>
      </c>
      <c r="E4665" s="12">
        <v>240.27</v>
      </c>
      <c r="F4665" s="14" t="str">
        <f t="shared" si="296"/>
        <v>2025-10-25BillBrowns Social House52190 Meals &amp; Entertainment240.27</v>
      </c>
      <c r="G4665" s="15">
        <f t="shared" si="297"/>
        <v>45955</v>
      </c>
      <c r="H4665" s="16" t="str">
        <f>IF((IFERROR((VLOOKUP(D4665,'Automation (QBO)'!A:B,2,FALSE)),"0"))=0,"Suspense",(IFERROR((VLOOKUP(D4665,'Automation (QBO)'!A:B,2,FALSE)),"Suspense")))</f>
        <v>Meals &amp; Entertainment</v>
      </c>
      <c r="I4665" s="17">
        <f t="shared" si="298"/>
        <v>240.27</v>
      </c>
      <c r="J4665" s="12" t="str">
        <f t="shared" si="299"/>
        <v>Meals &amp; Entertainment</v>
      </c>
    </row>
    <row r="4666" spans="1:10" ht="18" hidden="1" customHeight="1">
      <c r="A4666" s="13" t="s">
        <v>1079</v>
      </c>
      <c r="B4666" s="12" t="s">
        <v>924</v>
      </c>
      <c r="C4666" s="12" t="s">
        <v>867</v>
      </c>
      <c r="D4666" s="12" t="s">
        <v>199</v>
      </c>
      <c r="E4666" s="12">
        <v>-8.4600000000000009</v>
      </c>
      <c r="F4666" s="14" t="str">
        <f t="shared" si="296"/>
        <v>2025-10-25BillBrowns Social House21020 GST/HST Payable-8.46</v>
      </c>
      <c r="G4666" s="15">
        <f t="shared" si="297"/>
        <v>45955</v>
      </c>
      <c r="H4666" s="16" t="str">
        <f>IF((IFERROR((VLOOKUP(D4666,'Automation (QBO)'!A:B,2,FALSE)),"0"))=0,"Suspense",(IFERROR((VLOOKUP(D4666,'Automation (QBO)'!A:B,2,FALSE)),"Suspense")))</f>
        <v>GST/HST Payable</v>
      </c>
      <c r="I4666" s="17">
        <f t="shared" si="298"/>
        <v>-8.4600000000000009</v>
      </c>
      <c r="J4666" s="12" t="str">
        <f t="shared" si="299"/>
        <v>GST/HST Payable</v>
      </c>
    </row>
    <row r="4667" spans="1:10" ht="18" hidden="1" customHeight="1">
      <c r="A4667" s="13" t="s">
        <v>1079</v>
      </c>
      <c r="B4667" s="12" t="s">
        <v>924</v>
      </c>
      <c r="C4667" s="12" t="s">
        <v>867</v>
      </c>
      <c r="D4667" s="12" t="s">
        <v>272</v>
      </c>
      <c r="E4667" s="12">
        <v>248.73</v>
      </c>
      <c r="F4667" s="14" t="str">
        <f t="shared" si="296"/>
        <v>2025-10-25BillBrowns Social House21000 Accounts Payable248.73</v>
      </c>
      <c r="G4667" s="15">
        <f t="shared" si="297"/>
        <v>45955</v>
      </c>
      <c r="H4667" s="16" t="str">
        <f>IF((IFERROR((VLOOKUP(D4667,'Automation (QBO)'!A:B,2,FALSE)),"0"))=0,"Suspense",(IFERROR((VLOOKUP(D4667,'Automation (QBO)'!A:B,2,FALSE)),"Suspense")))</f>
        <v>Accounts Payable - Unknown</v>
      </c>
      <c r="I4667" s="17">
        <f t="shared" si="298"/>
        <v>248.73</v>
      </c>
      <c r="J4667" s="12" t="str">
        <f t="shared" si="299"/>
        <v>Accounts Payable - Unknown</v>
      </c>
    </row>
    <row r="4668" spans="1:10" ht="18" hidden="1" customHeight="1">
      <c r="A4668" s="13" t="s">
        <v>1080</v>
      </c>
      <c r="B4668" s="12" t="s">
        <v>78</v>
      </c>
      <c r="C4668" s="12" t="s">
        <v>129</v>
      </c>
      <c r="D4668" s="12" t="s">
        <v>505</v>
      </c>
      <c r="E4668" s="12">
        <v>20.190000000000001</v>
      </c>
      <c r="F4668" s="14" t="str">
        <f t="shared" si="296"/>
        <v>2025-10-26ExpenseUber21010 Credit Card (CIBC Visa)20.19</v>
      </c>
      <c r="G4668" s="15">
        <f t="shared" si="297"/>
        <v>45956</v>
      </c>
      <c r="H4668" s="16" t="str">
        <f>IF((IFERROR((VLOOKUP(D4668,'Automation (QBO)'!A:B,2,FALSE)),"0"))=0,"Suspense",(IFERROR((VLOOKUP(D4668,'Automation (QBO)'!A:B,2,FALSE)),"Suspense")))</f>
        <v>Credit Card (CIBC Visa)</v>
      </c>
      <c r="I4668" s="17">
        <f t="shared" si="298"/>
        <v>20.190000000000001</v>
      </c>
      <c r="J4668" s="12" t="str">
        <f t="shared" si="299"/>
        <v>Credit Card (CIBC Visa)</v>
      </c>
    </row>
    <row r="4669" spans="1:10" ht="18" hidden="1" customHeight="1">
      <c r="A4669" s="13" t="s">
        <v>1080</v>
      </c>
      <c r="B4669" s="12" t="s">
        <v>78</v>
      </c>
      <c r="C4669" s="12" t="s">
        <v>129</v>
      </c>
      <c r="D4669" s="12" t="s">
        <v>210</v>
      </c>
      <c r="E4669" s="12">
        <v>20.190000000000001</v>
      </c>
      <c r="F4669" s="14" t="str">
        <f t="shared" si="296"/>
        <v>2025-10-26ExpenseUber52205 Travel &amp; Parking20.19</v>
      </c>
      <c r="G4669" s="15">
        <f t="shared" si="297"/>
        <v>45956</v>
      </c>
      <c r="H4669" s="16" t="str">
        <f>IF((IFERROR((VLOOKUP(D4669,'Automation (QBO)'!A:B,2,FALSE)),"0"))=0,"Suspense",(IFERROR((VLOOKUP(D4669,'Automation (QBO)'!A:B,2,FALSE)),"Suspense")))</f>
        <v>Travel &amp; Parking</v>
      </c>
      <c r="I4669" s="17">
        <f t="shared" si="298"/>
        <v>20.190000000000001</v>
      </c>
      <c r="J4669" s="12" t="str">
        <f t="shared" si="299"/>
        <v>Travel &amp; Parking</v>
      </c>
    </row>
    <row r="4670" spans="1:10" ht="18" hidden="1" customHeight="1">
      <c r="A4670" s="13" t="s">
        <v>1080</v>
      </c>
      <c r="B4670" s="12" t="s">
        <v>78</v>
      </c>
      <c r="C4670" s="12" t="s">
        <v>129</v>
      </c>
      <c r="D4670" s="12" t="s">
        <v>199</v>
      </c>
      <c r="E4670" s="12">
        <v>0</v>
      </c>
      <c r="F4670" s="14" t="str">
        <f t="shared" si="296"/>
        <v>2025-10-26ExpenseUber21020 GST/HST Payable0</v>
      </c>
      <c r="G4670" s="15">
        <f t="shared" si="297"/>
        <v>45956</v>
      </c>
      <c r="H4670" s="16" t="str">
        <f>IF((IFERROR((VLOOKUP(D4670,'Automation (QBO)'!A:B,2,FALSE)),"0"))=0,"Suspense",(IFERROR((VLOOKUP(D4670,'Automation (QBO)'!A:B,2,FALSE)),"Suspense")))</f>
        <v>GST/HST Payable</v>
      </c>
      <c r="I4670" s="17">
        <f t="shared" si="298"/>
        <v>0</v>
      </c>
      <c r="J4670" s="12" t="str">
        <f t="shared" si="299"/>
        <v>GST/HST Payable</v>
      </c>
    </row>
    <row r="4671" spans="1:10" ht="18" hidden="1" customHeight="1">
      <c r="A4671" s="13" t="s">
        <v>1081</v>
      </c>
      <c r="B4671" s="12" t="s">
        <v>78</v>
      </c>
      <c r="C4671" s="12" t="s">
        <v>160</v>
      </c>
      <c r="D4671" s="12" t="s">
        <v>208</v>
      </c>
      <c r="E4671" s="12">
        <v>1500</v>
      </c>
      <c r="F4671" s="14" t="str">
        <f t="shared" si="296"/>
        <v>2025-10-27ExpenseIRS52135 Legal1500</v>
      </c>
      <c r="G4671" s="15">
        <f t="shared" si="297"/>
        <v>45957</v>
      </c>
      <c r="H4671" s="16" t="str">
        <f>IF((IFERROR((VLOOKUP(D4671,'Automation (QBO)'!A:B,2,FALSE)),"0"))=0,"Suspense",(IFERROR((VLOOKUP(D4671,'Automation (QBO)'!A:B,2,FALSE)),"Suspense")))</f>
        <v>Legal</v>
      </c>
      <c r="I4671" s="17">
        <f t="shared" si="298"/>
        <v>1500</v>
      </c>
      <c r="J4671" s="12" t="str">
        <f t="shared" si="299"/>
        <v>Legal</v>
      </c>
    </row>
    <row r="4672" spans="1:10" ht="18" hidden="1" customHeight="1">
      <c r="A4672" s="13" t="s">
        <v>1081</v>
      </c>
      <c r="B4672" s="12" t="s">
        <v>78</v>
      </c>
      <c r="C4672" s="12" t="s">
        <v>160</v>
      </c>
      <c r="D4672" s="12" t="s">
        <v>199</v>
      </c>
      <c r="E4672" s="12">
        <v>0</v>
      </c>
      <c r="F4672" s="14" t="str">
        <f t="shared" si="296"/>
        <v>2025-10-27ExpenseIRS21020 GST/HST Payable0</v>
      </c>
      <c r="G4672" s="15">
        <f t="shared" si="297"/>
        <v>45957</v>
      </c>
      <c r="H4672" s="16" t="str">
        <f>IF((IFERROR((VLOOKUP(D4672,'Automation (QBO)'!A:B,2,FALSE)),"0"))=0,"Suspense",(IFERROR((VLOOKUP(D4672,'Automation (QBO)'!A:B,2,FALSE)),"Suspense")))</f>
        <v>GST/HST Payable</v>
      </c>
      <c r="I4672" s="17">
        <f t="shared" si="298"/>
        <v>0</v>
      </c>
      <c r="J4672" s="12" t="str">
        <f t="shared" si="299"/>
        <v>GST/HST Payable</v>
      </c>
    </row>
    <row r="4673" spans="1:10" ht="18" hidden="1" customHeight="1">
      <c r="A4673" s="13" t="s">
        <v>1081</v>
      </c>
      <c r="B4673" s="12" t="s">
        <v>78</v>
      </c>
      <c r="C4673" s="12" t="s">
        <v>160</v>
      </c>
      <c r="D4673" s="12" t="s">
        <v>201</v>
      </c>
      <c r="E4673" s="12">
        <v>-1500</v>
      </c>
      <c r="F4673" s="14" t="str">
        <f t="shared" si="296"/>
        <v>2025-10-27ExpenseIRS11005 Chequing (CIBC)-1500</v>
      </c>
      <c r="G4673" s="15">
        <f t="shared" si="297"/>
        <v>45957</v>
      </c>
      <c r="H4673" s="16" t="str">
        <f>IF((IFERROR((VLOOKUP(D4673,'Automation (QBO)'!A:B,2,FALSE)),"0"))=0,"Suspense",(IFERROR((VLOOKUP(D4673,'Automation (QBO)'!A:B,2,FALSE)),"Suspense")))</f>
        <v>Chequing (CIBC)</v>
      </c>
      <c r="I4673" s="17">
        <f t="shared" si="298"/>
        <v>-1500</v>
      </c>
      <c r="J4673" s="12" t="str">
        <f t="shared" si="299"/>
        <v>Chequing (CIBC)</v>
      </c>
    </row>
    <row r="4674" spans="1:10" ht="18" hidden="1" customHeight="1">
      <c r="A4674" s="13" t="s">
        <v>1082</v>
      </c>
      <c r="B4674" s="12" t="s">
        <v>78</v>
      </c>
      <c r="C4674" s="12" t="s">
        <v>92</v>
      </c>
      <c r="D4674" s="12" t="s">
        <v>201</v>
      </c>
      <c r="E4674" s="12">
        <v>-1345.14</v>
      </c>
      <c r="F4674" s="14" t="str">
        <f t="shared" si="296"/>
        <v>2025-10-28ExpenseBDC11005 Chequing (CIBC)-1345.14</v>
      </c>
      <c r="G4674" s="15">
        <f t="shared" si="297"/>
        <v>45958</v>
      </c>
      <c r="H4674" s="16" t="str">
        <f>IF((IFERROR((VLOOKUP(D4674,'Automation (QBO)'!A:B,2,FALSE)),"0"))=0,"Suspense",(IFERROR((VLOOKUP(D4674,'Automation (QBO)'!A:B,2,FALSE)),"Suspense")))</f>
        <v>Chequing (CIBC)</v>
      </c>
      <c r="I4674" s="17">
        <f t="shared" si="298"/>
        <v>-1345.14</v>
      </c>
      <c r="J4674" s="12" t="str">
        <f t="shared" si="299"/>
        <v>Chequing (CIBC)</v>
      </c>
    </row>
    <row r="4675" spans="1:10" ht="18" hidden="1" customHeight="1">
      <c r="A4675" s="13" t="s">
        <v>1082</v>
      </c>
      <c r="B4675" s="12" t="s">
        <v>78</v>
      </c>
      <c r="C4675" s="12" t="s">
        <v>92</v>
      </c>
      <c r="D4675" s="12" t="s">
        <v>908</v>
      </c>
      <c r="E4675" s="12">
        <v>-1345.14</v>
      </c>
      <c r="F4675" s="14" t="str">
        <f t="shared" si="296"/>
        <v>2025-10-28ExpenseBDC22020 Bank Loans - BDC (003)-1345.14</v>
      </c>
      <c r="G4675" s="15">
        <f t="shared" si="297"/>
        <v>45958</v>
      </c>
      <c r="H4675" s="16" t="str">
        <f>IF((IFERROR((VLOOKUP(D4675,'Automation (QBO)'!A:B,2,FALSE)),"0"))=0,"Suspense",(IFERROR((VLOOKUP(D4675,'Automation (QBO)'!A:B,2,FALSE)),"Suspense")))</f>
        <v>Bank Loan 3 (BDC)</v>
      </c>
      <c r="I4675" s="17">
        <f t="shared" si="298"/>
        <v>-1345.14</v>
      </c>
      <c r="J4675" s="12" t="str">
        <f t="shared" si="299"/>
        <v>Bank Loan 3 (BDC)</v>
      </c>
    </row>
    <row r="4676" spans="1:10" ht="18" hidden="1" customHeight="1">
      <c r="A4676" s="13" t="s">
        <v>1082</v>
      </c>
      <c r="B4676" s="12" t="s">
        <v>78</v>
      </c>
      <c r="C4676" s="12" t="s">
        <v>92</v>
      </c>
      <c r="D4676" s="12" t="s">
        <v>199</v>
      </c>
      <c r="E4676" s="12">
        <v>0</v>
      </c>
      <c r="F4676" s="14" t="str">
        <f t="shared" si="296"/>
        <v>2025-10-28ExpenseBDC21020 GST/HST Payable0</v>
      </c>
      <c r="G4676" s="15">
        <f t="shared" si="297"/>
        <v>45958</v>
      </c>
      <c r="H4676" s="16" t="str">
        <f>IF((IFERROR((VLOOKUP(D4676,'Automation (QBO)'!A:B,2,FALSE)),"0"))=0,"Suspense",(IFERROR((VLOOKUP(D4676,'Automation (QBO)'!A:B,2,FALSE)),"Suspense")))</f>
        <v>GST/HST Payable</v>
      </c>
      <c r="I4676" s="17">
        <f t="shared" si="298"/>
        <v>0</v>
      </c>
      <c r="J4676" s="12" t="str">
        <f t="shared" si="299"/>
        <v>GST/HST Payable</v>
      </c>
    </row>
    <row r="4677" spans="1:10" ht="18" hidden="1" customHeight="1">
      <c r="A4677" s="13" t="s">
        <v>1082</v>
      </c>
      <c r="B4677" s="12" t="s">
        <v>78</v>
      </c>
      <c r="C4677" s="12" t="s">
        <v>92</v>
      </c>
      <c r="D4677" s="12" t="s">
        <v>201</v>
      </c>
      <c r="E4677" s="12">
        <v>-173.18</v>
      </c>
      <c r="F4677" s="14" t="str">
        <f t="shared" si="296"/>
        <v>2025-10-28ExpenseBDC11005 Chequing (CIBC)-173.18</v>
      </c>
      <c r="G4677" s="15">
        <f t="shared" si="297"/>
        <v>45958</v>
      </c>
      <c r="H4677" s="16" t="str">
        <f>IF((IFERROR((VLOOKUP(D4677,'Automation (QBO)'!A:B,2,FALSE)),"0"))=0,"Suspense",(IFERROR((VLOOKUP(D4677,'Automation (QBO)'!A:B,2,FALSE)),"Suspense")))</f>
        <v>Chequing (CIBC)</v>
      </c>
      <c r="I4677" s="17">
        <f t="shared" si="298"/>
        <v>-173.18</v>
      </c>
      <c r="J4677" s="12" t="str">
        <f t="shared" si="299"/>
        <v>Chequing (CIBC)</v>
      </c>
    </row>
    <row r="4678" spans="1:10" ht="18" hidden="1" customHeight="1">
      <c r="A4678" s="13" t="s">
        <v>1082</v>
      </c>
      <c r="B4678" s="12" t="s">
        <v>78</v>
      </c>
      <c r="C4678" s="12" t="s">
        <v>92</v>
      </c>
      <c r="D4678" s="12" t="s">
        <v>978</v>
      </c>
      <c r="E4678" s="12">
        <v>-173.18</v>
      </c>
      <c r="F4678" s="14" t="str">
        <f t="shared" si="296"/>
        <v>2025-10-28ExpenseBDC22040 Bank Loan - BDC (004)-173.18</v>
      </c>
      <c r="G4678" s="15">
        <f t="shared" si="297"/>
        <v>45958</v>
      </c>
      <c r="H4678" s="16" t="str">
        <f>IF((IFERROR((VLOOKUP(D4678,'Automation (QBO)'!A:B,2,FALSE)),"0"))=0,"Suspense",(IFERROR((VLOOKUP(D4678,'Automation (QBO)'!A:B,2,FALSE)),"Suspense")))</f>
        <v>Bank Loan 4 (BDC)</v>
      </c>
      <c r="I4678" s="17">
        <f t="shared" si="298"/>
        <v>-173.18</v>
      </c>
      <c r="J4678" s="12" t="str">
        <f t="shared" si="299"/>
        <v>Bank Loan 4 (BDC)</v>
      </c>
    </row>
    <row r="4679" spans="1:10" ht="18" hidden="1" customHeight="1">
      <c r="A4679" s="13" t="s">
        <v>1082</v>
      </c>
      <c r="B4679" s="12" t="s">
        <v>78</v>
      </c>
      <c r="C4679" s="12" t="s">
        <v>92</v>
      </c>
      <c r="D4679" s="12" t="s">
        <v>199</v>
      </c>
      <c r="E4679" s="12">
        <v>0</v>
      </c>
      <c r="F4679" s="14" t="str">
        <f t="shared" si="296"/>
        <v>2025-10-28ExpenseBDC21020 GST/HST Payable0</v>
      </c>
      <c r="G4679" s="15">
        <f t="shared" si="297"/>
        <v>45958</v>
      </c>
      <c r="H4679" s="16" t="str">
        <f>IF((IFERROR((VLOOKUP(D4679,'Automation (QBO)'!A:B,2,FALSE)),"0"))=0,"Suspense",(IFERROR((VLOOKUP(D4679,'Automation (QBO)'!A:B,2,FALSE)),"Suspense")))</f>
        <v>GST/HST Payable</v>
      </c>
      <c r="I4679" s="17">
        <f t="shared" si="298"/>
        <v>0</v>
      </c>
      <c r="J4679" s="12" t="str">
        <f t="shared" si="299"/>
        <v>GST/HST Payable</v>
      </c>
    </row>
    <row r="4680" spans="1:10" ht="18" hidden="1" customHeight="1">
      <c r="A4680" s="13" t="s">
        <v>1082</v>
      </c>
      <c r="B4680" s="12" t="s">
        <v>106</v>
      </c>
      <c r="C4680" s="12" t="s">
        <v>754</v>
      </c>
      <c r="D4680" s="12" t="s">
        <v>201</v>
      </c>
      <c r="E4680" s="12">
        <v>52919.93</v>
      </c>
      <c r="F4680" s="14" t="str">
        <f t="shared" si="296"/>
        <v>2025-10-28PaymentGranville Island Brewing.11005 Chequing (CIBC)52919.93</v>
      </c>
      <c r="G4680" s="15">
        <f t="shared" si="297"/>
        <v>45958</v>
      </c>
      <c r="H4680" s="16" t="str">
        <f>IF((IFERROR((VLOOKUP(D4680,'Automation (QBO)'!A:B,2,FALSE)),"0"))=0,"Suspense",(IFERROR((VLOOKUP(D4680,'Automation (QBO)'!A:B,2,FALSE)),"Suspense")))</f>
        <v>Chequing (CIBC)</v>
      </c>
      <c r="I4680" s="17">
        <f t="shared" si="298"/>
        <v>52919.93</v>
      </c>
      <c r="J4680" s="12" t="str">
        <f t="shared" si="299"/>
        <v>Chequing (CIBC)</v>
      </c>
    </row>
    <row r="4681" spans="1:10" ht="18" hidden="1" customHeight="1">
      <c r="A4681" s="13" t="s">
        <v>1082</v>
      </c>
      <c r="B4681" s="12" t="s">
        <v>78</v>
      </c>
      <c r="C4681" s="12" t="s">
        <v>88</v>
      </c>
      <c r="D4681" s="12" t="s">
        <v>505</v>
      </c>
      <c r="E4681" s="12">
        <v>377.42</v>
      </c>
      <c r="F4681" s="14" t="str">
        <f t="shared" si="296"/>
        <v>2025-10-28ExpenseBell Canada21010 Credit Card (CIBC Visa)377.42</v>
      </c>
      <c r="G4681" s="15">
        <f t="shared" si="297"/>
        <v>45958</v>
      </c>
      <c r="H4681" s="16" t="str">
        <f>IF((IFERROR((VLOOKUP(D4681,'Automation (QBO)'!A:B,2,FALSE)),"0"))=0,"Suspense",(IFERROR((VLOOKUP(D4681,'Automation (QBO)'!A:B,2,FALSE)),"Suspense")))</f>
        <v>Credit Card (CIBC Visa)</v>
      </c>
      <c r="I4681" s="17">
        <f t="shared" si="298"/>
        <v>377.42</v>
      </c>
      <c r="J4681" s="12" t="str">
        <f t="shared" si="299"/>
        <v>Credit Card (CIBC Visa)</v>
      </c>
    </row>
    <row r="4682" spans="1:10" ht="18" hidden="1" customHeight="1">
      <c r="A4682" s="13" t="s">
        <v>1082</v>
      </c>
      <c r="B4682" s="12" t="s">
        <v>78</v>
      </c>
      <c r="C4682" s="12" t="s">
        <v>88</v>
      </c>
      <c r="D4682" s="12" t="s">
        <v>687</v>
      </c>
      <c r="E4682" s="12">
        <v>360.57</v>
      </c>
      <c r="F4682" s="14" t="str">
        <f t="shared" si="296"/>
        <v>2025-10-28ExpenseBell Canada52206 Telephone360.57</v>
      </c>
      <c r="G4682" s="15">
        <f t="shared" si="297"/>
        <v>45958</v>
      </c>
      <c r="H4682" s="16" t="str">
        <f>IF((IFERROR((VLOOKUP(D4682,'Automation (QBO)'!A:B,2,FALSE)),"0"))=0,"Suspense",(IFERROR((VLOOKUP(D4682,'Automation (QBO)'!A:B,2,FALSE)),"Suspense")))</f>
        <v>Communications</v>
      </c>
      <c r="I4682" s="17">
        <f t="shared" si="298"/>
        <v>360.57</v>
      </c>
      <c r="J4682" s="12" t="str">
        <f t="shared" si="299"/>
        <v>Communications</v>
      </c>
    </row>
    <row r="4683" spans="1:10" ht="18" hidden="1" customHeight="1">
      <c r="A4683" s="13" t="s">
        <v>1082</v>
      </c>
      <c r="B4683" s="12" t="s">
        <v>78</v>
      </c>
      <c r="C4683" s="12" t="s">
        <v>88</v>
      </c>
      <c r="D4683" s="12" t="s">
        <v>199</v>
      </c>
      <c r="E4683" s="12">
        <v>-16.850000000000001</v>
      </c>
      <c r="F4683" s="14" t="str">
        <f t="shared" si="296"/>
        <v>2025-10-28ExpenseBell Canada21020 GST/HST Payable-16.85</v>
      </c>
      <c r="G4683" s="15">
        <f t="shared" si="297"/>
        <v>45958</v>
      </c>
      <c r="H4683" s="16" t="str">
        <f>IF((IFERROR((VLOOKUP(D4683,'Automation (QBO)'!A:B,2,FALSE)),"0"))=0,"Suspense",(IFERROR((VLOOKUP(D4683,'Automation (QBO)'!A:B,2,FALSE)),"Suspense")))</f>
        <v>GST/HST Payable</v>
      </c>
      <c r="I4683" s="17">
        <f t="shared" si="298"/>
        <v>-16.850000000000001</v>
      </c>
      <c r="J4683" s="12" t="str">
        <f t="shared" si="299"/>
        <v>GST/HST Payable</v>
      </c>
    </row>
    <row r="4684" spans="1:10" ht="18" hidden="1" customHeight="1">
      <c r="A4684" s="13" t="s">
        <v>1082</v>
      </c>
      <c r="B4684" s="12" t="s">
        <v>106</v>
      </c>
      <c r="C4684" s="12" t="s">
        <v>754</v>
      </c>
      <c r="D4684" s="12" t="s">
        <v>665</v>
      </c>
      <c r="E4684" s="12">
        <v>-52919.93</v>
      </c>
      <c r="F4684" s="14" t="str">
        <f t="shared" si="296"/>
        <v>2025-10-28PaymentGranville Island Brewing.12000 [Accounts Receivable]-52919.93</v>
      </c>
      <c r="G4684" s="15">
        <f t="shared" si="297"/>
        <v>45958</v>
      </c>
      <c r="H4684" s="16" t="str">
        <f>IF((IFERROR((VLOOKUP(D4684,'Automation (QBO)'!A:B,2,FALSE)),"0"))=0,"Suspense",(IFERROR((VLOOKUP(D4684,'Automation (QBO)'!A:B,2,FALSE)),"Suspense")))</f>
        <v>Accounts Recievable - Suspense</v>
      </c>
      <c r="I4684" s="17">
        <f t="shared" si="298"/>
        <v>-52919.93</v>
      </c>
      <c r="J4684" s="12" t="str">
        <f t="shared" si="299"/>
        <v>Accounts Recievable - Suspense</v>
      </c>
    </row>
    <row r="4685" spans="1:10" ht="18" hidden="1" customHeight="1">
      <c r="A4685" s="13" t="s">
        <v>1082</v>
      </c>
      <c r="B4685" s="12" t="s">
        <v>924</v>
      </c>
      <c r="C4685" s="12" t="s">
        <v>123</v>
      </c>
      <c r="D4685" s="12" t="s">
        <v>660</v>
      </c>
      <c r="E4685" s="120">
        <v>1859.23</v>
      </c>
      <c r="F4685" s="14" t="str">
        <f t="shared" si="296"/>
        <v>2025-10-28BillPacific West Systems Supplies51335 Project Expense - Materials1859.23</v>
      </c>
      <c r="G4685" s="15">
        <f t="shared" si="297"/>
        <v>45958</v>
      </c>
      <c r="H4685" s="16" t="str">
        <f>IF((IFERROR((VLOOKUP(D4685,'Automation (QBO)'!A:B,2,FALSE)),"0"))=0,"Suspense",(IFERROR((VLOOKUP(D4685,'Automation (QBO)'!A:B,2,FALSE)),"Suspense")))</f>
        <v>Project Expense - Materials</v>
      </c>
      <c r="I4685" s="17">
        <f t="shared" si="298"/>
        <v>1859.23</v>
      </c>
      <c r="J4685" s="12" t="str">
        <f t="shared" si="299"/>
        <v>Project Expense - Materials</v>
      </c>
    </row>
    <row r="4686" spans="1:10" ht="18" hidden="1" customHeight="1">
      <c r="A4686" s="13" t="s">
        <v>1082</v>
      </c>
      <c r="B4686" s="12" t="s">
        <v>924</v>
      </c>
      <c r="C4686" s="12" t="s">
        <v>123</v>
      </c>
      <c r="D4686" s="12" t="s">
        <v>199</v>
      </c>
      <c r="E4686" s="12">
        <v>-86.88</v>
      </c>
      <c r="F4686" s="14" t="str">
        <f t="shared" si="296"/>
        <v>2025-10-28BillPacific West Systems Supplies21020 GST/HST Payable-86.88</v>
      </c>
      <c r="G4686" s="15">
        <f t="shared" si="297"/>
        <v>45958</v>
      </c>
      <c r="H4686" s="16" t="str">
        <f>IF((IFERROR((VLOOKUP(D4686,'Automation (QBO)'!A:B,2,FALSE)),"0"))=0,"Suspense",(IFERROR((VLOOKUP(D4686,'Automation (QBO)'!A:B,2,FALSE)),"Suspense")))</f>
        <v>GST/HST Payable</v>
      </c>
      <c r="I4686" s="17">
        <f t="shared" si="298"/>
        <v>-86.88</v>
      </c>
      <c r="J4686" s="12" t="str">
        <f t="shared" si="299"/>
        <v>GST/HST Payable</v>
      </c>
    </row>
    <row r="4687" spans="1:10" ht="18" hidden="1" customHeight="1">
      <c r="A4687" s="13" t="s">
        <v>1082</v>
      </c>
      <c r="B4687" s="12" t="s">
        <v>925</v>
      </c>
      <c r="C4687" s="12" t="s">
        <v>123</v>
      </c>
      <c r="D4687" s="12" t="s">
        <v>272</v>
      </c>
      <c r="E4687" s="12">
        <v>-1946.11</v>
      </c>
      <c r="F4687" s="14" t="str">
        <f t="shared" si="296"/>
        <v>2025-10-28Bill Payment (Credit Card)Pacific West Systems Supplies21000 Accounts Payable-1946.11</v>
      </c>
      <c r="G4687" s="15">
        <f t="shared" si="297"/>
        <v>45958</v>
      </c>
      <c r="H4687" s="16" t="str">
        <f>IF((IFERROR((VLOOKUP(D4687,'Automation (QBO)'!A:B,2,FALSE)),"0"))=0,"Suspense",(IFERROR((VLOOKUP(D4687,'Automation (QBO)'!A:B,2,FALSE)),"Suspense")))</f>
        <v>Accounts Payable - Unknown</v>
      </c>
      <c r="I4687" s="17">
        <f t="shared" si="298"/>
        <v>-1946.11</v>
      </c>
      <c r="J4687" s="12" t="str">
        <f t="shared" si="299"/>
        <v>Accounts Payable - Unknown</v>
      </c>
    </row>
    <row r="4688" spans="1:10" ht="18" hidden="1" customHeight="1">
      <c r="A4688" s="13" t="s">
        <v>1082</v>
      </c>
      <c r="B4688" s="12" t="s">
        <v>924</v>
      </c>
      <c r="C4688" s="12" t="s">
        <v>123</v>
      </c>
      <c r="D4688" s="12" t="s">
        <v>272</v>
      </c>
      <c r="E4688" s="12">
        <v>1946.11</v>
      </c>
      <c r="F4688" s="14" t="str">
        <f t="shared" si="296"/>
        <v>2025-10-28BillPacific West Systems Supplies21000 Accounts Payable1946.11</v>
      </c>
      <c r="G4688" s="15">
        <f t="shared" si="297"/>
        <v>45958</v>
      </c>
      <c r="H4688" s="16" t="str">
        <f>IF((IFERROR((VLOOKUP(D4688,'Automation (QBO)'!A:B,2,FALSE)),"0"))=0,"Suspense",(IFERROR((VLOOKUP(D4688,'Automation (QBO)'!A:B,2,FALSE)),"Suspense")))</f>
        <v>Accounts Payable - Unknown</v>
      </c>
      <c r="I4688" s="17">
        <f t="shared" si="298"/>
        <v>1946.11</v>
      </c>
      <c r="J4688" s="12" t="str">
        <f t="shared" si="299"/>
        <v>Accounts Payable - Unknown</v>
      </c>
    </row>
    <row r="4689" spans="1:10" ht="18" hidden="1" customHeight="1">
      <c r="A4689" s="13" t="s">
        <v>1082</v>
      </c>
      <c r="B4689" s="12" t="s">
        <v>925</v>
      </c>
      <c r="C4689" s="12" t="s">
        <v>123</v>
      </c>
      <c r="D4689" s="12" t="s">
        <v>505</v>
      </c>
      <c r="E4689" s="12">
        <v>1946.11</v>
      </c>
      <c r="F4689" s="14" t="str">
        <f t="shared" si="296"/>
        <v>2025-10-28Bill Payment (Credit Card)Pacific West Systems Supplies21010 Credit Card (CIBC Visa)1946.11</v>
      </c>
      <c r="G4689" s="15">
        <f t="shared" si="297"/>
        <v>45958</v>
      </c>
      <c r="H4689" s="16" t="str">
        <f>IF((IFERROR((VLOOKUP(D4689,'Automation (QBO)'!A:B,2,FALSE)),"0"))=0,"Suspense",(IFERROR((VLOOKUP(D4689,'Automation (QBO)'!A:B,2,FALSE)),"Suspense")))</f>
        <v>Credit Card (CIBC Visa)</v>
      </c>
      <c r="I4689" s="17">
        <f t="shared" si="298"/>
        <v>1946.11</v>
      </c>
      <c r="J4689" s="12" t="str">
        <f t="shared" si="299"/>
        <v>Credit Card (CIBC Visa)</v>
      </c>
    </row>
    <row r="4690" spans="1:10" ht="18" hidden="1" customHeight="1">
      <c r="A4690" s="13" t="s">
        <v>1083</v>
      </c>
      <c r="B4690" s="12" t="s">
        <v>78</v>
      </c>
      <c r="C4690" s="12" t="s">
        <v>80</v>
      </c>
      <c r="D4690" s="12" t="s">
        <v>505</v>
      </c>
      <c r="E4690" s="12">
        <v>14.55</v>
      </c>
      <c r="F4690" s="14" t="str">
        <f t="shared" si="296"/>
        <v>2025-10-29ExpenseApple21010 Credit Card (CIBC Visa)14.55</v>
      </c>
      <c r="G4690" s="15">
        <f t="shared" si="297"/>
        <v>45959</v>
      </c>
      <c r="H4690" s="16" t="str">
        <f>IF((IFERROR((VLOOKUP(D4690,'Automation (QBO)'!A:B,2,FALSE)),"0"))=0,"Suspense",(IFERROR((VLOOKUP(D4690,'Automation (QBO)'!A:B,2,FALSE)),"Suspense")))</f>
        <v>Credit Card (CIBC Visa)</v>
      </c>
      <c r="I4690" s="17">
        <f t="shared" si="298"/>
        <v>14.55</v>
      </c>
      <c r="J4690" s="12" t="str">
        <f t="shared" si="299"/>
        <v>Credit Card (CIBC Visa)</v>
      </c>
    </row>
    <row r="4691" spans="1:10" ht="18" hidden="1" customHeight="1">
      <c r="A4691" s="13" t="s">
        <v>1083</v>
      </c>
      <c r="B4691" s="12" t="s">
        <v>78</v>
      </c>
      <c r="C4691" s="12" t="s">
        <v>80</v>
      </c>
      <c r="D4691" s="12" t="s">
        <v>383</v>
      </c>
      <c r="E4691" s="12">
        <v>13.86</v>
      </c>
      <c r="F4691" s="14" t="str">
        <f t="shared" si="296"/>
        <v>2025-10-29ExpenseApple52165 Subscriptions (Annual)13.86</v>
      </c>
      <c r="G4691" s="15">
        <f t="shared" si="297"/>
        <v>45959</v>
      </c>
      <c r="H4691" s="16" t="str">
        <f>IF((IFERROR((VLOOKUP(D4691,'Automation (QBO)'!A:B,2,FALSE)),"0"))=0,"Suspense",(IFERROR((VLOOKUP(D4691,'Automation (QBO)'!A:B,2,FALSE)),"Suspense")))</f>
        <v>Subscriptions (Annual)</v>
      </c>
      <c r="I4691" s="17">
        <f t="shared" si="298"/>
        <v>13.86</v>
      </c>
      <c r="J4691" s="12" t="str">
        <f t="shared" si="299"/>
        <v>Subscriptions (Annual)</v>
      </c>
    </row>
    <row r="4692" spans="1:10" ht="18" hidden="1" customHeight="1">
      <c r="A4692" s="13" t="s">
        <v>1083</v>
      </c>
      <c r="B4692" s="12" t="s">
        <v>78</v>
      </c>
      <c r="C4692" s="12" t="s">
        <v>80</v>
      </c>
      <c r="D4692" s="12" t="s">
        <v>199</v>
      </c>
      <c r="E4692" s="12">
        <v>-0.69</v>
      </c>
      <c r="F4692" s="14" t="str">
        <f t="shared" si="296"/>
        <v>2025-10-29ExpenseApple21020 GST/HST Payable-0.69</v>
      </c>
      <c r="G4692" s="15">
        <f t="shared" si="297"/>
        <v>45959</v>
      </c>
      <c r="H4692" s="16" t="str">
        <f>IF((IFERROR((VLOOKUP(D4692,'Automation (QBO)'!A:B,2,FALSE)),"0"))=0,"Suspense",(IFERROR((VLOOKUP(D4692,'Automation (QBO)'!A:B,2,FALSE)),"Suspense")))</f>
        <v>GST/HST Payable</v>
      </c>
      <c r="I4692" s="17">
        <f t="shared" si="298"/>
        <v>-0.69</v>
      </c>
      <c r="J4692" s="12" t="str">
        <f t="shared" si="299"/>
        <v>GST/HST Payable</v>
      </c>
    </row>
    <row r="4693" spans="1:10" ht="18" hidden="1" customHeight="1">
      <c r="A4693" s="13" t="s">
        <v>1083</v>
      </c>
      <c r="B4693" s="12" t="s">
        <v>99</v>
      </c>
      <c r="D4693" s="12" t="s">
        <v>201</v>
      </c>
      <c r="E4693" s="12">
        <v>-20000</v>
      </c>
      <c r="F4693" s="14" t="str">
        <f t="shared" si="296"/>
        <v>2025-10-29Credit Card Payment11005 Chequing (CIBC)-20000</v>
      </c>
      <c r="G4693" s="15">
        <f t="shared" si="297"/>
        <v>45959</v>
      </c>
      <c r="H4693" s="16" t="str">
        <f>IF((IFERROR((VLOOKUP(D4693,'Automation (QBO)'!A:B,2,FALSE)),"0"))=0,"Suspense",(IFERROR((VLOOKUP(D4693,'Automation (QBO)'!A:B,2,FALSE)),"Suspense")))</f>
        <v>Chequing (CIBC)</v>
      </c>
      <c r="I4693" s="17">
        <f t="shared" si="298"/>
        <v>-20000</v>
      </c>
      <c r="J4693" s="12" t="str">
        <f t="shared" si="299"/>
        <v>Chequing (CIBC)</v>
      </c>
    </row>
    <row r="4694" spans="1:10" ht="18" hidden="1" customHeight="1">
      <c r="A4694" s="13" t="s">
        <v>1083</v>
      </c>
      <c r="B4694" s="12" t="s">
        <v>99</v>
      </c>
      <c r="D4694" s="12" t="s">
        <v>505</v>
      </c>
      <c r="E4694" s="12">
        <v>-20000</v>
      </c>
      <c r="F4694" s="14" t="str">
        <f t="shared" si="296"/>
        <v>2025-10-29Credit Card Payment21010 Credit Card (CIBC Visa)-20000</v>
      </c>
      <c r="G4694" s="15">
        <f t="shared" si="297"/>
        <v>45959</v>
      </c>
      <c r="H4694" s="16" t="str">
        <f>IF((IFERROR((VLOOKUP(D4694,'Automation (QBO)'!A:B,2,FALSE)),"0"))=0,"Suspense",(IFERROR((VLOOKUP(D4694,'Automation (QBO)'!A:B,2,FALSE)),"Suspense")))</f>
        <v>Credit Card (CIBC Visa)</v>
      </c>
      <c r="I4694" s="17">
        <f t="shared" si="298"/>
        <v>-20000</v>
      </c>
      <c r="J4694" s="12" t="str">
        <f t="shared" si="299"/>
        <v>Credit Card (CIBC Visa)</v>
      </c>
    </row>
    <row r="4695" spans="1:10" ht="18" hidden="1" customHeight="1">
      <c r="A4695" s="13" t="s">
        <v>1083</v>
      </c>
      <c r="B4695" s="12" t="s">
        <v>925</v>
      </c>
      <c r="C4695" s="12" t="s">
        <v>1084</v>
      </c>
      <c r="D4695" s="12" t="s">
        <v>272</v>
      </c>
      <c r="E4695" s="12">
        <v>-10290.950000000001</v>
      </c>
      <c r="F4695" s="14" t="str">
        <f t="shared" si="296"/>
        <v>2025-10-29Bill Payment (Credit Card)Metro Wallcoverings21000 Accounts Payable-10290.95</v>
      </c>
      <c r="G4695" s="15">
        <f t="shared" si="297"/>
        <v>45959</v>
      </c>
      <c r="H4695" s="16" t="str">
        <f>IF((IFERROR((VLOOKUP(D4695,'Automation (QBO)'!A:B,2,FALSE)),"0"))=0,"Suspense",(IFERROR((VLOOKUP(D4695,'Automation (QBO)'!A:B,2,FALSE)),"Suspense")))</f>
        <v>Accounts Payable - Unknown</v>
      </c>
      <c r="I4695" s="17">
        <f t="shared" si="298"/>
        <v>-10290.950000000001</v>
      </c>
      <c r="J4695" s="12" t="str">
        <f t="shared" si="299"/>
        <v>Accounts Payable - Unknown</v>
      </c>
    </row>
    <row r="4696" spans="1:10" ht="18" hidden="1" customHeight="1">
      <c r="A4696" s="13" t="s">
        <v>1083</v>
      </c>
      <c r="B4696" s="12" t="s">
        <v>925</v>
      </c>
      <c r="C4696" s="12" t="s">
        <v>1084</v>
      </c>
      <c r="D4696" s="12" t="s">
        <v>505</v>
      </c>
      <c r="E4696" s="12">
        <v>10290.950000000001</v>
      </c>
      <c r="F4696" s="14" t="str">
        <f t="shared" ref="F4696:F4759" si="300">A4696&amp;B4696&amp;C4696&amp;D4696&amp;E4696</f>
        <v>2025-10-29Bill Payment (Credit Card)Metro Wallcoverings21010 Credit Card (CIBC Visa)10290.95</v>
      </c>
      <c r="G4696" s="15">
        <f t="shared" ref="G4696:G4759" si="301">IFERROR((DATEVALUE(A4696)),A4696)</f>
        <v>45959</v>
      </c>
      <c r="H4696" s="16" t="str">
        <f>IF((IFERROR((VLOOKUP(D4696,'Automation (QBO)'!A:B,2,FALSE)),"0"))=0,"Suspense",(IFERROR((VLOOKUP(D4696,'Automation (QBO)'!A:B,2,FALSE)),"Suspense")))</f>
        <v>Credit Card (CIBC Visa)</v>
      </c>
      <c r="I4696" s="17">
        <f t="shared" ref="I4696:I4759" si="302">E4696</f>
        <v>10290.950000000001</v>
      </c>
      <c r="J4696" s="12" t="str">
        <f t="shared" ref="J4696:J4759" si="303">H4696</f>
        <v>Credit Card (CIBC Visa)</v>
      </c>
    </row>
    <row r="4697" spans="1:10" ht="18" hidden="1" customHeight="1">
      <c r="A4697" s="13" t="s">
        <v>1083</v>
      </c>
      <c r="B4697" s="12" t="s">
        <v>924</v>
      </c>
      <c r="C4697" s="12" t="s">
        <v>108</v>
      </c>
      <c r="D4697" s="12" t="s">
        <v>204</v>
      </c>
      <c r="E4697" s="12">
        <v>176.83</v>
      </c>
      <c r="F4697" s="14" t="str">
        <f t="shared" si="300"/>
        <v>2025-10-29BillChevron52225 Fuel176.83</v>
      </c>
      <c r="G4697" s="15">
        <f t="shared" si="301"/>
        <v>45959</v>
      </c>
      <c r="H4697" s="16" t="str">
        <f>IF((IFERROR((VLOOKUP(D4697,'Automation (QBO)'!A:B,2,FALSE)),"0"))=0,"Suspense",(IFERROR((VLOOKUP(D4697,'Automation (QBO)'!A:B,2,FALSE)),"Suspense")))</f>
        <v>Fuel</v>
      </c>
      <c r="I4697" s="17">
        <f t="shared" si="302"/>
        <v>176.83</v>
      </c>
      <c r="J4697" s="12" t="str">
        <f t="shared" si="303"/>
        <v>Fuel</v>
      </c>
    </row>
    <row r="4698" spans="1:10" ht="18" hidden="1" customHeight="1">
      <c r="A4698" s="13" t="s">
        <v>1083</v>
      </c>
      <c r="B4698" s="12" t="s">
        <v>924</v>
      </c>
      <c r="C4698" s="12" t="s">
        <v>108</v>
      </c>
      <c r="D4698" s="12" t="s">
        <v>199</v>
      </c>
      <c r="E4698" s="12">
        <v>-8.84</v>
      </c>
      <c r="F4698" s="14" t="str">
        <f t="shared" si="300"/>
        <v>2025-10-29BillChevron21020 GST/HST Payable-8.84</v>
      </c>
      <c r="G4698" s="15">
        <f t="shared" si="301"/>
        <v>45959</v>
      </c>
      <c r="H4698" s="16" t="str">
        <f>IF((IFERROR((VLOOKUP(D4698,'Automation (QBO)'!A:B,2,FALSE)),"0"))=0,"Suspense",(IFERROR((VLOOKUP(D4698,'Automation (QBO)'!A:B,2,FALSE)),"Suspense")))</f>
        <v>GST/HST Payable</v>
      </c>
      <c r="I4698" s="17">
        <f t="shared" si="302"/>
        <v>-8.84</v>
      </c>
      <c r="J4698" s="12" t="str">
        <f t="shared" si="303"/>
        <v>GST/HST Payable</v>
      </c>
    </row>
    <row r="4699" spans="1:10" ht="18" hidden="1" customHeight="1">
      <c r="A4699" s="13" t="s">
        <v>1083</v>
      </c>
      <c r="B4699" s="12" t="s">
        <v>924</v>
      </c>
      <c r="C4699" s="12" t="s">
        <v>108</v>
      </c>
      <c r="D4699" s="12" t="s">
        <v>272</v>
      </c>
      <c r="E4699" s="12">
        <v>185.67</v>
      </c>
      <c r="F4699" s="14" t="str">
        <f t="shared" si="300"/>
        <v>2025-10-29BillChevron21000 Accounts Payable185.67</v>
      </c>
      <c r="G4699" s="15">
        <f t="shared" si="301"/>
        <v>45959</v>
      </c>
      <c r="H4699" s="16" t="str">
        <f>IF((IFERROR((VLOOKUP(D4699,'Automation (QBO)'!A:B,2,FALSE)),"0"))=0,"Suspense",(IFERROR((VLOOKUP(D4699,'Automation (QBO)'!A:B,2,FALSE)),"Suspense")))</f>
        <v>Accounts Payable - Unknown</v>
      </c>
      <c r="I4699" s="17">
        <f t="shared" si="302"/>
        <v>185.67</v>
      </c>
      <c r="J4699" s="12" t="str">
        <f t="shared" si="303"/>
        <v>Accounts Payable - Unknown</v>
      </c>
    </row>
    <row r="4700" spans="1:10" ht="18" hidden="1" customHeight="1">
      <c r="A4700" s="13" t="s">
        <v>1083</v>
      </c>
      <c r="B4700" s="12" t="s">
        <v>925</v>
      </c>
      <c r="C4700" s="12" t="s">
        <v>108</v>
      </c>
      <c r="D4700" s="12" t="s">
        <v>272</v>
      </c>
      <c r="E4700" s="12">
        <v>-185.67</v>
      </c>
      <c r="F4700" s="14" t="str">
        <f t="shared" si="300"/>
        <v>2025-10-29Bill Payment (Credit Card)Chevron21000 Accounts Payable-185.67</v>
      </c>
      <c r="G4700" s="15">
        <f t="shared" si="301"/>
        <v>45959</v>
      </c>
      <c r="H4700" s="16" t="str">
        <f>IF((IFERROR((VLOOKUP(D4700,'Automation (QBO)'!A:B,2,FALSE)),"0"))=0,"Suspense",(IFERROR((VLOOKUP(D4700,'Automation (QBO)'!A:B,2,FALSE)),"Suspense")))</f>
        <v>Accounts Payable - Unknown</v>
      </c>
      <c r="I4700" s="17">
        <f t="shared" si="302"/>
        <v>-185.67</v>
      </c>
      <c r="J4700" s="12" t="str">
        <f t="shared" si="303"/>
        <v>Accounts Payable - Unknown</v>
      </c>
    </row>
    <row r="4701" spans="1:10" ht="18" hidden="1" customHeight="1">
      <c r="A4701" s="13" t="s">
        <v>1083</v>
      </c>
      <c r="B4701" s="12" t="s">
        <v>925</v>
      </c>
      <c r="C4701" s="12" t="s">
        <v>108</v>
      </c>
      <c r="D4701" s="12" t="s">
        <v>505</v>
      </c>
      <c r="E4701" s="12">
        <v>185.67</v>
      </c>
      <c r="F4701" s="14" t="str">
        <f t="shared" si="300"/>
        <v>2025-10-29Bill Payment (Credit Card)Chevron21010 Credit Card (CIBC Visa)185.67</v>
      </c>
      <c r="G4701" s="15">
        <f t="shared" si="301"/>
        <v>45959</v>
      </c>
      <c r="H4701" s="16" t="str">
        <f>IF((IFERROR((VLOOKUP(D4701,'Automation (QBO)'!A:B,2,FALSE)),"0"))=0,"Suspense",(IFERROR((VLOOKUP(D4701,'Automation (QBO)'!A:B,2,FALSE)),"Suspense")))</f>
        <v>Credit Card (CIBC Visa)</v>
      </c>
      <c r="I4701" s="17">
        <f t="shared" si="302"/>
        <v>185.67</v>
      </c>
      <c r="J4701" s="12" t="str">
        <f t="shared" si="303"/>
        <v>Credit Card (CIBC Visa)</v>
      </c>
    </row>
    <row r="4702" spans="1:10" ht="18" hidden="1" customHeight="1">
      <c r="A4702" s="13" t="s">
        <v>1083</v>
      </c>
      <c r="B4702" s="12" t="s">
        <v>924</v>
      </c>
      <c r="C4702" s="12" t="s">
        <v>95</v>
      </c>
      <c r="D4702" s="12" t="s">
        <v>663</v>
      </c>
      <c r="E4702" s="12">
        <v>10</v>
      </c>
      <c r="F4702" s="14" t="str">
        <f t="shared" si="300"/>
        <v>2025-10-29BillImpark51315 Project Expense - Other10</v>
      </c>
      <c r="G4702" s="15">
        <f t="shared" si="301"/>
        <v>45959</v>
      </c>
      <c r="H4702" s="16" t="str">
        <f>IF((IFERROR((VLOOKUP(D4702,'Automation (QBO)'!A:B,2,FALSE)),"0"))=0,"Suspense",(IFERROR((VLOOKUP(D4702,'Automation (QBO)'!A:B,2,FALSE)),"Suspense")))</f>
        <v>Project Expense - Other</v>
      </c>
      <c r="I4702" s="17">
        <f t="shared" si="302"/>
        <v>10</v>
      </c>
      <c r="J4702" s="12" t="str">
        <f t="shared" si="303"/>
        <v>Project Expense - Other</v>
      </c>
    </row>
    <row r="4703" spans="1:10" ht="18" hidden="1" customHeight="1">
      <c r="A4703" s="13" t="s">
        <v>1083</v>
      </c>
      <c r="B4703" s="12" t="s">
        <v>924</v>
      </c>
      <c r="C4703" s="12" t="s">
        <v>95</v>
      </c>
      <c r="D4703" s="12" t="s">
        <v>199</v>
      </c>
      <c r="E4703" s="12">
        <v>0</v>
      </c>
      <c r="F4703" s="14" t="str">
        <f t="shared" si="300"/>
        <v>2025-10-29BillImpark21020 GST/HST Payable0</v>
      </c>
      <c r="G4703" s="15">
        <f t="shared" si="301"/>
        <v>45959</v>
      </c>
      <c r="H4703" s="16" t="str">
        <f>IF((IFERROR((VLOOKUP(D4703,'Automation (QBO)'!A:B,2,FALSE)),"0"))=0,"Suspense",(IFERROR((VLOOKUP(D4703,'Automation (QBO)'!A:B,2,FALSE)),"Suspense")))</f>
        <v>GST/HST Payable</v>
      </c>
      <c r="I4703" s="17">
        <f t="shared" si="302"/>
        <v>0</v>
      </c>
      <c r="J4703" s="12" t="str">
        <f t="shared" si="303"/>
        <v>GST/HST Payable</v>
      </c>
    </row>
    <row r="4704" spans="1:10" ht="18" hidden="1" customHeight="1">
      <c r="A4704" s="13" t="s">
        <v>1083</v>
      </c>
      <c r="B4704" s="12" t="s">
        <v>925</v>
      </c>
      <c r="C4704" s="12" t="s">
        <v>95</v>
      </c>
      <c r="D4704" s="12" t="s">
        <v>272</v>
      </c>
      <c r="E4704" s="12">
        <v>-10</v>
      </c>
      <c r="F4704" s="14" t="str">
        <f t="shared" si="300"/>
        <v>2025-10-29Bill Payment (Credit Card)Impark21000 Accounts Payable-10</v>
      </c>
      <c r="G4704" s="15">
        <f t="shared" si="301"/>
        <v>45959</v>
      </c>
      <c r="H4704" s="16" t="str">
        <f>IF((IFERROR((VLOOKUP(D4704,'Automation (QBO)'!A:B,2,FALSE)),"0"))=0,"Suspense",(IFERROR((VLOOKUP(D4704,'Automation (QBO)'!A:B,2,FALSE)),"Suspense")))</f>
        <v>Accounts Payable - Unknown</v>
      </c>
      <c r="I4704" s="17">
        <f t="shared" si="302"/>
        <v>-10</v>
      </c>
      <c r="J4704" s="12" t="str">
        <f t="shared" si="303"/>
        <v>Accounts Payable - Unknown</v>
      </c>
    </row>
    <row r="4705" spans="1:10" ht="18" hidden="1" customHeight="1">
      <c r="A4705" s="13" t="s">
        <v>1083</v>
      </c>
      <c r="B4705" s="12" t="s">
        <v>924</v>
      </c>
      <c r="C4705" s="12" t="s">
        <v>95</v>
      </c>
      <c r="D4705" s="12" t="s">
        <v>272</v>
      </c>
      <c r="E4705" s="12">
        <v>10</v>
      </c>
      <c r="F4705" s="14" t="str">
        <f t="shared" si="300"/>
        <v>2025-10-29BillImpark21000 Accounts Payable10</v>
      </c>
      <c r="G4705" s="15">
        <f t="shared" si="301"/>
        <v>45959</v>
      </c>
      <c r="H4705" s="16" t="str">
        <f>IF((IFERROR((VLOOKUP(D4705,'Automation (QBO)'!A:B,2,FALSE)),"0"))=0,"Suspense",(IFERROR((VLOOKUP(D4705,'Automation (QBO)'!A:B,2,FALSE)),"Suspense")))</f>
        <v>Accounts Payable - Unknown</v>
      </c>
      <c r="I4705" s="17">
        <f t="shared" si="302"/>
        <v>10</v>
      </c>
      <c r="J4705" s="12" t="str">
        <f t="shared" si="303"/>
        <v>Accounts Payable - Unknown</v>
      </c>
    </row>
    <row r="4706" spans="1:10" ht="18" hidden="1" customHeight="1">
      <c r="A4706" s="13" t="s">
        <v>1083</v>
      </c>
      <c r="B4706" s="12" t="s">
        <v>925</v>
      </c>
      <c r="C4706" s="12" t="s">
        <v>95</v>
      </c>
      <c r="D4706" s="12" t="s">
        <v>505</v>
      </c>
      <c r="E4706" s="12">
        <v>10</v>
      </c>
      <c r="F4706" s="14" t="str">
        <f t="shared" si="300"/>
        <v>2025-10-29Bill Payment (Credit Card)Impark21010 Credit Card (CIBC Visa)10</v>
      </c>
      <c r="G4706" s="15">
        <f t="shared" si="301"/>
        <v>45959</v>
      </c>
      <c r="H4706" s="16" t="str">
        <f>IF((IFERROR((VLOOKUP(D4706,'Automation (QBO)'!A:B,2,FALSE)),"0"))=0,"Suspense",(IFERROR((VLOOKUP(D4706,'Automation (QBO)'!A:B,2,FALSE)),"Suspense")))</f>
        <v>Credit Card (CIBC Visa)</v>
      </c>
      <c r="I4706" s="17">
        <f t="shared" si="302"/>
        <v>10</v>
      </c>
      <c r="J4706" s="12" t="str">
        <f t="shared" si="303"/>
        <v>Credit Card (CIBC Visa)</v>
      </c>
    </row>
    <row r="4707" spans="1:10" ht="18" hidden="1" customHeight="1">
      <c r="A4707" s="13" t="s">
        <v>1083</v>
      </c>
      <c r="B4707" s="12" t="s">
        <v>924</v>
      </c>
      <c r="C4707" s="12" t="s">
        <v>1084</v>
      </c>
      <c r="D4707" s="12" t="s">
        <v>272</v>
      </c>
      <c r="E4707" s="12">
        <v>10290.950000000001</v>
      </c>
      <c r="F4707" s="14" t="str">
        <f t="shared" si="300"/>
        <v>2025-10-29BillMetro Wallcoverings21000 Accounts Payable10290.95</v>
      </c>
      <c r="G4707" s="15">
        <f t="shared" si="301"/>
        <v>45959</v>
      </c>
      <c r="H4707" s="16" t="str">
        <f>IF((IFERROR((VLOOKUP(D4707,'Automation (QBO)'!A:B,2,FALSE)),"0"))=0,"Suspense",(IFERROR((VLOOKUP(D4707,'Automation (QBO)'!A:B,2,FALSE)),"Suspense")))</f>
        <v>Accounts Payable - Unknown</v>
      </c>
      <c r="I4707" s="17">
        <f t="shared" si="302"/>
        <v>10290.950000000001</v>
      </c>
      <c r="J4707" s="12" t="str">
        <f t="shared" si="303"/>
        <v>Accounts Payable - Unknown</v>
      </c>
    </row>
    <row r="4708" spans="1:10" ht="18" hidden="1" customHeight="1">
      <c r="A4708" s="118" t="s">
        <v>1083</v>
      </c>
      <c r="B4708" s="119" t="s">
        <v>924</v>
      </c>
      <c r="C4708" s="119" t="s">
        <v>1084</v>
      </c>
      <c r="D4708" s="119" t="s">
        <v>660</v>
      </c>
      <c r="E4708" s="122">
        <v>9800.9</v>
      </c>
      <c r="F4708" s="14" t="str">
        <f t="shared" si="300"/>
        <v>2025-10-29BillMetro Wallcoverings51335 Project Expense - Materials9800.9</v>
      </c>
      <c r="G4708" s="15">
        <f t="shared" si="301"/>
        <v>45959</v>
      </c>
      <c r="H4708" s="16" t="str">
        <f>IF((IFERROR((VLOOKUP(D4708,'Automation (QBO)'!A:B,2,FALSE)),"0"))=0,"Suspense",(IFERROR((VLOOKUP(D4708,'Automation (QBO)'!A:B,2,FALSE)),"Suspense")))</f>
        <v>Project Expense - Materials</v>
      </c>
      <c r="I4708" s="17">
        <f t="shared" si="302"/>
        <v>9800.9</v>
      </c>
      <c r="J4708" s="12" t="str">
        <f t="shared" si="303"/>
        <v>Project Expense - Materials</v>
      </c>
    </row>
    <row r="4709" spans="1:10" ht="18" hidden="1" customHeight="1">
      <c r="A4709" s="13" t="s">
        <v>1083</v>
      </c>
      <c r="B4709" s="12" t="s">
        <v>924</v>
      </c>
      <c r="C4709" s="12" t="s">
        <v>1084</v>
      </c>
      <c r="D4709" s="12" t="s">
        <v>199</v>
      </c>
      <c r="E4709" s="12">
        <v>-490.05</v>
      </c>
      <c r="F4709" s="14" t="str">
        <f t="shared" si="300"/>
        <v>2025-10-29BillMetro Wallcoverings21020 GST/HST Payable-490.05</v>
      </c>
      <c r="G4709" s="15">
        <f t="shared" si="301"/>
        <v>45959</v>
      </c>
      <c r="H4709" s="16" t="str">
        <f>IF((IFERROR((VLOOKUP(D4709,'Automation (QBO)'!A:B,2,FALSE)),"0"))=0,"Suspense",(IFERROR((VLOOKUP(D4709,'Automation (QBO)'!A:B,2,FALSE)),"Suspense")))</f>
        <v>GST/HST Payable</v>
      </c>
      <c r="I4709" s="17">
        <f t="shared" si="302"/>
        <v>-490.05</v>
      </c>
      <c r="J4709" s="12" t="str">
        <f t="shared" si="303"/>
        <v>GST/HST Payable</v>
      </c>
    </row>
    <row r="4710" spans="1:10" ht="18" hidden="1" customHeight="1">
      <c r="A4710" s="13" t="s">
        <v>1085</v>
      </c>
      <c r="B4710" s="12" t="s">
        <v>924</v>
      </c>
      <c r="C4710" s="12" t="s">
        <v>1086</v>
      </c>
      <c r="D4710" s="12" t="s">
        <v>199</v>
      </c>
      <c r="E4710" s="12">
        <v>-476.19</v>
      </c>
      <c r="F4710" s="14" t="str">
        <f t="shared" si="300"/>
        <v>2025-10-30BillTable Architecture Collective21020 GST/HST Payable-476.19</v>
      </c>
      <c r="G4710" s="15">
        <f t="shared" si="301"/>
        <v>45960</v>
      </c>
      <c r="H4710" s="16" t="str">
        <f>IF((IFERROR((VLOOKUP(D4710,'Automation (QBO)'!A:B,2,FALSE)),"0"))=0,"Suspense",(IFERROR((VLOOKUP(D4710,'Automation (QBO)'!A:B,2,FALSE)),"Suspense")))</f>
        <v>GST/HST Payable</v>
      </c>
      <c r="I4710" s="17">
        <f t="shared" si="302"/>
        <v>-476.19</v>
      </c>
      <c r="J4710" s="12" t="str">
        <f t="shared" si="303"/>
        <v>GST/HST Payable</v>
      </c>
    </row>
    <row r="4711" spans="1:10" ht="18" hidden="1" customHeight="1">
      <c r="A4711" s="13" t="s">
        <v>1085</v>
      </c>
      <c r="B4711" s="12" t="s">
        <v>924</v>
      </c>
      <c r="C4711" s="12" t="s">
        <v>1086</v>
      </c>
      <c r="D4711" s="12" t="s">
        <v>654</v>
      </c>
      <c r="E4711" s="12">
        <v>9523.81</v>
      </c>
      <c r="F4711" s="14" t="str">
        <f t="shared" si="300"/>
        <v>2025-10-30BillTable Architecture Collective51320 Project Expense - Subcontractors9523.81</v>
      </c>
      <c r="G4711" s="15">
        <f t="shared" si="301"/>
        <v>45960</v>
      </c>
      <c r="H4711" s="16" t="str">
        <f>IF((IFERROR((VLOOKUP(D4711,'Automation (QBO)'!A:B,2,FALSE)),"0"))=0,"Suspense",(IFERROR((VLOOKUP(D4711,'Automation (QBO)'!A:B,2,FALSE)),"Suspense")))</f>
        <v>Project Expense - Subcontractors</v>
      </c>
      <c r="I4711" s="17">
        <f t="shared" si="302"/>
        <v>9523.81</v>
      </c>
      <c r="J4711" s="12" t="str">
        <f t="shared" si="303"/>
        <v>Project Expense - Subcontractors</v>
      </c>
    </row>
    <row r="4712" spans="1:10" ht="18" hidden="1" customHeight="1">
      <c r="A4712" s="13" t="s">
        <v>1085</v>
      </c>
      <c r="B4712" s="12" t="s">
        <v>929</v>
      </c>
      <c r="C4712" s="12" t="s">
        <v>1086</v>
      </c>
      <c r="D4712" s="12" t="s">
        <v>272</v>
      </c>
      <c r="E4712" s="12">
        <v>-10000</v>
      </c>
      <c r="F4712" s="14" t="str">
        <f t="shared" si="300"/>
        <v>2025-10-30Bill Payment (Cheque)Table Architecture Collective21000 Accounts Payable-10000</v>
      </c>
      <c r="G4712" s="15">
        <f t="shared" si="301"/>
        <v>45960</v>
      </c>
      <c r="H4712" s="16" t="str">
        <f>IF((IFERROR((VLOOKUP(D4712,'Automation (QBO)'!A:B,2,FALSE)),"0"))=0,"Suspense",(IFERROR((VLOOKUP(D4712,'Automation (QBO)'!A:B,2,FALSE)),"Suspense")))</f>
        <v>Accounts Payable - Unknown</v>
      </c>
      <c r="I4712" s="17">
        <f t="shared" si="302"/>
        <v>-10000</v>
      </c>
      <c r="J4712" s="12" t="str">
        <f t="shared" si="303"/>
        <v>Accounts Payable - Unknown</v>
      </c>
    </row>
    <row r="4713" spans="1:10" ht="18" hidden="1" customHeight="1">
      <c r="A4713" s="13" t="s">
        <v>1085</v>
      </c>
      <c r="B4713" s="12" t="s">
        <v>924</v>
      </c>
      <c r="C4713" s="12" t="s">
        <v>1086</v>
      </c>
      <c r="D4713" s="12" t="s">
        <v>272</v>
      </c>
      <c r="E4713" s="12">
        <v>10000</v>
      </c>
      <c r="F4713" s="14" t="str">
        <f t="shared" si="300"/>
        <v>2025-10-30BillTable Architecture Collective21000 Accounts Payable10000</v>
      </c>
      <c r="G4713" s="15">
        <f t="shared" si="301"/>
        <v>45960</v>
      </c>
      <c r="H4713" s="16" t="str">
        <f>IF((IFERROR((VLOOKUP(D4713,'Automation (QBO)'!A:B,2,FALSE)),"0"))=0,"Suspense",(IFERROR((VLOOKUP(D4713,'Automation (QBO)'!A:B,2,FALSE)),"Suspense")))</f>
        <v>Accounts Payable - Unknown</v>
      </c>
      <c r="I4713" s="17">
        <f t="shared" si="302"/>
        <v>10000</v>
      </c>
      <c r="J4713" s="12" t="str">
        <f t="shared" si="303"/>
        <v>Accounts Payable - Unknown</v>
      </c>
    </row>
    <row r="4714" spans="1:10" ht="18" hidden="1" customHeight="1">
      <c r="A4714" s="13" t="s">
        <v>1085</v>
      </c>
      <c r="B4714" s="12" t="s">
        <v>929</v>
      </c>
      <c r="C4714" s="12" t="s">
        <v>1086</v>
      </c>
      <c r="D4714" s="12" t="s">
        <v>201</v>
      </c>
      <c r="E4714" s="12">
        <v>-10000</v>
      </c>
      <c r="F4714" s="14" t="str">
        <f t="shared" si="300"/>
        <v>2025-10-30Bill Payment (Cheque)Table Architecture Collective11005 Chequing (CIBC)-10000</v>
      </c>
      <c r="G4714" s="15">
        <f t="shared" si="301"/>
        <v>45960</v>
      </c>
      <c r="H4714" s="16" t="str">
        <f>IF((IFERROR((VLOOKUP(D4714,'Automation (QBO)'!A:B,2,FALSE)),"0"))=0,"Suspense",(IFERROR((VLOOKUP(D4714,'Automation (QBO)'!A:B,2,FALSE)),"Suspense")))</f>
        <v>Chequing (CIBC)</v>
      </c>
      <c r="I4714" s="17">
        <f t="shared" si="302"/>
        <v>-10000</v>
      </c>
      <c r="J4714" s="12" t="str">
        <f t="shared" si="303"/>
        <v>Chequing (CIBC)</v>
      </c>
    </row>
    <row r="4715" spans="1:10" ht="18" hidden="1" customHeight="1">
      <c r="A4715" s="13" t="s">
        <v>1087</v>
      </c>
      <c r="B4715" s="12" t="s">
        <v>78</v>
      </c>
      <c r="C4715" s="12" t="s">
        <v>1028</v>
      </c>
      <c r="D4715" s="12" t="s">
        <v>201</v>
      </c>
      <c r="E4715" s="12">
        <v>-40</v>
      </c>
      <c r="F4715" s="14" t="str">
        <f t="shared" si="300"/>
        <v>2025-10-31ExpenseCIBC11005 Chequing (CIBC)-40</v>
      </c>
      <c r="G4715" s="15">
        <f t="shared" si="301"/>
        <v>45961</v>
      </c>
      <c r="H4715" s="16" t="str">
        <f>IF((IFERROR((VLOOKUP(D4715,'Automation (QBO)'!A:B,2,FALSE)),"0"))=0,"Suspense",(IFERROR((VLOOKUP(D4715,'Automation (QBO)'!A:B,2,FALSE)),"Suspense")))</f>
        <v>Chequing (CIBC)</v>
      </c>
      <c r="I4715" s="17">
        <f t="shared" si="302"/>
        <v>-40</v>
      </c>
      <c r="J4715" s="12" t="str">
        <f t="shared" si="303"/>
        <v>Chequing (CIBC)</v>
      </c>
    </row>
    <row r="4716" spans="1:10" ht="18" hidden="1" customHeight="1">
      <c r="A4716" s="13" t="s">
        <v>1087</v>
      </c>
      <c r="B4716" s="12" t="s">
        <v>78</v>
      </c>
      <c r="C4716" s="12" t="s">
        <v>1028</v>
      </c>
      <c r="D4716" s="12" t="s">
        <v>206</v>
      </c>
      <c r="E4716" s="12">
        <v>40</v>
      </c>
      <c r="F4716" s="14" t="str">
        <f t="shared" si="300"/>
        <v>2025-10-31ExpenseCIBC52115 Bank Fees40</v>
      </c>
      <c r="G4716" s="15">
        <f t="shared" si="301"/>
        <v>45961</v>
      </c>
      <c r="H4716" s="16" t="str">
        <f>IF((IFERROR((VLOOKUP(D4716,'Automation (QBO)'!A:B,2,FALSE)),"0"))=0,"Suspense",(IFERROR((VLOOKUP(D4716,'Automation (QBO)'!A:B,2,FALSE)),"Suspense")))</f>
        <v>Bank Fees</v>
      </c>
      <c r="I4716" s="17">
        <f t="shared" si="302"/>
        <v>40</v>
      </c>
      <c r="J4716" s="12" t="str">
        <f t="shared" si="303"/>
        <v>Bank Fees</v>
      </c>
    </row>
    <row r="4717" spans="1:10" ht="18" hidden="1" customHeight="1">
      <c r="A4717" s="13" t="s">
        <v>1087</v>
      </c>
      <c r="B4717" s="12" t="s">
        <v>78</v>
      </c>
      <c r="C4717" s="12" t="s">
        <v>1028</v>
      </c>
      <c r="D4717" s="12" t="s">
        <v>199</v>
      </c>
      <c r="E4717" s="12">
        <v>0</v>
      </c>
      <c r="F4717" s="14" t="str">
        <f t="shared" si="300"/>
        <v>2025-10-31ExpenseCIBC21020 GST/HST Payable0</v>
      </c>
      <c r="G4717" s="15">
        <f t="shared" si="301"/>
        <v>45961</v>
      </c>
      <c r="H4717" s="16" t="str">
        <f>IF((IFERROR((VLOOKUP(D4717,'Automation (QBO)'!A:B,2,FALSE)),"0"))=0,"Suspense",(IFERROR((VLOOKUP(D4717,'Automation (QBO)'!A:B,2,FALSE)),"Suspense")))</f>
        <v>GST/HST Payable</v>
      </c>
      <c r="I4717" s="17">
        <f t="shared" si="302"/>
        <v>0</v>
      </c>
      <c r="J4717" s="12" t="str">
        <f t="shared" si="303"/>
        <v>GST/HST Payable</v>
      </c>
    </row>
    <row r="4718" spans="1:10" ht="18" hidden="1" customHeight="1">
      <c r="A4718" s="13" t="s">
        <v>1087</v>
      </c>
      <c r="B4718" s="12" t="s">
        <v>78</v>
      </c>
      <c r="C4718" s="12" t="s">
        <v>1028</v>
      </c>
      <c r="D4718" s="12" t="s">
        <v>201</v>
      </c>
      <c r="E4718" s="12">
        <v>-9.5</v>
      </c>
      <c r="F4718" s="14" t="str">
        <f t="shared" si="300"/>
        <v>2025-10-31ExpenseCIBC11005 Chequing (CIBC)-9.5</v>
      </c>
      <c r="G4718" s="15">
        <f t="shared" si="301"/>
        <v>45961</v>
      </c>
      <c r="H4718" s="16" t="str">
        <f>IF((IFERROR((VLOOKUP(D4718,'Automation (QBO)'!A:B,2,FALSE)),"0"))=0,"Suspense",(IFERROR((VLOOKUP(D4718,'Automation (QBO)'!A:B,2,FALSE)),"Suspense")))</f>
        <v>Chequing (CIBC)</v>
      </c>
      <c r="I4718" s="17">
        <f t="shared" si="302"/>
        <v>-9.5</v>
      </c>
      <c r="J4718" s="12" t="str">
        <f t="shared" si="303"/>
        <v>Chequing (CIBC)</v>
      </c>
    </row>
    <row r="4719" spans="1:10" ht="18" hidden="1" customHeight="1">
      <c r="A4719" s="13" t="s">
        <v>1087</v>
      </c>
      <c r="B4719" s="12" t="s">
        <v>78</v>
      </c>
      <c r="C4719" s="12" t="s">
        <v>1028</v>
      </c>
      <c r="D4719" s="12" t="s">
        <v>206</v>
      </c>
      <c r="E4719" s="12">
        <v>9.5</v>
      </c>
      <c r="F4719" s="14" t="str">
        <f t="shared" si="300"/>
        <v>2025-10-31ExpenseCIBC52115 Bank Fees9.5</v>
      </c>
      <c r="G4719" s="15">
        <f t="shared" si="301"/>
        <v>45961</v>
      </c>
      <c r="H4719" s="16" t="str">
        <f>IF((IFERROR((VLOOKUP(D4719,'Automation (QBO)'!A:B,2,FALSE)),"0"))=0,"Suspense",(IFERROR((VLOOKUP(D4719,'Automation (QBO)'!A:B,2,FALSE)),"Suspense")))</f>
        <v>Bank Fees</v>
      </c>
      <c r="I4719" s="17">
        <f t="shared" si="302"/>
        <v>9.5</v>
      </c>
      <c r="J4719" s="12" t="str">
        <f t="shared" si="303"/>
        <v>Bank Fees</v>
      </c>
    </row>
    <row r="4720" spans="1:10" ht="18" hidden="1" customHeight="1">
      <c r="A4720" s="13" t="s">
        <v>1087</v>
      </c>
      <c r="B4720" s="12" t="s">
        <v>78</v>
      </c>
      <c r="C4720" s="12" t="s">
        <v>1028</v>
      </c>
      <c r="D4720" s="12" t="s">
        <v>199</v>
      </c>
      <c r="E4720" s="12">
        <v>0</v>
      </c>
      <c r="F4720" s="14" t="str">
        <f t="shared" si="300"/>
        <v>2025-10-31ExpenseCIBC21020 GST/HST Payable0</v>
      </c>
      <c r="G4720" s="15">
        <f t="shared" si="301"/>
        <v>45961</v>
      </c>
      <c r="H4720" s="16" t="str">
        <f>IF((IFERROR((VLOOKUP(D4720,'Automation (QBO)'!A:B,2,FALSE)),"0"))=0,"Suspense",(IFERROR((VLOOKUP(D4720,'Automation (QBO)'!A:B,2,FALSE)),"Suspense")))</f>
        <v>GST/HST Payable</v>
      </c>
      <c r="I4720" s="17">
        <f t="shared" si="302"/>
        <v>0</v>
      </c>
      <c r="J4720" s="12" t="str">
        <f t="shared" si="303"/>
        <v>GST/HST Payable</v>
      </c>
    </row>
    <row r="4721" spans="1:10" ht="18" hidden="1" customHeight="1">
      <c r="A4721" s="13" t="s">
        <v>1087</v>
      </c>
      <c r="B4721" s="12" t="s">
        <v>78</v>
      </c>
      <c r="C4721" s="12" t="s">
        <v>1028</v>
      </c>
      <c r="D4721" s="12" t="s">
        <v>201</v>
      </c>
      <c r="E4721" s="12">
        <v>-2.94</v>
      </c>
      <c r="F4721" s="14" t="str">
        <f t="shared" si="300"/>
        <v>2025-10-31ExpenseCIBC11005 Chequing (CIBC)-2.94</v>
      </c>
      <c r="G4721" s="15">
        <f t="shared" si="301"/>
        <v>45961</v>
      </c>
      <c r="H4721" s="16" t="str">
        <f>IF((IFERROR((VLOOKUP(D4721,'Automation (QBO)'!A:B,2,FALSE)),"0"))=0,"Suspense",(IFERROR((VLOOKUP(D4721,'Automation (QBO)'!A:B,2,FALSE)),"Suspense")))</f>
        <v>Chequing (CIBC)</v>
      </c>
      <c r="I4721" s="17">
        <f t="shared" si="302"/>
        <v>-2.94</v>
      </c>
      <c r="J4721" s="12" t="str">
        <f t="shared" si="303"/>
        <v>Chequing (CIBC)</v>
      </c>
    </row>
    <row r="4722" spans="1:10" ht="18" hidden="1" customHeight="1">
      <c r="A4722" s="13" t="s">
        <v>1087</v>
      </c>
      <c r="B4722" s="12" t="s">
        <v>78</v>
      </c>
      <c r="C4722" s="12" t="s">
        <v>1028</v>
      </c>
      <c r="D4722" s="12" t="s">
        <v>275</v>
      </c>
      <c r="E4722" s="12">
        <v>2.94</v>
      </c>
      <c r="F4722" s="14" t="str">
        <f t="shared" si="300"/>
        <v>2025-10-31ExpenseCIBC52120 Bank Interest2.94</v>
      </c>
      <c r="G4722" s="15">
        <f t="shared" si="301"/>
        <v>45961</v>
      </c>
      <c r="H4722" s="16" t="str">
        <f>IF((IFERROR((VLOOKUP(D4722,'Automation (QBO)'!A:B,2,FALSE)),"0"))=0,"Suspense",(IFERROR((VLOOKUP(D4722,'Automation (QBO)'!A:B,2,FALSE)),"Suspense")))</f>
        <v>Bank Interest</v>
      </c>
      <c r="I4722" s="17">
        <f t="shared" si="302"/>
        <v>2.94</v>
      </c>
      <c r="J4722" s="12" t="str">
        <f t="shared" si="303"/>
        <v>Bank Interest</v>
      </c>
    </row>
    <row r="4723" spans="1:10" ht="18" hidden="1" customHeight="1">
      <c r="A4723" s="13" t="s">
        <v>1087</v>
      </c>
      <c r="B4723" s="12" t="s">
        <v>78</v>
      </c>
      <c r="C4723" s="12" t="s">
        <v>1028</v>
      </c>
      <c r="D4723" s="12" t="s">
        <v>199</v>
      </c>
      <c r="E4723" s="12">
        <v>0</v>
      </c>
      <c r="F4723" s="14" t="str">
        <f t="shared" si="300"/>
        <v>2025-10-31ExpenseCIBC21020 GST/HST Payable0</v>
      </c>
      <c r="G4723" s="15">
        <f t="shared" si="301"/>
        <v>45961</v>
      </c>
      <c r="H4723" s="16" t="str">
        <f>IF((IFERROR((VLOOKUP(D4723,'Automation (QBO)'!A:B,2,FALSE)),"0"))=0,"Suspense",(IFERROR((VLOOKUP(D4723,'Automation (QBO)'!A:B,2,FALSE)),"Suspense")))</f>
        <v>GST/HST Payable</v>
      </c>
      <c r="I4723" s="17">
        <f t="shared" si="302"/>
        <v>0</v>
      </c>
      <c r="J4723" s="12" t="str">
        <f t="shared" si="303"/>
        <v>GST/HST Payable</v>
      </c>
    </row>
    <row r="4724" spans="1:10" ht="18" hidden="1" customHeight="1">
      <c r="A4724" s="13" t="s">
        <v>1087</v>
      </c>
      <c r="B4724" s="12" t="s">
        <v>78</v>
      </c>
      <c r="C4724" s="12" t="s">
        <v>1028</v>
      </c>
      <c r="D4724" s="12" t="s">
        <v>207</v>
      </c>
      <c r="E4724" s="12">
        <v>-6</v>
      </c>
      <c r="F4724" s="14" t="str">
        <f t="shared" si="300"/>
        <v>2025-10-31ExpenseCIBC11010 Savings (CIBC)-6</v>
      </c>
      <c r="G4724" s="15">
        <f t="shared" si="301"/>
        <v>45961</v>
      </c>
      <c r="H4724" s="16" t="str">
        <f>IF((IFERROR((VLOOKUP(D4724,'Automation (QBO)'!A:B,2,FALSE)),"0"))=0,"Suspense",(IFERROR((VLOOKUP(D4724,'Automation (QBO)'!A:B,2,FALSE)),"Suspense")))</f>
        <v>Savings (CIBC)</v>
      </c>
      <c r="I4724" s="17">
        <f t="shared" si="302"/>
        <v>-6</v>
      </c>
      <c r="J4724" s="12" t="str">
        <f t="shared" si="303"/>
        <v>Savings (CIBC)</v>
      </c>
    </row>
    <row r="4725" spans="1:10" ht="18" hidden="1" customHeight="1">
      <c r="A4725" s="13" t="s">
        <v>1087</v>
      </c>
      <c r="B4725" s="12" t="s">
        <v>78</v>
      </c>
      <c r="C4725" s="12" t="s">
        <v>1028</v>
      </c>
      <c r="D4725" s="12" t="s">
        <v>206</v>
      </c>
      <c r="E4725" s="12">
        <v>6</v>
      </c>
      <c r="F4725" s="14" t="str">
        <f t="shared" si="300"/>
        <v>2025-10-31ExpenseCIBC52115 Bank Fees6</v>
      </c>
      <c r="G4725" s="15">
        <f t="shared" si="301"/>
        <v>45961</v>
      </c>
      <c r="H4725" s="16" t="str">
        <f>IF((IFERROR((VLOOKUP(D4725,'Automation (QBO)'!A:B,2,FALSE)),"0"))=0,"Suspense",(IFERROR((VLOOKUP(D4725,'Automation (QBO)'!A:B,2,FALSE)),"Suspense")))</f>
        <v>Bank Fees</v>
      </c>
      <c r="I4725" s="17">
        <f t="shared" si="302"/>
        <v>6</v>
      </c>
      <c r="J4725" s="12" t="str">
        <f t="shared" si="303"/>
        <v>Bank Fees</v>
      </c>
    </row>
    <row r="4726" spans="1:10" ht="18" hidden="1" customHeight="1">
      <c r="A4726" s="13" t="s">
        <v>1087</v>
      </c>
      <c r="B4726" s="12" t="s">
        <v>78</v>
      </c>
      <c r="C4726" s="12" t="s">
        <v>1028</v>
      </c>
      <c r="D4726" s="12" t="s">
        <v>199</v>
      </c>
      <c r="E4726" s="12">
        <v>0</v>
      </c>
      <c r="F4726" s="14" t="str">
        <f t="shared" si="300"/>
        <v>2025-10-31ExpenseCIBC21020 GST/HST Payable0</v>
      </c>
      <c r="G4726" s="15">
        <f t="shared" si="301"/>
        <v>45961</v>
      </c>
      <c r="H4726" s="16" t="str">
        <f>IF((IFERROR((VLOOKUP(D4726,'Automation (QBO)'!A:B,2,FALSE)),"0"))=0,"Suspense",(IFERROR((VLOOKUP(D4726,'Automation (QBO)'!A:B,2,FALSE)),"Suspense")))</f>
        <v>GST/HST Payable</v>
      </c>
      <c r="I4726" s="17">
        <f t="shared" si="302"/>
        <v>0</v>
      </c>
      <c r="J4726" s="12" t="str">
        <f t="shared" si="303"/>
        <v>GST/HST Payable</v>
      </c>
    </row>
    <row r="4727" spans="1:10" ht="18" hidden="1" customHeight="1">
      <c r="A4727" s="13" t="s">
        <v>1087</v>
      </c>
      <c r="B4727" s="12" t="s">
        <v>929</v>
      </c>
      <c r="C4727" s="12" t="s">
        <v>1086</v>
      </c>
      <c r="D4727" s="12" t="s">
        <v>272</v>
      </c>
      <c r="E4727" s="12">
        <v>-4175</v>
      </c>
      <c r="F4727" s="14" t="str">
        <f t="shared" si="300"/>
        <v>2025-10-31Bill Payment (Cheque)Table Architecture Collective21000 Accounts Payable-4175</v>
      </c>
      <c r="G4727" s="15">
        <f t="shared" si="301"/>
        <v>45961</v>
      </c>
      <c r="H4727" s="16" t="str">
        <f>IF((IFERROR((VLOOKUP(D4727,'Automation (QBO)'!A:B,2,FALSE)),"0"))=0,"Suspense",(IFERROR((VLOOKUP(D4727,'Automation (QBO)'!A:B,2,FALSE)),"Suspense")))</f>
        <v>Accounts Payable - Unknown</v>
      </c>
      <c r="I4727" s="17">
        <f t="shared" si="302"/>
        <v>-4175</v>
      </c>
      <c r="J4727" s="12" t="str">
        <f t="shared" si="303"/>
        <v>Accounts Payable - Unknown</v>
      </c>
    </row>
    <row r="4728" spans="1:10" ht="18" hidden="1" customHeight="1">
      <c r="A4728" s="13" t="s">
        <v>1087</v>
      </c>
      <c r="B4728" s="12" t="s">
        <v>924</v>
      </c>
      <c r="C4728" s="12" t="s">
        <v>1086</v>
      </c>
      <c r="D4728" s="12" t="s">
        <v>272</v>
      </c>
      <c r="E4728" s="12">
        <v>4175</v>
      </c>
      <c r="F4728" s="14" t="str">
        <f t="shared" si="300"/>
        <v>2025-10-31BillTable Architecture Collective21000 Accounts Payable4175</v>
      </c>
      <c r="G4728" s="15">
        <f t="shared" si="301"/>
        <v>45961</v>
      </c>
      <c r="H4728" s="16" t="str">
        <f>IF((IFERROR((VLOOKUP(D4728,'Automation (QBO)'!A:B,2,FALSE)),"0"))=0,"Suspense",(IFERROR((VLOOKUP(D4728,'Automation (QBO)'!A:B,2,FALSE)),"Suspense")))</f>
        <v>Accounts Payable - Unknown</v>
      </c>
      <c r="I4728" s="17">
        <f t="shared" si="302"/>
        <v>4175</v>
      </c>
      <c r="J4728" s="12" t="str">
        <f t="shared" si="303"/>
        <v>Accounts Payable - Unknown</v>
      </c>
    </row>
    <row r="4729" spans="1:10" ht="18" hidden="1" customHeight="1">
      <c r="A4729" s="13" t="s">
        <v>1087</v>
      </c>
      <c r="B4729" s="12" t="s">
        <v>924</v>
      </c>
      <c r="C4729" s="12" t="s">
        <v>1086</v>
      </c>
      <c r="D4729" s="12" t="s">
        <v>654</v>
      </c>
      <c r="E4729" s="12">
        <v>3976.19</v>
      </c>
      <c r="F4729" s="14" t="str">
        <f t="shared" si="300"/>
        <v>2025-10-31BillTable Architecture Collective51320 Project Expense - Subcontractors3976.19</v>
      </c>
      <c r="G4729" s="15">
        <f t="shared" si="301"/>
        <v>45961</v>
      </c>
      <c r="H4729" s="16" t="str">
        <f>IF((IFERROR((VLOOKUP(D4729,'Automation (QBO)'!A:B,2,FALSE)),"0"))=0,"Suspense",(IFERROR((VLOOKUP(D4729,'Automation (QBO)'!A:B,2,FALSE)),"Suspense")))</f>
        <v>Project Expense - Subcontractors</v>
      </c>
      <c r="I4729" s="17">
        <f t="shared" si="302"/>
        <v>3976.19</v>
      </c>
      <c r="J4729" s="12" t="str">
        <f t="shared" si="303"/>
        <v>Project Expense - Subcontractors</v>
      </c>
    </row>
    <row r="4730" spans="1:10" ht="18" hidden="1" customHeight="1">
      <c r="A4730" s="13" t="s">
        <v>1087</v>
      </c>
      <c r="B4730" s="12" t="s">
        <v>924</v>
      </c>
      <c r="C4730" s="12" t="s">
        <v>1086</v>
      </c>
      <c r="D4730" s="12" t="s">
        <v>199</v>
      </c>
      <c r="E4730" s="12">
        <v>-198.81</v>
      </c>
      <c r="F4730" s="14" t="str">
        <f t="shared" si="300"/>
        <v>2025-10-31BillTable Architecture Collective21020 GST/HST Payable-198.81</v>
      </c>
      <c r="G4730" s="15">
        <f t="shared" si="301"/>
        <v>45961</v>
      </c>
      <c r="H4730" s="16" t="str">
        <f>IF((IFERROR((VLOOKUP(D4730,'Automation (QBO)'!A:B,2,FALSE)),"0"))=0,"Suspense",(IFERROR((VLOOKUP(D4730,'Automation (QBO)'!A:B,2,FALSE)),"Suspense")))</f>
        <v>GST/HST Payable</v>
      </c>
      <c r="I4730" s="17">
        <f t="shared" si="302"/>
        <v>-198.81</v>
      </c>
      <c r="J4730" s="12" t="str">
        <f t="shared" si="303"/>
        <v>GST/HST Payable</v>
      </c>
    </row>
    <row r="4731" spans="1:10" ht="18" hidden="1" customHeight="1">
      <c r="A4731" s="13" t="s">
        <v>1087</v>
      </c>
      <c r="B4731" s="12" t="s">
        <v>929</v>
      </c>
      <c r="C4731" s="12" t="s">
        <v>1086</v>
      </c>
      <c r="D4731" s="12" t="s">
        <v>201</v>
      </c>
      <c r="E4731" s="12">
        <v>-4175</v>
      </c>
      <c r="F4731" s="14" t="str">
        <f t="shared" si="300"/>
        <v>2025-10-31Bill Payment (Cheque)Table Architecture Collective11005 Chequing (CIBC)-4175</v>
      </c>
      <c r="G4731" s="15">
        <f t="shared" si="301"/>
        <v>45961</v>
      </c>
      <c r="H4731" s="16" t="str">
        <f>IF((IFERROR((VLOOKUP(D4731,'Automation (QBO)'!A:B,2,FALSE)),"0"))=0,"Suspense",(IFERROR((VLOOKUP(D4731,'Automation (QBO)'!A:B,2,FALSE)),"Suspense")))</f>
        <v>Chequing (CIBC)</v>
      </c>
      <c r="I4731" s="17">
        <f t="shared" si="302"/>
        <v>-4175</v>
      </c>
      <c r="J4731" s="12" t="str">
        <f t="shared" si="303"/>
        <v>Chequing (CIBC)</v>
      </c>
    </row>
    <row r="4732" spans="1:10" ht="18" hidden="1" customHeight="1">
      <c r="A4732" s="13" t="s">
        <v>1087</v>
      </c>
      <c r="B4732" s="12" t="s">
        <v>78</v>
      </c>
      <c r="C4732" s="12" t="s">
        <v>100</v>
      </c>
      <c r="D4732" s="12" t="s">
        <v>505</v>
      </c>
      <c r="E4732" s="12">
        <v>28.62</v>
      </c>
      <c r="F4732" s="14" t="str">
        <f t="shared" si="300"/>
        <v>2025-10-31ExpenseMicrosoft Canada Inc21010 Credit Card (CIBC Visa)28.62</v>
      </c>
      <c r="G4732" s="15">
        <f t="shared" si="301"/>
        <v>45961</v>
      </c>
      <c r="H4732" s="16" t="str">
        <f>IF((IFERROR((VLOOKUP(D4732,'Automation (QBO)'!A:B,2,FALSE)),"0"))=0,"Suspense",(IFERROR((VLOOKUP(D4732,'Automation (QBO)'!A:B,2,FALSE)),"Suspense")))</f>
        <v>Credit Card (CIBC Visa)</v>
      </c>
      <c r="I4732" s="17">
        <f t="shared" si="302"/>
        <v>28.62</v>
      </c>
      <c r="J4732" s="12" t="str">
        <f t="shared" si="303"/>
        <v>Credit Card (CIBC Visa)</v>
      </c>
    </row>
    <row r="4733" spans="1:10" ht="18" hidden="1" customHeight="1">
      <c r="A4733" s="13" t="s">
        <v>1087</v>
      </c>
      <c r="B4733" s="12" t="s">
        <v>78</v>
      </c>
      <c r="C4733" s="12" t="s">
        <v>100</v>
      </c>
      <c r="D4733" s="12" t="s">
        <v>383</v>
      </c>
      <c r="E4733" s="12">
        <v>27.26</v>
      </c>
      <c r="F4733" s="14" t="str">
        <f t="shared" si="300"/>
        <v>2025-10-31ExpenseMicrosoft Canada Inc52165 Subscriptions (Annual)27.26</v>
      </c>
      <c r="G4733" s="15">
        <f t="shared" si="301"/>
        <v>45961</v>
      </c>
      <c r="H4733" s="16" t="str">
        <f>IF((IFERROR((VLOOKUP(D4733,'Automation (QBO)'!A:B,2,FALSE)),"0"))=0,"Suspense",(IFERROR((VLOOKUP(D4733,'Automation (QBO)'!A:B,2,FALSE)),"Suspense")))</f>
        <v>Subscriptions (Annual)</v>
      </c>
      <c r="I4733" s="17">
        <f t="shared" si="302"/>
        <v>27.26</v>
      </c>
      <c r="J4733" s="12" t="str">
        <f t="shared" si="303"/>
        <v>Subscriptions (Annual)</v>
      </c>
    </row>
    <row r="4734" spans="1:10" ht="18" hidden="1" customHeight="1">
      <c r="A4734" s="13" t="s">
        <v>1087</v>
      </c>
      <c r="B4734" s="12" t="s">
        <v>78</v>
      </c>
      <c r="C4734" s="12" t="s">
        <v>100</v>
      </c>
      <c r="D4734" s="12" t="s">
        <v>199</v>
      </c>
      <c r="E4734" s="12">
        <v>-1.36</v>
      </c>
      <c r="F4734" s="14" t="str">
        <f t="shared" si="300"/>
        <v>2025-10-31ExpenseMicrosoft Canada Inc21020 GST/HST Payable-1.36</v>
      </c>
      <c r="G4734" s="15">
        <f t="shared" si="301"/>
        <v>45961</v>
      </c>
      <c r="H4734" s="16" t="str">
        <f>IF((IFERROR((VLOOKUP(D4734,'Automation (QBO)'!A:B,2,FALSE)),"0"))=0,"Suspense",(IFERROR((VLOOKUP(D4734,'Automation (QBO)'!A:B,2,FALSE)),"Suspense")))</f>
        <v>GST/HST Payable</v>
      </c>
      <c r="I4734" s="17">
        <f t="shared" si="302"/>
        <v>-1.36</v>
      </c>
      <c r="J4734" s="12" t="str">
        <f t="shared" si="303"/>
        <v>GST/HST Payable</v>
      </c>
    </row>
    <row r="4735" spans="1:10" ht="18" hidden="1" customHeight="1">
      <c r="A4735" s="13" t="s">
        <v>1087</v>
      </c>
      <c r="B4735" s="12" t="s">
        <v>78</v>
      </c>
      <c r="C4735" s="12" t="s">
        <v>137</v>
      </c>
      <c r="D4735" s="12" t="s">
        <v>505</v>
      </c>
      <c r="E4735" s="12">
        <v>29.11</v>
      </c>
      <c r="F4735" s="14" t="str">
        <f t="shared" si="300"/>
        <v>2025-10-31ExpenseAdobe21010 Credit Card (CIBC Visa)29.11</v>
      </c>
      <c r="G4735" s="15">
        <f t="shared" si="301"/>
        <v>45961</v>
      </c>
      <c r="H4735" s="16" t="str">
        <f>IF((IFERROR((VLOOKUP(D4735,'Automation (QBO)'!A:B,2,FALSE)),"0"))=0,"Suspense",(IFERROR((VLOOKUP(D4735,'Automation (QBO)'!A:B,2,FALSE)),"Suspense")))</f>
        <v>Credit Card (CIBC Visa)</v>
      </c>
      <c r="I4735" s="17">
        <f t="shared" si="302"/>
        <v>29.11</v>
      </c>
      <c r="J4735" s="12" t="str">
        <f t="shared" si="303"/>
        <v>Credit Card (CIBC Visa)</v>
      </c>
    </row>
    <row r="4736" spans="1:10" ht="18" hidden="1" customHeight="1">
      <c r="A4736" s="13" t="s">
        <v>1087</v>
      </c>
      <c r="B4736" s="12" t="s">
        <v>78</v>
      </c>
      <c r="C4736" s="12" t="s">
        <v>137</v>
      </c>
      <c r="D4736" s="12" t="s">
        <v>383</v>
      </c>
      <c r="E4736" s="12">
        <v>27.72</v>
      </c>
      <c r="F4736" s="14" t="str">
        <f t="shared" si="300"/>
        <v>2025-10-31ExpenseAdobe52165 Subscriptions (Annual)27.72</v>
      </c>
      <c r="G4736" s="15">
        <f t="shared" si="301"/>
        <v>45961</v>
      </c>
      <c r="H4736" s="16" t="str">
        <f>IF((IFERROR((VLOOKUP(D4736,'Automation (QBO)'!A:B,2,FALSE)),"0"))=0,"Suspense",(IFERROR((VLOOKUP(D4736,'Automation (QBO)'!A:B,2,FALSE)),"Suspense")))</f>
        <v>Subscriptions (Annual)</v>
      </c>
      <c r="I4736" s="17">
        <f t="shared" si="302"/>
        <v>27.72</v>
      </c>
      <c r="J4736" s="12" t="str">
        <f t="shared" si="303"/>
        <v>Subscriptions (Annual)</v>
      </c>
    </row>
    <row r="4737" spans="1:10" ht="18" hidden="1" customHeight="1">
      <c r="A4737" s="13" t="s">
        <v>1087</v>
      </c>
      <c r="B4737" s="12" t="s">
        <v>78</v>
      </c>
      <c r="C4737" s="12" t="s">
        <v>137</v>
      </c>
      <c r="D4737" s="12" t="s">
        <v>199</v>
      </c>
      <c r="E4737" s="12">
        <v>-1.39</v>
      </c>
      <c r="F4737" s="14" t="str">
        <f t="shared" si="300"/>
        <v>2025-10-31ExpenseAdobe21020 GST/HST Payable-1.39</v>
      </c>
      <c r="G4737" s="15">
        <f t="shared" si="301"/>
        <v>45961</v>
      </c>
      <c r="H4737" s="16" t="str">
        <f>IF((IFERROR((VLOOKUP(D4737,'Automation (QBO)'!A:B,2,FALSE)),"0"))=0,"Suspense",(IFERROR((VLOOKUP(D4737,'Automation (QBO)'!A:B,2,FALSE)),"Suspense")))</f>
        <v>GST/HST Payable</v>
      </c>
      <c r="I4737" s="17">
        <f t="shared" si="302"/>
        <v>-1.39</v>
      </c>
      <c r="J4737" s="12" t="str">
        <f t="shared" si="303"/>
        <v>GST/HST Payable</v>
      </c>
    </row>
    <row r="4738" spans="1:10" ht="18" hidden="1" customHeight="1">
      <c r="A4738" s="13" t="s">
        <v>1088</v>
      </c>
      <c r="B4738" s="12" t="s">
        <v>78</v>
      </c>
      <c r="C4738" s="12" t="s">
        <v>91</v>
      </c>
      <c r="D4738" s="12" t="s">
        <v>505</v>
      </c>
      <c r="E4738" s="12">
        <v>38.270000000000003</v>
      </c>
      <c r="F4738" s="14" t="str">
        <f t="shared" si="300"/>
        <v>2025-11-01ExpenseWix21010 Credit Card (CIBC Visa)38.27</v>
      </c>
      <c r="G4738" s="15">
        <f t="shared" si="301"/>
        <v>45962</v>
      </c>
      <c r="H4738" s="16" t="str">
        <f>IF((IFERROR((VLOOKUP(D4738,'Automation (QBO)'!A:B,2,FALSE)),"0"))=0,"Suspense",(IFERROR((VLOOKUP(D4738,'Automation (QBO)'!A:B,2,FALSE)),"Suspense")))</f>
        <v>Credit Card (CIBC Visa)</v>
      </c>
      <c r="I4738" s="17">
        <f t="shared" si="302"/>
        <v>38.270000000000003</v>
      </c>
      <c r="J4738" s="12" t="str">
        <f t="shared" si="303"/>
        <v>Credit Card (CIBC Visa)</v>
      </c>
    </row>
    <row r="4739" spans="1:10" ht="18" hidden="1" customHeight="1">
      <c r="A4739" s="13" t="s">
        <v>1088</v>
      </c>
      <c r="B4739" s="12" t="s">
        <v>78</v>
      </c>
      <c r="C4739" s="12" t="s">
        <v>91</v>
      </c>
      <c r="D4739" s="12" t="s">
        <v>659</v>
      </c>
      <c r="E4739" s="12">
        <v>38.270000000000003</v>
      </c>
      <c r="F4739" s="14" t="str">
        <f t="shared" si="300"/>
        <v>2025-11-01ExpenseWix52152 Technology &amp; Website38.27</v>
      </c>
      <c r="G4739" s="15">
        <f t="shared" si="301"/>
        <v>45962</v>
      </c>
      <c r="H4739" s="16" t="str">
        <f>IF((IFERROR((VLOOKUP(D4739,'Automation (QBO)'!A:B,2,FALSE)),"0"))=0,"Suspense",(IFERROR((VLOOKUP(D4739,'Automation (QBO)'!A:B,2,FALSE)),"Suspense")))</f>
        <v>Technology &amp; Website</v>
      </c>
      <c r="I4739" s="17">
        <f t="shared" si="302"/>
        <v>38.270000000000003</v>
      </c>
      <c r="J4739" s="12" t="str">
        <f t="shared" si="303"/>
        <v>Technology &amp; Website</v>
      </c>
    </row>
    <row r="4740" spans="1:10" ht="18" hidden="1" customHeight="1">
      <c r="A4740" s="13" t="s">
        <v>1089</v>
      </c>
      <c r="B4740" s="12" t="s">
        <v>924</v>
      </c>
      <c r="C4740" s="12" t="s">
        <v>163</v>
      </c>
      <c r="D4740" s="12" t="s">
        <v>654</v>
      </c>
      <c r="E4740" s="129">
        <v>35446.699999999997</v>
      </c>
      <c r="F4740" s="14" t="str">
        <f t="shared" si="300"/>
        <v>2025-11-03BillRocky Point Commercial HVAC Inc.51320 Project Expense - Subcontractors35446.7</v>
      </c>
      <c r="G4740" s="15">
        <f t="shared" si="301"/>
        <v>45964</v>
      </c>
      <c r="H4740" s="16" t="str">
        <f>IF((IFERROR((VLOOKUP(D4740,'Automation (QBO)'!A:B,2,FALSE)),"0"))=0,"Suspense",(IFERROR((VLOOKUP(D4740,'Automation (QBO)'!A:B,2,FALSE)),"Suspense")))</f>
        <v>Project Expense - Subcontractors</v>
      </c>
      <c r="I4740" s="17">
        <f t="shared" si="302"/>
        <v>35446.699999999997</v>
      </c>
      <c r="J4740" s="12" t="str">
        <f t="shared" si="303"/>
        <v>Project Expense - Subcontractors</v>
      </c>
    </row>
    <row r="4741" spans="1:10" ht="18" hidden="1" customHeight="1">
      <c r="A4741" s="13" t="s">
        <v>1089</v>
      </c>
      <c r="B4741" s="12" t="s">
        <v>924</v>
      </c>
      <c r="C4741" s="12" t="s">
        <v>163</v>
      </c>
      <c r="D4741" s="12" t="s">
        <v>199</v>
      </c>
      <c r="E4741" s="12">
        <v>-1772.34</v>
      </c>
      <c r="F4741" s="14" t="str">
        <f t="shared" si="300"/>
        <v>2025-11-03BillRocky Point Commercial HVAC Inc.21020 GST/HST Payable-1772.34</v>
      </c>
      <c r="G4741" s="15">
        <f t="shared" si="301"/>
        <v>45964</v>
      </c>
      <c r="H4741" s="16" t="str">
        <f>IF((IFERROR((VLOOKUP(D4741,'Automation (QBO)'!A:B,2,FALSE)),"0"))=0,"Suspense",(IFERROR((VLOOKUP(D4741,'Automation (QBO)'!A:B,2,FALSE)),"Suspense")))</f>
        <v>GST/HST Payable</v>
      </c>
      <c r="I4741" s="17">
        <f t="shared" si="302"/>
        <v>-1772.34</v>
      </c>
      <c r="J4741" s="12" t="str">
        <f t="shared" si="303"/>
        <v>GST/HST Payable</v>
      </c>
    </row>
    <row r="4742" spans="1:10" ht="18" hidden="1" customHeight="1">
      <c r="A4742" s="13" t="s">
        <v>1089</v>
      </c>
      <c r="B4742" s="12" t="s">
        <v>929</v>
      </c>
      <c r="C4742" s="12" t="s">
        <v>163</v>
      </c>
      <c r="D4742" s="12" t="s">
        <v>272</v>
      </c>
      <c r="E4742" s="12">
        <v>-37219.040000000001</v>
      </c>
      <c r="F4742" s="14" t="str">
        <f t="shared" si="300"/>
        <v>2025-11-03Bill Payment (Cheque)Rocky Point Commercial HVAC Inc.21000 Accounts Payable-37219.04</v>
      </c>
      <c r="G4742" s="15">
        <f t="shared" si="301"/>
        <v>45964</v>
      </c>
      <c r="H4742" s="16" t="str">
        <f>IF((IFERROR((VLOOKUP(D4742,'Automation (QBO)'!A:B,2,FALSE)),"0"))=0,"Suspense",(IFERROR((VLOOKUP(D4742,'Automation (QBO)'!A:B,2,FALSE)),"Suspense")))</f>
        <v>Accounts Payable - Unknown</v>
      </c>
      <c r="I4742" s="17">
        <f t="shared" si="302"/>
        <v>-37219.040000000001</v>
      </c>
      <c r="J4742" s="12" t="str">
        <f t="shared" si="303"/>
        <v>Accounts Payable - Unknown</v>
      </c>
    </row>
    <row r="4743" spans="1:10" ht="18" hidden="1" customHeight="1">
      <c r="A4743" s="13" t="s">
        <v>1089</v>
      </c>
      <c r="B4743" s="12" t="s">
        <v>924</v>
      </c>
      <c r="C4743" s="12" t="s">
        <v>163</v>
      </c>
      <c r="D4743" s="12" t="s">
        <v>272</v>
      </c>
      <c r="E4743" s="12">
        <v>37219.040000000001</v>
      </c>
      <c r="F4743" s="14" t="str">
        <f t="shared" si="300"/>
        <v>2025-11-03BillRocky Point Commercial HVAC Inc.21000 Accounts Payable37219.04</v>
      </c>
      <c r="G4743" s="15">
        <f t="shared" si="301"/>
        <v>45964</v>
      </c>
      <c r="H4743" s="16" t="str">
        <f>IF((IFERROR((VLOOKUP(D4743,'Automation (QBO)'!A:B,2,FALSE)),"0"))=0,"Suspense",(IFERROR((VLOOKUP(D4743,'Automation (QBO)'!A:B,2,FALSE)),"Suspense")))</f>
        <v>Accounts Payable - Unknown</v>
      </c>
      <c r="I4743" s="17">
        <f t="shared" si="302"/>
        <v>37219.040000000001</v>
      </c>
      <c r="J4743" s="12" t="str">
        <f t="shared" si="303"/>
        <v>Accounts Payable - Unknown</v>
      </c>
    </row>
    <row r="4744" spans="1:10" ht="18" hidden="1" customHeight="1">
      <c r="A4744" s="13" t="s">
        <v>1089</v>
      </c>
      <c r="B4744" s="12" t="s">
        <v>929</v>
      </c>
      <c r="C4744" s="12" t="s">
        <v>163</v>
      </c>
      <c r="D4744" s="12" t="s">
        <v>201</v>
      </c>
      <c r="E4744" s="12">
        <v>-37219.040000000001</v>
      </c>
      <c r="F4744" s="14" t="str">
        <f t="shared" si="300"/>
        <v>2025-11-03Bill Payment (Cheque)Rocky Point Commercial HVAC Inc.11005 Chequing (CIBC)-37219.04</v>
      </c>
      <c r="G4744" s="15">
        <f t="shared" si="301"/>
        <v>45964</v>
      </c>
      <c r="H4744" s="16" t="str">
        <f>IF((IFERROR((VLOOKUP(D4744,'Automation (QBO)'!A:B,2,FALSE)),"0"))=0,"Suspense",(IFERROR((VLOOKUP(D4744,'Automation (QBO)'!A:B,2,FALSE)),"Suspense")))</f>
        <v>Chequing (CIBC)</v>
      </c>
      <c r="I4744" s="17">
        <f t="shared" si="302"/>
        <v>-37219.040000000001</v>
      </c>
      <c r="J4744" s="12" t="str">
        <f t="shared" si="303"/>
        <v>Chequing (CIBC)</v>
      </c>
    </row>
    <row r="4745" spans="1:10" ht="18" hidden="1" customHeight="1">
      <c r="A4745" s="13" t="s">
        <v>1089</v>
      </c>
      <c r="B4745" s="12" t="s">
        <v>924</v>
      </c>
      <c r="C4745" s="12" t="s">
        <v>112</v>
      </c>
      <c r="D4745" s="12" t="s">
        <v>654</v>
      </c>
      <c r="E4745" s="129">
        <v>34553.379999999997</v>
      </c>
      <c r="F4745" s="14" t="str">
        <f t="shared" si="300"/>
        <v>2025-11-03BillBKS Mechanical51320 Project Expense - Subcontractors34553.38</v>
      </c>
      <c r="G4745" s="15">
        <f t="shared" si="301"/>
        <v>45964</v>
      </c>
      <c r="H4745" s="16" t="str">
        <f>IF((IFERROR((VLOOKUP(D4745,'Automation (QBO)'!A:B,2,FALSE)),"0"))=0,"Suspense",(IFERROR((VLOOKUP(D4745,'Automation (QBO)'!A:B,2,FALSE)),"Suspense")))</f>
        <v>Project Expense - Subcontractors</v>
      </c>
      <c r="I4745" s="17">
        <f t="shared" si="302"/>
        <v>34553.379999999997</v>
      </c>
      <c r="J4745" s="12" t="str">
        <f t="shared" si="303"/>
        <v>Project Expense - Subcontractors</v>
      </c>
    </row>
    <row r="4746" spans="1:10" ht="18" hidden="1" customHeight="1">
      <c r="A4746" s="13" t="s">
        <v>1089</v>
      </c>
      <c r="B4746" s="12" t="s">
        <v>924</v>
      </c>
      <c r="C4746" s="12" t="s">
        <v>112</v>
      </c>
      <c r="D4746" s="12" t="s">
        <v>199</v>
      </c>
      <c r="E4746" s="12">
        <v>-1727.66</v>
      </c>
      <c r="F4746" s="14" t="str">
        <f t="shared" si="300"/>
        <v>2025-11-03BillBKS Mechanical21020 GST/HST Payable-1727.66</v>
      </c>
      <c r="G4746" s="15">
        <f t="shared" si="301"/>
        <v>45964</v>
      </c>
      <c r="H4746" s="16" t="str">
        <f>IF((IFERROR((VLOOKUP(D4746,'Automation (QBO)'!A:B,2,FALSE)),"0"))=0,"Suspense",(IFERROR((VLOOKUP(D4746,'Automation (QBO)'!A:B,2,FALSE)),"Suspense")))</f>
        <v>GST/HST Payable</v>
      </c>
      <c r="I4746" s="17">
        <f t="shared" si="302"/>
        <v>-1727.66</v>
      </c>
      <c r="J4746" s="12" t="str">
        <f t="shared" si="303"/>
        <v>GST/HST Payable</v>
      </c>
    </row>
    <row r="4747" spans="1:10" ht="18" hidden="1" customHeight="1">
      <c r="A4747" s="13" t="s">
        <v>1089</v>
      </c>
      <c r="B4747" s="12" t="s">
        <v>929</v>
      </c>
      <c r="C4747" s="12" t="s">
        <v>112</v>
      </c>
      <c r="D4747" s="12" t="s">
        <v>272</v>
      </c>
      <c r="E4747" s="12">
        <v>-36281.040000000001</v>
      </c>
      <c r="F4747" s="14" t="str">
        <f t="shared" si="300"/>
        <v>2025-11-03Bill Payment (Cheque)BKS Mechanical21000 Accounts Payable-36281.04</v>
      </c>
      <c r="G4747" s="15">
        <f t="shared" si="301"/>
        <v>45964</v>
      </c>
      <c r="H4747" s="16" t="str">
        <f>IF((IFERROR((VLOOKUP(D4747,'Automation (QBO)'!A:B,2,FALSE)),"0"))=0,"Suspense",(IFERROR((VLOOKUP(D4747,'Automation (QBO)'!A:B,2,FALSE)),"Suspense")))</f>
        <v>Accounts Payable - Unknown</v>
      </c>
      <c r="I4747" s="17">
        <f t="shared" si="302"/>
        <v>-36281.040000000001</v>
      </c>
      <c r="J4747" s="12" t="str">
        <f t="shared" si="303"/>
        <v>Accounts Payable - Unknown</v>
      </c>
    </row>
    <row r="4748" spans="1:10" ht="18" hidden="1" customHeight="1">
      <c r="A4748" s="13" t="s">
        <v>1089</v>
      </c>
      <c r="B4748" s="12" t="s">
        <v>924</v>
      </c>
      <c r="C4748" s="12" t="s">
        <v>112</v>
      </c>
      <c r="D4748" s="12" t="s">
        <v>272</v>
      </c>
      <c r="E4748" s="12">
        <v>36281.040000000001</v>
      </c>
      <c r="F4748" s="14" t="str">
        <f t="shared" si="300"/>
        <v>2025-11-03BillBKS Mechanical21000 Accounts Payable36281.04</v>
      </c>
      <c r="G4748" s="15">
        <f t="shared" si="301"/>
        <v>45964</v>
      </c>
      <c r="H4748" s="16" t="str">
        <f>IF((IFERROR((VLOOKUP(D4748,'Automation (QBO)'!A:B,2,FALSE)),"0"))=0,"Suspense",(IFERROR((VLOOKUP(D4748,'Automation (QBO)'!A:B,2,FALSE)),"Suspense")))</f>
        <v>Accounts Payable - Unknown</v>
      </c>
      <c r="I4748" s="17">
        <f t="shared" si="302"/>
        <v>36281.040000000001</v>
      </c>
      <c r="J4748" s="12" t="str">
        <f t="shared" si="303"/>
        <v>Accounts Payable - Unknown</v>
      </c>
    </row>
    <row r="4749" spans="1:10" ht="18" hidden="1" customHeight="1">
      <c r="A4749" s="13" t="s">
        <v>1089</v>
      </c>
      <c r="B4749" s="12" t="s">
        <v>929</v>
      </c>
      <c r="C4749" s="12" t="s">
        <v>112</v>
      </c>
      <c r="D4749" s="12" t="s">
        <v>201</v>
      </c>
      <c r="E4749" s="12">
        <v>-36281.040000000001</v>
      </c>
      <c r="F4749" s="14" t="str">
        <f t="shared" si="300"/>
        <v>2025-11-03Bill Payment (Cheque)BKS Mechanical11005 Chequing (CIBC)-36281.04</v>
      </c>
      <c r="G4749" s="15">
        <f t="shared" si="301"/>
        <v>45964</v>
      </c>
      <c r="H4749" s="16" t="str">
        <f>IF((IFERROR((VLOOKUP(D4749,'Automation (QBO)'!A:B,2,FALSE)),"0"))=0,"Suspense",(IFERROR((VLOOKUP(D4749,'Automation (QBO)'!A:B,2,FALSE)),"Suspense")))</f>
        <v>Chequing (CIBC)</v>
      </c>
      <c r="I4749" s="17">
        <f t="shared" si="302"/>
        <v>-36281.040000000001</v>
      </c>
      <c r="J4749" s="12" t="str">
        <f t="shared" si="303"/>
        <v>Chequing (CIBC)</v>
      </c>
    </row>
    <row r="4750" spans="1:10" ht="18" hidden="1" customHeight="1">
      <c r="A4750" s="13" t="s">
        <v>1089</v>
      </c>
      <c r="B4750" s="12" t="s">
        <v>924</v>
      </c>
      <c r="C4750" s="12" t="s">
        <v>115</v>
      </c>
      <c r="D4750" s="12" t="s">
        <v>654</v>
      </c>
      <c r="E4750" s="12">
        <v>4275</v>
      </c>
      <c r="F4750" s="14" t="str">
        <f t="shared" si="300"/>
        <v>2025-11-03BillBrenmack Electric Ltd51320 Project Expense - Subcontractors4275</v>
      </c>
      <c r="G4750" s="15">
        <f t="shared" si="301"/>
        <v>45964</v>
      </c>
      <c r="H4750" s="16" t="str">
        <f>IF((IFERROR((VLOOKUP(D4750,'Automation (QBO)'!A:B,2,FALSE)),"0"))=0,"Suspense",(IFERROR((VLOOKUP(D4750,'Automation (QBO)'!A:B,2,FALSE)),"Suspense")))</f>
        <v>Project Expense - Subcontractors</v>
      </c>
      <c r="I4750" s="17">
        <f t="shared" si="302"/>
        <v>4275</v>
      </c>
      <c r="J4750" s="12" t="str">
        <f t="shared" si="303"/>
        <v>Project Expense - Subcontractors</v>
      </c>
    </row>
    <row r="4751" spans="1:10" ht="18" hidden="1" customHeight="1">
      <c r="A4751" s="13" t="s">
        <v>1089</v>
      </c>
      <c r="B4751" s="12" t="s">
        <v>924</v>
      </c>
      <c r="C4751" s="12" t="s">
        <v>115</v>
      </c>
      <c r="D4751" s="12" t="s">
        <v>199</v>
      </c>
      <c r="E4751" s="12">
        <v>-213.75</v>
      </c>
      <c r="F4751" s="14" t="str">
        <f t="shared" si="300"/>
        <v>2025-11-03BillBrenmack Electric Ltd21020 GST/HST Payable-213.75</v>
      </c>
      <c r="G4751" s="15">
        <f t="shared" si="301"/>
        <v>45964</v>
      </c>
      <c r="H4751" s="16" t="str">
        <f>IF((IFERROR((VLOOKUP(D4751,'Automation (QBO)'!A:B,2,FALSE)),"0"))=0,"Suspense",(IFERROR((VLOOKUP(D4751,'Automation (QBO)'!A:B,2,FALSE)),"Suspense")))</f>
        <v>GST/HST Payable</v>
      </c>
      <c r="I4751" s="17">
        <f t="shared" si="302"/>
        <v>-213.75</v>
      </c>
      <c r="J4751" s="12" t="str">
        <f t="shared" si="303"/>
        <v>GST/HST Payable</v>
      </c>
    </row>
    <row r="4752" spans="1:10" ht="18" hidden="1" customHeight="1">
      <c r="A4752" s="13" t="s">
        <v>1089</v>
      </c>
      <c r="B4752" s="12" t="s">
        <v>929</v>
      </c>
      <c r="C4752" s="12" t="s">
        <v>115</v>
      </c>
      <c r="D4752" s="12" t="s">
        <v>272</v>
      </c>
      <c r="E4752" s="12">
        <v>-4488.75</v>
      </c>
      <c r="F4752" s="14" t="str">
        <f t="shared" si="300"/>
        <v>2025-11-03Bill Payment (Cheque)Brenmack Electric Ltd21000 Accounts Payable-4488.75</v>
      </c>
      <c r="G4752" s="15">
        <f t="shared" si="301"/>
        <v>45964</v>
      </c>
      <c r="H4752" s="16" t="str">
        <f>IF((IFERROR((VLOOKUP(D4752,'Automation (QBO)'!A:B,2,FALSE)),"0"))=0,"Suspense",(IFERROR((VLOOKUP(D4752,'Automation (QBO)'!A:B,2,FALSE)),"Suspense")))</f>
        <v>Accounts Payable - Unknown</v>
      </c>
      <c r="I4752" s="17">
        <f t="shared" si="302"/>
        <v>-4488.75</v>
      </c>
      <c r="J4752" s="12" t="str">
        <f t="shared" si="303"/>
        <v>Accounts Payable - Unknown</v>
      </c>
    </row>
    <row r="4753" spans="1:10" ht="18" hidden="1" customHeight="1">
      <c r="A4753" s="13" t="s">
        <v>1089</v>
      </c>
      <c r="B4753" s="12" t="s">
        <v>924</v>
      </c>
      <c r="C4753" s="12" t="s">
        <v>115</v>
      </c>
      <c r="D4753" s="12" t="s">
        <v>272</v>
      </c>
      <c r="E4753" s="12">
        <v>4488.75</v>
      </c>
      <c r="F4753" s="14" t="str">
        <f t="shared" si="300"/>
        <v>2025-11-03BillBrenmack Electric Ltd21000 Accounts Payable4488.75</v>
      </c>
      <c r="G4753" s="15">
        <f t="shared" si="301"/>
        <v>45964</v>
      </c>
      <c r="H4753" s="16" t="str">
        <f>IF((IFERROR((VLOOKUP(D4753,'Automation (QBO)'!A:B,2,FALSE)),"0"))=0,"Suspense",(IFERROR((VLOOKUP(D4753,'Automation (QBO)'!A:B,2,FALSE)),"Suspense")))</f>
        <v>Accounts Payable - Unknown</v>
      </c>
      <c r="I4753" s="17">
        <f t="shared" si="302"/>
        <v>4488.75</v>
      </c>
      <c r="J4753" s="12" t="str">
        <f t="shared" si="303"/>
        <v>Accounts Payable - Unknown</v>
      </c>
    </row>
    <row r="4754" spans="1:10" ht="18" hidden="1" customHeight="1">
      <c r="A4754" s="13" t="s">
        <v>1089</v>
      </c>
      <c r="B4754" s="12" t="s">
        <v>929</v>
      </c>
      <c r="C4754" s="12" t="s">
        <v>115</v>
      </c>
      <c r="D4754" s="12" t="s">
        <v>201</v>
      </c>
      <c r="E4754" s="12">
        <v>-4488.75</v>
      </c>
      <c r="F4754" s="14" t="str">
        <f t="shared" si="300"/>
        <v>2025-11-03Bill Payment (Cheque)Brenmack Electric Ltd11005 Chequing (CIBC)-4488.75</v>
      </c>
      <c r="G4754" s="15">
        <f t="shared" si="301"/>
        <v>45964</v>
      </c>
      <c r="H4754" s="16" t="str">
        <f>IF((IFERROR((VLOOKUP(D4754,'Automation (QBO)'!A:B,2,FALSE)),"0"))=0,"Suspense",(IFERROR((VLOOKUP(D4754,'Automation (QBO)'!A:B,2,FALSE)),"Suspense")))</f>
        <v>Chequing (CIBC)</v>
      </c>
      <c r="I4754" s="17">
        <f t="shared" si="302"/>
        <v>-4488.75</v>
      </c>
      <c r="J4754" s="12" t="str">
        <f t="shared" si="303"/>
        <v>Chequing (CIBC)</v>
      </c>
    </row>
    <row r="4755" spans="1:10" ht="18" hidden="1" customHeight="1">
      <c r="A4755" s="13" t="s">
        <v>1089</v>
      </c>
      <c r="B4755" s="12" t="s">
        <v>924</v>
      </c>
      <c r="C4755" s="12" t="s">
        <v>850</v>
      </c>
      <c r="D4755" s="12" t="s">
        <v>203</v>
      </c>
      <c r="E4755" s="12">
        <v>153.12</v>
      </c>
      <c r="F4755" s="14" t="str">
        <f t="shared" si="300"/>
        <v>2025-11-03BillTicket Web52190 Meals &amp; Entertainment153.12</v>
      </c>
      <c r="G4755" s="15">
        <f t="shared" si="301"/>
        <v>45964</v>
      </c>
      <c r="H4755" s="16" t="str">
        <f>IF((IFERROR((VLOOKUP(D4755,'Automation (QBO)'!A:B,2,FALSE)),"0"))=0,"Suspense",(IFERROR((VLOOKUP(D4755,'Automation (QBO)'!A:B,2,FALSE)),"Suspense")))</f>
        <v>Meals &amp; Entertainment</v>
      </c>
      <c r="I4755" s="17">
        <f t="shared" si="302"/>
        <v>153.12</v>
      </c>
      <c r="J4755" s="12" t="str">
        <f t="shared" si="303"/>
        <v>Meals &amp; Entertainment</v>
      </c>
    </row>
    <row r="4756" spans="1:10" ht="18" hidden="1" customHeight="1">
      <c r="A4756" s="13" t="s">
        <v>1089</v>
      </c>
      <c r="B4756" s="12" t="s">
        <v>924</v>
      </c>
      <c r="C4756" s="12" t="s">
        <v>850</v>
      </c>
      <c r="D4756" s="12" t="s">
        <v>199</v>
      </c>
      <c r="E4756" s="12">
        <v>-6</v>
      </c>
      <c r="F4756" s="14" t="str">
        <f t="shared" si="300"/>
        <v>2025-11-03BillTicket Web21020 GST/HST Payable-6</v>
      </c>
      <c r="G4756" s="15">
        <f t="shared" si="301"/>
        <v>45964</v>
      </c>
      <c r="H4756" s="16" t="str">
        <f>IF((IFERROR((VLOOKUP(D4756,'Automation (QBO)'!A:B,2,FALSE)),"0"))=0,"Suspense",(IFERROR((VLOOKUP(D4756,'Automation (QBO)'!A:B,2,FALSE)),"Suspense")))</f>
        <v>GST/HST Payable</v>
      </c>
      <c r="I4756" s="17">
        <f t="shared" si="302"/>
        <v>-6</v>
      </c>
      <c r="J4756" s="12" t="str">
        <f t="shared" si="303"/>
        <v>GST/HST Payable</v>
      </c>
    </row>
    <row r="4757" spans="1:10" ht="18" hidden="1" customHeight="1">
      <c r="A4757" s="13" t="s">
        <v>1089</v>
      </c>
      <c r="B4757" s="12" t="s">
        <v>924</v>
      </c>
      <c r="C4757" s="12" t="s">
        <v>850</v>
      </c>
      <c r="D4757" s="12" t="s">
        <v>272</v>
      </c>
      <c r="E4757" s="12">
        <v>159.12</v>
      </c>
      <c r="F4757" s="14" t="str">
        <f t="shared" si="300"/>
        <v>2025-11-03BillTicket Web21000 Accounts Payable159.12</v>
      </c>
      <c r="G4757" s="15">
        <f t="shared" si="301"/>
        <v>45964</v>
      </c>
      <c r="H4757" s="16" t="str">
        <f>IF((IFERROR((VLOOKUP(D4757,'Automation (QBO)'!A:B,2,FALSE)),"0"))=0,"Suspense",(IFERROR((VLOOKUP(D4757,'Automation (QBO)'!A:B,2,FALSE)),"Suspense")))</f>
        <v>Accounts Payable - Unknown</v>
      </c>
      <c r="I4757" s="17">
        <f t="shared" si="302"/>
        <v>159.12</v>
      </c>
      <c r="J4757" s="12" t="str">
        <f t="shared" si="303"/>
        <v>Accounts Payable - Unknown</v>
      </c>
    </row>
    <row r="4758" spans="1:10" ht="18" hidden="1" customHeight="1">
      <c r="A4758" s="13" t="s">
        <v>1089</v>
      </c>
      <c r="B4758" s="12" t="s">
        <v>925</v>
      </c>
      <c r="C4758" s="12" t="s">
        <v>850</v>
      </c>
      <c r="D4758" s="12" t="s">
        <v>272</v>
      </c>
      <c r="E4758" s="12">
        <v>-159.12</v>
      </c>
      <c r="F4758" s="14" t="str">
        <f t="shared" si="300"/>
        <v>2025-11-03Bill Payment (Credit Card)Ticket Web21000 Accounts Payable-159.12</v>
      </c>
      <c r="G4758" s="15">
        <f t="shared" si="301"/>
        <v>45964</v>
      </c>
      <c r="H4758" s="16" t="str">
        <f>IF((IFERROR((VLOOKUP(D4758,'Automation (QBO)'!A:B,2,FALSE)),"0"))=0,"Suspense",(IFERROR((VLOOKUP(D4758,'Automation (QBO)'!A:B,2,FALSE)),"Suspense")))</f>
        <v>Accounts Payable - Unknown</v>
      </c>
      <c r="I4758" s="17">
        <f t="shared" si="302"/>
        <v>-159.12</v>
      </c>
      <c r="J4758" s="12" t="str">
        <f t="shared" si="303"/>
        <v>Accounts Payable - Unknown</v>
      </c>
    </row>
    <row r="4759" spans="1:10" ht="18" hidden="1" customHeight="1">
      <c r="A4759" s="13" t="s">
        <v>1089</v>
      </c>
      <c r="B4759" s="12" t="s">
        <v>925</v>
      </c>
      <c r="C4759" s="12" t="s">
        <v>850</v>
      </c>
      <c r="D4759" s="12" t="s">
        <v>505</v>
      </c>
      <c r="E4759" s="12">
        <v>159.12</v>
      </c>
      <c r="F4759" s="14" t="str">
        <f t="shared" si="300"/>
        <v>2025-11-03Bill Payment (Credit Card)Ticket Web21010 Credit Card (CIBC Visa)159.12</v>
      </c>
      <c r="G4759" s="15">
        <f t="shared" si="301"/>
        <v>45964</v>
      </c>
      <c r="H4759" s="16" t="str">
        <f>IF((IFERROR((VLOOKUP(D4759,'Automation (QBO)'!A:B,2,FALSE)),"0"))=0,"Suspense",(IFERROR((VLOOKUP(D4759,'Automation (QBO)'!A:B,2,FALSE)),"Suspense")))</f>
        <v>Credit Card (CIBC Visa)</v>
      </c>
      <c r="I4759" s="17">
        <f t="shared" si="302"/>
        <v>159.12</v>
      </c>
      <c r="J4759" s="12" t="str">
        <f t="shared" si="303"/>
        <v>Credit Card (CIBC Visa)</v>
      </c>
    </row>
    <row r="4760" spans="1:10" ht="18" hidden="1" customHeight="1">
      <c r="A4760" s="13" t="s">
        <v>1089</v>
      </c>
      <c r="B4760" s="12" t="s">
        <v>924</v>
      </c>
      <c r="C4760" s="12" t="s">
        <v>95</v>
      </c>
      <c r="D4760" s="12" t="s">
        <v>663</v>
      </c>
      <c r="E4760" s="12">
        <v>1</v>
      </c>
      <c r="F4760" s="14" t="str">
        <f t="shared" ref="F4760:F4823" si="304">A4760&amp;B4760&amp;C4760&amp;D4760&amp;E4760</f>
        <v>2025-11-03BillImpark51315 Project Expense - Other1</v>
      </c>
      <c r="G4760" s="15">
        <f t="shared" ref="G4760:G4823" si="305">IFERROR((DATEVALUE(A4760)),A4760)</f>
        <v>45964</v>
      </c>
      <c r="H4760" s="16" t="str">
        <f>IF((IFERROR((VLOOKUP(D4760,'Automation (QBO)'!A:B,2,FALSE)),"0"))=0,"Suspense",(IFERROR((VLOOKUP(D4760,'Automation (QBO)'!A:B,2,FALSE)),"Suspense")))</f>
        <v>Project Expense - Other</v>
      </c>
      <c r="I4760" s="17">
        <f t="shared" ref="I4760:I4823" si="306">E4760</f>
        <v>1</v>
      </c>
      <c r="J4760" s="12" t="str">
        <f t="shared" ref="J4760:J4823" si="307">H4760</f>
        <v>Project Expense - Other</v>
      </c>
    </row>
    <row r="4761" spans="1:10" ht="18" hidden="1" customHeight="1">
      <c r="A4761" s="13" t="s">
        <v>1089</v>
      </c>
      <c r="B4761" s="12" t="s">
        <v>924</v>
      </c>
      <c r="C4761" s="12" t="s">
        <v>95</v>
      </c>
      <c r="D4761" s="12" t="s">
        <v>199</v>
      </c>
      <c r="E4761" s="12">
        <v>0</v>
      </c>
      <c r="F4761" s="14" t="str">
        <f t="shared" si="304"/>
        <v>2025-11-03BillImpark21020 GST/HST Payable0</v>
      </c>
      <c r="G4761" s="15">
        <f t="shared" si="305"/>
        <v>45964</v>
      </c>
      <c r="H4761" s="16" t="str">
        <f>IF((IFERROR((VLOOKUP(D4761,'Automation (QBO)'!A:B,2,FALSE)),"0"))=0,"Suspense",(IFERROR((VLOOKUP(D4761,'Automation (QBO)'!A:B,2,FALSE)),"Suspense")))</f>
        <v>GST/HST Payable</v>
      </c>
      <c r="I4761" s="17">
        <f t="shared" si="306"/>
        <v>0</v>
      </c>
      <c r="J4761" s="12" t="str">
        <f t="shared" si="307"/>
        <v>GST/HST Payable</v>
      </c>
    </row>
    <row r="4762" spans="1:10" ht="18" hidden="1" customHeight="1">
      <c r="A4762" s="13" t="s">
        <v>1089</v>
      </c>
      <c r="B4762" s="12" t="s">
        <v>924</v>
      </c>
      <c r="C4762" s="12" t="s">
        <v>95</v>
      </c>
      <c r="D4762" s="12" t="s">
        <v>272</v>
      </c>
      <c r="E4762" s="12">
        <v>1</v>
      </c>
      <c r="F4762" s="14" t="str">
        <f t="shared" si="304"/>
        <v>2025-11-03BillImpark21000 Accounts Payable1</v>
      </c>
      <c r="G4762" s="15">
        <f t="shared" si="305"/>
        <v>45964</v>
      </c>
      <c r="H4762" s="16" t="str">
        <f>IF((IFERROR((VLOOKUP(D4762,'Automation (QBO)'!A:B,2,FALSE)),"0"))=0,"Suspense",(IFERROR((VLOOKUP(D4762,'Automation (QBO)'!A:B,2,FALSE)),"Suspense")))</f>
        <v>Accounts Payable - Unknown</v>
      </c>
      <c r="I4762" s="17">
        <f t="shared" si="306"/>
        <v>1</v>
      </c>
      <c r="J4762" s="12" t="str">
        <f t="shared" si="307"/>
        <v>Accounts Payable - Unknown</v>
      </c>
    </row>
    <row r="4763" spans="1:10" ht="18" hidden="1" customHeight="1">
      <c r="A4763" s="13" t="s">
        <v>1089</v>
      </c>
      <c r="B4763" s="12" t="s">
        <v>925</v>
      </c>
      <c r="C4763" s="12" t="s">
        <v>95</v>
      </c>
      <c r="D4763" s="12" t="s">
        <v>272</v>
      </c>
      <c r="E4763" s="12">
        <v>-1</v>
      </c>
      <c r="F4763" s="14" t="str">
        <f t="shared" si="304"/>
        <v>2025-11-03Bill Payment (Credit Card)Impark21000 Accounts Payable-1</v>
      </c>
      <c r="G4763" s="15">
        <f t="shared" si="305"/>
        <v>45964</v>
      </c>
      <c r="H4763" s="16" t="str">
        <f>IF((IFERROR((VLOOKUP(D4763,'Automation (QBO)'!A:B,2,FALSE)),"0"))=0,"Suspense",(IFERROR((VLOOKUP(D4763,'Automation (QBO)'!A:B,2,FALSE)),"Suspense")))</f>
        <v>Accounts Payable - Unknown</v>
      </c>
      <c r="I4763" s="17">
        <f t="shared" si="306"/>
        <v>-1</v>
      </c>
      <c r="J4763" s="12" t="str">
        <f t="shared" si="307"/>
        <v>Accounts Payable - Unknown</v>
      </c>
    </row>
    <row r="4764" spans="1:10" ht="18" hidden="1" customHeight="1">
      <c r="A4764" s="13" t="s">
        <v>1089</v>
      </c>
      <c r="B4764" s="12" t="s">
        <v>925</v>
      </c>
      <c r="C4764" s="12" t="s">
        <v>95</v>
      </c>
      <c r="D4764" s="12" t="s">
        <v>505</v>
      </c>
      <c r="E4764" s="12">
        <v>1</v>
      </c>
      <c r="F4764" s="14" t="str">
        <f t="shared" si="304"/>
        <v>2025-11-03Bill Payment (Credit Card)Impark21010 Credit Card (CIBC Visa)1</v>
      </c>
      <c r="G4764" s="15">
        <f t="shared" si="305"/>
        <v>45964</v>
      </c>
      <c r="H4764" s="16" t="str">
        <f>IF((IFERROR((VLOOKUP(D4764,'Automation (QBO)'!A:B,2,FALSE)),"0"))=0,"Suspense",(IFERROR((VLOOKUP(D4764,'Automation (QBO)'!A:B,2,FALSE)),"Suspense")))</f>
        <v>Credit Card (CIBC Visa)</v>
      </c>
      <c r="I4764" s="17">
        <f t="shared" si="306"/>
        <v>1</v>
      </c>
      <c r="J4764" s="12" t="str">
        <f t="shared" si="307"/>
        <v>Credit Card (CIBC Visa)</v>
      </c>
    </row>
    <row r="4765" spans="1:10" ht="18" hidden="1" customHeight="1">
      <c r="A4765" s="13" t="s">
        <v>1089</v>
      </c>
      <c r="B4765" s="12" t="s">
        <v>78</v>
      </c>
      <c r="C4765" s="12" t="s">
        <v>129</v>
      </c>
      <c r="D4765" s="12" t="s">
        <v>505</v>
      </c>
      <c r="E4765" s="12">
        <v>20.46</v>
      </c>
      <c r="F4765" s="14" t="str">
        <f t="shared" si="304"/>
        <v>2025-11-03ExpenseUber21010 Credit Card (CIBC Visa)20.46</v>
      </c>
      <c r="G4765" s="15">
        <f t="shared" si="305"/>
        <v>45964</v>
      </c>
      <c r="H4765" s="16" t="str">
        <f>IF((IFERROR((VLOOKUP(D4765,'Automation (QBO)'!A:B,2,FALSE)),"0"))=0,"Suspense",(IFERROR((VLOOKUP(D4765,'Automation (QBO)'!A:B,2,FALSE)),"Suspense")))</f>
        <v>Credit Card (CIBC Visa)</v>
      </c>
      <c r="I4765" s="17">
        <f t="shared" si="306"/>
        <v>20.46</v>
      </c>
      <c r="J4765" s="12" t="str">
        <f t="shared" si="307"/>
        <v>Credit Card (CIBC Visa)</v>
      </c>
    </row>
    <row r="4766" spans="1:10" ht="18" hidden="1" customHeight="1">
      <c r="A4766" s="13" t="s">
        <v>1089</v>
      </c>
      <c r="B4766" s="12" t="s">
        <v>78</v>
      </c>
      <c r="C4766" s="12" t="s">
        <v>129</v>
      </c>
      <c r="D4766" s="12" t="s">
        <v>210</v>
      </c>
      <c r="E4766" s="12">
        <v>20.46</v>
      </c>
      <c r="F4766" s="14" t="str">
        <f t="shared" si="304"/>
        <v>2025-11-03ExpenseUber52205 Travel &amp; Parking20.46</v>
      </c>
      <c r="G4766" s="15">
        <f t="shared" si="305"/>
        <v>45964</v>
      </c>
      <c r="H4766" s="16" t="str">
        <f>IF((IFERROR((VLOOKUP(D4766,'Automation (QBO)'!A:B,2,FALSE)),"0"))=0,"Suspense",(IFERROR((VLOOKUP(D4766,'Automation (QBO)'!A:B,2,FALSE)),"Suspense")))</f>
        <v>Travel &amp; Parking</v>
      </c>
      <c r="I4766" s="17">
        <f t="shared" si="306"/>
        <v>20.46</v>
      </c>
      <c r="J4766" s="12" t="str">
        <f t="shared" si="307"/>
        <v>Travel &amp; Parking</v>
      </c>
    </row>
    <row r="4767" spans="1:10" ht="18" hidden="1" customHeight="1">
      <c r="A4767" s="13" t="s">
        <v>1089</v>
      </c>
      <c r="B4767" s="12" t="s">
        <v>78</v>
      </c>
      <c r="C4767" s="12" t="s">
        <v>129</v>
      </c>
      <c r="D4767" s="12" t="s">
        <v>199</v>
      </c>
      <c r="E4767" s="12">
        <v>0</v>
      </c>
      <c r="F4767" s="14" t="str">
        <f t="shared" si="304"/>
        <v>2025-11-03ExpenseUber21020 GST/HST Payable0</v>
      </c>
      <c r="G4767" s="15">
        <f t="shared" si="305"/>
        <v>45964</v>
      </c>
      <c r="H4767" s="16" t="str">
        <f>IF((IFERROR((VLOOKUP(D4767,'Automation (QBO)'!A:B,2,FALSE)),"0"))=0,"Suspense",(IFERROR((VLOOKUP(D4767,'Automation (QBO)'!A:B,2,FALSE)),"Suspense")))</f>
        <v>GST/HST Payable</v>
      </c>
      <c r="I4767" s="17">
        <f t="shared" si="306"/>
        <v>0</v>
      </c>
      <c r="J4767" s="12" t="str">
        <f t="shared" si="307"/>
        <v>GST/HST Payable</v>
      </c>
    </row>
    <row r="4768" spans="1:10" ht="18" hidden="1" customHeight="1">
      <c r="A4768" s="13" t="s">
        <v>1090</v>
      </c>
      <c r="B4768" s="12" t="s">
        <v>105</v>
      </c>
      <c r="D4768" s="12" t="s">
        <v>225</v>
      </c>
      <c r="E4768" s="12">
        <v>8525.0499999999993</v>
      </c>
      <c r="F4768" s="14" t="str">
        <f t="shared" si="304"/>
        <v>2025-11-04Journal Entry52510 Payroll - Salary8525.05</v>
      </c>
      <c r="G4768" s="15">
        <f t="shared" si="305"/>
        <v>45965</v>
      </c>
      <c r="H4768" s="16" t="str">
        <f>IF((IFERROR((VLOOKUP(D4768,'Automation (QBO)'!A:B,2,FALSE)),"0"))=0,"Suspense",(IFERROR((VLOOKUP(D4768,'Automation (QBO)'!A:B,2,FALSE)),"Suspense")))</f>
        <v>Payroll - Salary</v>
      </c>
      <c r="I4768" s="17">
        <f t="shared" si="306"/>
        <v>8525.0499999999993</v>
      </c>
      <c r="J4768" s="12" t="str">
        <f t="shared" si="307"/>
        <v>Payroll - Salary</v>
      </c>
    </row>
    <row r="4769" spans="1:10" ht="18" hidden="1" customHeight="1">
      <c r="A4769" s="13" t="s">
        <v>1090</v>
      </c>
      <c r="B4769" s="12" t="s">
        <v>105</v>
      </c>
      <c r="D4769" s="12" t="s">
        <v>657</v>
      </c>
      <c r="E4769" s="12">
        <v>55.72</v>
      </c>
      <c r="F4769" s="14" t="str">
        <f t="shared" si="304"/>
        <v>2025-11-04Journal Entry52535 Payroll - WCB55.72</v>
      </c>
      <c r="G4769" s="15">
        <f t="shared" si="305"/>
        <v>45965</v>
      </c>
      <c r="H4769" s="16" t="str">
        <f>IF((IFERROR((VLOOKUP(D4769,'Automation (QBO)'!A:B,2,FALSE)),"0"))=0,"Suspense",(IFERROR((VLOOKUP(D4769,'Automation (QBO)'!A:B,2,FALSE)),"Suspense")))</f>
        <v>Payroll - WCB</v>
      </c>
      <c r="I4769" s="17">
        <f t="shared" si="306"/>
        <v>55.72</v>
      </c>
      <c r="J4769" s="12" t="str">
        <f t="shared" si="307"/>
        <v>Payroll - WCB</v>
      </c>
    </row>
    <row r="4770" spans="1:10" ht="18" hidden="1" customHeight="1">
      <c r="A4770" s="13" t="s">
        <v>1090</v>
      </c>
      <c r="B4770" s="12" t="s">
        <v>105</v>
      </c>
      <c r="D4770" s="12" t="s">
        <v>221</v>
      </c>
      <c r="E4770" s="12">
        <v>125.07</v>
      </c>
      <c r="F4770" s="14" t="str">
        <f t="shared" si="304"/>
        <v>2025-11-04Journal Entry52525 Payroll - CPP125.07</v>
      </c>
      <c r="G4770" s="15">
        <f t="shared" si="305"/>
        <v>45965</v>
      </c>
      <c r="H4770" s="16" t="str">
        <f>IF((IFERROR((VLOOKUP(D4770,'Automation (QBO)'!A:B,2,FALSE)),"0"))=0,"Suspense",(IFERROR((VLOOKUP(D4770,'Automation (QBO)'!A:B,2,FALSE)),"Suspense")))</f>
        <v>Payroll - CPP + EI</v>
      </c>
      <c r="I4770" s="17">
        <f t="shared" si="306"/>
        <v>125.07</v>
      </c>
      <c r="J4770" s="12" t="str">
        <f t="shared" si="307"/>
        <v>Payroll - CPP + EI</v>
      </c>
    </row>
    <row r="4771" spans="1:10" ht="18" hidden="1" customHeight="1">
      <c r="A4771" s="13" t="s">
        <v>1090</v>
      </c>
      <c r="B4771" s="12" t="s">
        <v>105</v>
      </c>
      <c r="D4771" s="12" t="s">
        <v>222</v>
      </c>
      <c r="E4771" s="12">
        <v>54.43</v>
      </c>
      <c r="F4771" s="14" t="str">
        <f t="shared" si="304"/>
        <v>2025-11-04Journal Entry52520 Payroll - EI54.43</v>
      </c>
      <c r="G4771" s="15">
        <f t="shared" si="305"/>
        <v>45965</v>
      </c>
      <c r="H4771" s="16" t="str">
        <f>IF((IFERROR((VLOOKUP(D4771,'Automation (QBO)'!A:B,2,FALSE)),"0"))=0,"Suspense",(IFERROR((VLOOKUP(D4771,'Automation (QBO)'!A:B,2,FALSE)),"Suspense")))</f>
        <v>Payroll - CPP + EI</v>
      </c>
      <c r="I4771" s="17">
        <f t="shared" si="306"/>
        <v>54.43</v>
      </c>
      <c r="J4771" s="12" t="str">
        <f t="shared" si="307"/>
        <v>Payroll - CPP + EI</v>
      </c>
    </row>
    <row r="4772" spans="1:10" ht="18" hidden="1" customHeight="1">
      <c r="A4772" s="13" t="s">
        <v>1090</v>
      </c>
      <c r="B4772" s="12" t="s">
        <v>105</v>
      </c>
      <c r="D4772" s="12" t="s">
        <v>888</v>
      </c>
      <c r="E4772" s="12">
        <v>100.48</v>
      </c>
      <c r="F4772" s="14" t="str">
        <f t="shared" si="304"/>
        <v>2025-11-04Journal Entry52515 Payroll - Fees100.48</v>
      </c>
      <c r="G4772" s="15">
        <f t="shared" si="305"/>
        <v>45965</v>
      </c>
      <c r="H4772" s="16" t="str">
        <f>IF((IFERROR((VLOOKUP(D4772,'Automation (QBO)'!A:B,2,FALSE)),"0"))=0,"Suspense",(IFERROR((VLOOKUP(D4772,'Automation (QBO)'!A:B,2,FALSE)),"Suspense")))</f>
        <v>Payroll - Fees</v>
      </c>
      <c r="I4772" s="17">
        <f t="shared" si="306"/>
        <v>100.48</v>
      </c>
      <c r="J4772" s="12" t="str">
        <f t="shared" si="307"/>
        <v>Payroll - Fees</v>
      </c>
    </row>
    <row r="4773" spans="1:10" ht="18" hidden="1" customHeight="1">
      <c r="A4773" s="13" t="s">
        <v>1090</v>
      </c>
      <c r="B4773" s="12" t="s">
        <v>105</v>
      </c>
      <c r="D4773" s="12" t="s">
        <v>223</v>
      </c>
      <c r="E4773" s="12">
        <v>-5.0199999999999996</v>
      </c>
      <c r="F4773" s="14" t="str">
        <f t="shared" si="304"/>
        <v>2025-11-04Journal Entry21031 GST/HST Suspense-5.02</v>
      </c>
      <c r="G4773" s="15">
        <f t="shared" si="305"/>
        <v>45965</v>
      </c>
      <c r="H4773" s="16" t="str">
        <f>IF((IFERROR((VLOOKUP(D4773,'Automation (QBO)'!A:B,2,FALSE)),"0"))=0,"Suspense",(IFERROR((VLOOKUP(D4773,'Automation (QBO)'!A:B,2,FALSE)),"Suspense")))</f>
        <v>GST/HST Suspense</v>
      </c>
      <c r="I4773" s="17">
        <f t="shared" si="306"/>
        <v>-5.0199999999999996</v>
      </c>
      <c r="J4773" s="12" t="str">
        <f t="shared" si="307"/>
        <v>GST/HST Suspense</v>
      </c>
    </row>
    <row r="4774" spans="1:10" ht="18" hidden="1" customHeight="1">
      <c r="A4774" s="13" t="s">
        <v>1090</v>
      </c>
      <c r="B4774" s="12" t="s">
        <v>105</v>
      </c>
      <c r="D4774" s="12" t="s">
        <v>296</v>
      </c>
      <c r="E4774" s="12">
        <v>0</v>
      </c>
      <c r="F4774" s="14" t="str">
        <f t="shared" si="304"/>
        <v>2025-11-04Journal Entry13001 Due to/from Saltire Holdings0</v>
      </c>
      <c r="G4774" s="15">
        <f t="shared" si="305"/>
        <v>45965</v>
      </c>
      <c r="H4774" s="16" t="str">
        <f>IF((IFERROR((VLOOKUP(D4774,'Automation (QBO)'!A:B,2,FALSE)),"0"))=0,"Suspense",(IFERROR((VLOOKUP(D4774,'Automation (QBO)'!A:B,2,FALSE)),"Suspense")))</f>
        <v>Due to/from Saltire Holdings</v>
      </c>
      <c r="I4774" s="17">
        <f t="shared" si="306"/>
        <v>0</v>
      </c>
      <c r="J4774" s="12" t="str">
        <f t="shared" si="307"/>
        <v>Due to/from Saltire Holdings</v>
      </c>
    </row>
    <row r="4775" spans="1:10" ht="18" hidden="1" customHeight="1">
      <c r="A4775" s="13" t="s">
        <v>1090</v>
      </c>
      <c r="B4775" s="12" t="s">
        <v>105</v>
      </c>
      <c r="D4775" s="12" t="s">
        <v>296</v>
      </c>
      <c r="E4775" s="12">
        <v>0</v>
      </c>
      <c r="F4775" s="14" t="str">
        <f t="shared" si="304"/>
        <v>2025-11-04Journal Entry13001 Due to/from Saltire Holdings0</v>
      </c>
      <c r="G4775" s="15">
        <f t="shared" si="305"/>
        <v>45965</v>
      </c>
      <c r="H4775" s="16" t="str">
        <f>IF((IFERROR((VLOOKUP(D4775,'Automation (QBO)'!A:B,2,FALSE)),"0"))=0,"Suspense",(IFERROR((VLOOKUP(D4775,'Automation (QBO)'!A:B,2,FALSE)),"Suspense")))</f>
        <v>Due to/from Saltire Holdings</v>
      </c>
      <c r="I4775" s="17">
        <f t="shared" si="306"/>
        <v>0</v>
      </c>
      <c r="J4775" s="12" t="str">
        <f t="shared" si="307"/>
        <v>Due to/from Saltire Holdings</v>
      </c>
    </row>
    <row r="4776" spans="1:10" ht="18" hidden="1" customHeight="1">
      <c r="A4776" s="13" t="s">
        <v>1090</v>
      </c>
      <c r="B4776" s="12" t="s">
        <v>105</v>
      </c>
      <c r="D4776" s="12" t="s">
        <v>201</v>
      </c>
      <c r="E4776" s="12">
        <v>-8865.77</v>
      </c>
      <c r="F4776" s="14" t="str">
        <f t="shared" si="304"/>
        <v>2025-11-04Journal Entry11005 Chequing (CIBC)-8865.77</v>
      </c>
      <c r="G4776" s="15">
        <f t="shared" si="305"/>
        <v>45965</v>
      </c>
      <c r="H4776" s="16" t="str">
        <f>IF((IFERROR((VLOOKUP(D4776,'Automation (QBO)'!A:B,2,FALSE)),"0"))=0,"Suspense",(IFERROR((VLOOKUP(D4776,'Automation (QBO)'!A:B,2,FALSE)),"Suspense")))</f>
        <v>Chequing (CIBC)</v>
      </c>
      <c r="I4776" s="17">
        <f t="shared" si="306"/>
        <v>-8865.77</v>
      </c>
      <c r="J4776" s="12" t="str">
        <f t="shared" si="307"/>
        <v>Chequing (CIBC)</v>
      </c>
    </row>
    <row r="4777" spans="1:10" ht="18" hidden="1" customHeight="1">
      <c r="A4777" s="13" t="s">
        <v>1090</v>
      </c>
      <c r="B4777" s="12" t="s">
        <v>924</v>
      </c>
      <c r="C4777" s="12" t="s">
        <v>1091</v>
      </c>
      <c r="D4777" s="12" t="s">
        <v>403</v>
      </c>
      <c r="E4777" s="12">
        <v>1982.8</v>
      </c>
      <c r="F4777" s="14" t="str">
        <f t="shared" si="304"/>
        <v>2025-11-04BillNorthbridge Insurance52175 Insurance1982.8</v>
      </c>
      <c r="G4777" s="15">
        <f t="shared" si="305"/>
        <v>45965</v>
      </c>
      <c r="H4777" s="16" t="str">
        <f>IF((IFERROR((VLOOKUP(D4777,'Automation (QBO)'!A:B,2,FALSE)),"0"))=0,"Suspense",(IFERROR((VLOOKUP(D4777,'Automation (QBO)'!A:B,2,FALSE)),"Suspense")))</f>
        <v>Insurance</v>
      </c>
      <c r="I4777" s="17">
        <f t="shared" si="306"/>
        <v>1982.8</v>
      </c>
      <c r="J4777" s="12" t="str">
        <f t="shared" si="307"/>
        <v>Insurance</v>
      </c>
    </row>
    <row r="4778" spans="1:10" ht="18" hidden="1" customHeight="1">
      <c r="A4778" s="13" t="s">
        <v>1090</v>
      </c>
      <c r="B4778" s="12" t="s">
        <v>924</v>
      </c>
      <c r="C4778" s="12" t="s">
        <v>1091</v>
      </c>
      <c r="D4778" s="12" t="s">
        <v>199</v>
      </c>
      <c r="E4778" s="12">
        <v>0</v>
      </c>
      <c r="F4778" s="14" t="str">
        <f t="shared" si="304"/>
        <v>2025-11-04BillNorthbridge Insurance21020 GST/HST Payable0</v>
      </c>
      <c r="G4778" s="15">
        <f t="shared" si="305"/>
        <v>45965</v>
      </c>
      <c r="H4778" s="16" t="str">
        <f>IF((IFERROR((VLOOKUP(D4778,'Automation (QBO)'!A:B,2,FALSE)),"0"))=0,"Suspense",(IFERROR((VLOOKUP(D4778,'Automation (QBO)'!A:B,2,FALSE)),"Suspense")))</f>
        <v>GST/HST Payable</v>
      </c>
      <c r="I4778" s="17">
        <f t="shared" si="306"/>
        <v>0</v>
      </c>
      <c r="J4778" s="12" t="str">
        <f t="shared" si="307"/>
        <v>GST/HST Payable</v>
      </c>
    </row>
    <row r="4779" spans="1:10" ht="18" hidden="1" customHeight="1">
      <c r="A4779" s="13" t="s">
        <v>1090</v>
      </c>
      <c r="B4779" s="12" t="s">
        <v>929</v>
      </c>
      <c r="C4779" s="12" t="s">
        <v>1091</v>
      </c>
      <c r="D4779" s="12" t="s">
        <v>272</v>
      </c>
      <c r="E4779" s="12">
        <v>-1982.8</v>
      </c>
      <c r="F4779" s="14" t="str">
        <f t="shared" si="304"/>
        <v>2025-11-04Bill Payment (Cheque)Northbridge Insurance21000 Accounts Payable-1982.8</v>
      </c>
      <c r="G4779" s="15">
        <f t="shared" si="305"/>
        <v>45965</v>
      </c>
      <c r="H4779" s="16" t="str">
        <f>IF((IFERROR((VLOOKUP(D4779,'Automation (QBO)'!A:B,2,FALSE)),"0"))=0,"Suspense",(IFERROR((VLOOKUP(D4779,'Automation (QBO)'!A:B,2,FALSE)),"Suspense")))</f>
        <v>Accounts Payable - Unknown</v>
      </c>
      <c r="I4779" s="17">
        <f t="shared" si="306"/>
        <v>-1982.8</v>
      </c>
      <c r="J4779" s="12" t="str">
        <f t="shared" si="307"/>
        <v>Accounts Payable - Unknown</v>
      </c>
    </row>
    <row r="4780" spans="1:10" ht="18" hidden="1" customHeight="1">
      <c r="A4780" s="13" t="s">
        <v>1090</v>
      </c>
      <c r="B4780" s="12" t="s">
        <v>924</v>
      </c>
      <c r="C4780" s="12" t="s">
        <v>1091</v>
      </c>
      <c r="D4780" s="12" t="s">
        <v>272</v>
      </c>
      <c r="E4780" s="12">
        <v>1982.8</v>
      </c>
      <c r="F4780" s="14" t="str">
        <f t="shared" si="304"/>
        <v>2025-11-04BillNorthbridge Insurance21000 Accounts Payable1982.8</v>
      </c>
      <c r="G4780" s="15">
        <f t="shared" si="305"/>
        <v>45965</v>
      </c>
      <c r="H4780" s="16" t="str">
        <f>IF((IFERROR((VLOOKUP(D4780,'Automation (QBO)'!A:B,2,FALSE)),"0"))=0,"Suspense",(IFERROR((VLOOKUP(D4780,'Automation (QBO)'!A:B,2,FALSE)),"Suspense")))</f>
        <v>Accounts Payable - Unknown</v>
      </c>
      <c r="I4780" s="17">
        <f t="shared" si="306"/>
        <v>1982.8</v>
      </c>
      <c r="J4780" s="12" t="str">
        <f t="shared" si="307"/>
        <v>Accounts Payable - Unknown</v>
      </c>
    </row>
    <row r="4781" spans="1:10" ht="18" hidden="1" customHeight="1">
      <c r="A4781" s="13" t="s">
        <v>1090</v>
      </c>
      <c r="B4781" s="12" t="s">
        <v>929</v>
      </c>
      <c r="C4781" s="12" t="s">
        <v>1091</v>
      </c>
      <c r="D4781" s="12" t="s">
        <v>201</v>
      </c>
      <c r="E4781" s="12">
        <v>-1982.8</v>
      </c>
      <c r="F4781" s="14" t="str">
        <f t="shared" si="304"/>
        <v>2025-11-04Bill Payment (Cheque)Northbridge Insurance11005 Chequing (CIBC)-1982.8</v>
      </c>
      <c r="G4781" s="15">
        <f t="shared" si="305"/>
        <v>45965</v>
      </c>
      <c r="H4781" s="16" t="str">
        <f>IF((IFERROR((VLOOKUP(D4781,'Automation (QBO)'!A:B,2,FALSE)),"0"))=0,"Suspense",(IFERROR((VLOOKUP(D4781,'Automation (QBO)'!A:B,2,FALSE)),"Suspense")))</f>
        <v>Chequing (CIBC)</v>
      </c>
      <c r="I4781" s="17">
        <f t="shared" si="306"/>
        <v>-1982.8</v>
      </c>
      <c r="J4781" s="12" t="str">
        <f t="shared" si="307"/>
        <v>Chequing (CIBC)</v>
      </c>
    </row>
    <row r="4782" spans="1:10" ht="18" hidden="1" customHeight="1">
      <c r="A4782" s="13" t="s">
        <v>1090</v>
      </c>
      <c r="B4782" s="12" t="s">
        <v>84</v>
      </c>
      <c r="C4782" s="12" t="s">
        <v>1006</v>
      </c>
      <c r="D4782" s="12" t="s">
        <v>665</v>
      </c>
      <c r="E4782" s="12">
        <v>25883.21</v>
      </c>
      <c r="F4782" s="14" t="str">
        <f t="shared" si="304"/>
        <v>2025-11-04InvoiceDarby's Liquor Store12000 [Accounts Receivable]25883.21</v>
      </c>
      <c r="G4782" s="15">
        <f t="shared" si="305"/>
        <v>45965</v>
      </c>
      <c r="H4782" s="16" t="str">
        <f>IF((IFERROR((VLOOKUP(D4782,'Automation (QBO)'!A:B,2,FALSE)),"0"))=0,"Suspense",(IFERROR((VLOOKUP(D4782,'Automation (QBO)'!A:B,2,FALSE)),"Suspense")))</f>
        <v>Accounts Recievable - Suspense</v>
      </c>
      <c r="I4782" s="17">
        <f t="shared" si="306"/>
        <v>25883.21</v>
      </c>
      <c r="J4782" s="12" t="str">
        <f t="shared" si="307"/>
        <v>Accounts Recievable - Suspense</v>
      </c>
    </row>
    <row r="4783" spans="1:10" ht="18" hidden="1" customHeight="1">
      <c r="A4783" s="13" t="s">
        <v>1090</v>
      </c>
      <c r="B4783" s="12" t="s">
        <v>84</v>
      </c>
      <c r="C4783" s="12" t="s">
        <v>1006</v>
      </c>
      <c r="D4783" s="12" t="s">
        <v>907</v>
      </c>
      <c r="E4783" s="117">
        <v>20542.240000000002</v>
      </c>
      <c r="F4783" s="14" t="str">
        <f t="shared" si="304"/>
        <v>2025-11-04InvoiceDarby's Liquor Store41008 Project Expense - Materials Income20542.24</v>
      </c>
      <c r="G4783" s="15">
        <f t="shared" si="305"/>
        <v>45965</v>
      </c>
      <c r="H4783" s="16" t="str">
        <f>IF((IFERROR((VLOOKUP(D4783,'Automation (QBO)'!A:B,2,FALSE)),"0"))=0,"Suspense",(IFERROR((VLOOKUP(D4783,'Automation (QBO)'!A:B,2,FALSE)),"Suspense")))</f>
        <v>Project Expense - Materials Income</v>
      </c>
      <c r="I4783" s="17">
        <f t="shared" si="306"/>
        <v>20542.240000000002</v>
      </c>
      <c r="J4783" s="12" t="str">
        <f t="shared" si="307"/>
        <v>Project Expense - Materials Income</v>
      </c>
    </row>
    <row r="4784" spans="1:10" ht="18" hidden="1" customHeight="1">
      <c r="A4784" s="13" t="s">
        <v>1090</v>
      </c>
      <c r="B4784" s="12" t="s">
        <v>84</v>
      </c>
      <c r="C4784" s="12" t="s">
        <v>1006</v>
      </c>
      <c r="D4784" s="12" t="s">
        <v>759</v>
      </c>
      <c r="E4784" s="12">
        <v>4108.4399999999996</v>
      </c>
      <c r="F4784" s="14" t="str">
        <f t="shared" si="304"/>
        <v>2025-11-04InvoiceDarby's Liquor Store42015 Margin - Materials4108.44</v>
      </c>
      <c r="G4784" s="15">
        <f t="shared" si="305"/>
        <v>45965</v>
      </c>
      <c r="H4784" s="16" t="str">
        <f>IF((IFERROR((VLOOKUP(D4784,'Automation (QBO)'!A:B,2,FALSE)),"0"))=0,"Suspense",(IFERROR((VLOOKUP(D4784,'Automation (QBO)'!A:B,2,FALSE)),"Suspense")))</f>
        <v>Margin - Materials</v>
      </c>
      <c r="I4784" s="17">
        <f t="shared" si="306"/>
        <v>4108.4399999999996</v>
      </c>
      <c r="J4784" s="12" t="str">
        <f t="shared" si="307"/>
        <v>Margin - Materials</v>
      </c>
    </row>
    <row r="4785" spans="1:10" ht="18" hidden="1" customHeight="1">
      <c r="A4785" s="13" t="s">
        <v>1090</v>
      </c>
      <c r="B4785" s="12" t="s">
        <v>84</v>
      </c>
      <c r="C4785" s="12" t="s">
        <v>1006</v>
      </c>
      <c r="D4785" s="12" t="s">
        <v>199</v>
      </c>
      <c r="E4785" s="12">
        <v>1232.53</v>
      </c>
      <c r="F4785" s="14" t="str">
        <f t="shared" si="304"/>
        <v>2025-11-04InvoiceDarby's Liquor Store21020 GST/HST Payable1232.53</v>
      </c>
      <c r="G4785" s="15">
        <f t="shared" si="305"/>
        <v>45965</v>
      </c>
      <c r="H4785" s="16" t="str">
        <f>IF((IFERROR((VLOOKUP(D4785,'Automation (QBO)'!A:B,2,FALSE)),"0"))=0,"Suspense",(IFERROR((VLOOKUP(D4785,'Automation (QBO)'!A:B,2,FALSE)),"Suspense")))</f>
        <v>GST/HST Payable</v>
      </c>
      <c r="I4785" s="17">
        <f t="shared" si="306"/>
        <v>1232.53</v>
      </c>
      <c r="J4785" s="12" t="str">
        <f t="shared" si="307"/>
        <v>GST/HST Payable</v>
      </c>
    </row>
    <row r="4786" spans="1:10" ht="18" hidden="1" customHeight="1">
      <c r="A4786" s="13" t="s">
        <v>1090</v>
      </c>
      <c r="B4786" s="12" t="s">
        <v>924</v>
      </c>
      <c r="C4786" s="12" t="s">
        <v>1092</v>
      </c>
      <c r="D4786" s="12" t="s">
        <v>210</v>
      </c>
      <c r="E4786" s="12">
        <v>348.71</v>
      </c>
      <c r="F4786" s="14" t="str">
        <f t="shared" si="304"/>
        <v>2025-11-04BillDrake Towing52205 Travel &amp; Parking348.71</v>
      </c>
      <c r="G4786" s="15">
        <f t="shared" si="305"/>
        <v>45965</v>
      </c>
      <c r="H4786" s="16" t="str">
        <f>IF((IFERROR((VLOOKUP(D4786,'Automation (QBO)'!A:B,2,FALSE)),"0"))=0,"Suspense",(IFERROR((VLOOKUP(D4786,'Automation (QBO)'!A:B,2,FALSE)),"Suspense")))</f>
        <v>Travel &amp; Parking</v>
      </c>
      <c r="I4786" s="17">
        <f t="shared" si="306"/>
        <v>348.71</v>
      </c>
      <c r="J4786" s="12" t="str">
        <f t="shared" si="307"/>
        <v>Travel &amp; Parking</v>
      </c>
    </row>
    <row r="4787" spans="1:10" ht="18" hidden="1" customHeight="1">
      <c r="A4787" s="13" t="s">
        <v>1090</v>
      </c>
      <c r="B4787" s="12" t="s">
        <v>924</v>
      </c>
      <c r="C4787" s="12" t="s">
        <v>1092</v>
      </c>
      <c r="D4787" s="12" t="s">
        <v>199</v>
      </c>
      <c r="E4787" s="12">
        <v>-17.440000000000001</v>
      </c>
      <c r="F4787" s="14" t="str">
        <f t="shared" si="304"/>
        <v>2025-11-04BillDrake Towing21020 GST/HST Payable-17.44</v>
      </c>
      <c r="G4787" s="15">
        <f t="shared" si="305"/>
        <v>45965</v>
      </c>
      <c r="H4787" s="16" t="str">
        <f>IF((IFERROR((VLOOKUP(D4787,'Automation (QBO)'!A:B,2,FALSE)),"0"))=0,"Suspense",(IFERROR((VLOOKUP(D4787,'Automation (QBO)'!A:B,2,FALSE)),"Suspense")))</f>
        <v>GST/HST Payable</v>
      </c>
      <c r="I4787" s="17">
        <f t="shared" si="306"/>
        <v>-17.440000000000001</v>
      </c>
      <c r="J4787" s="12" t="str">
        <f t="shared" si="307"/>
        <v>GST/HST Payable</v>
      </c>
    </row>
    <row r="4788" spans="1:10" ht="18" hidden="1" customHeight="1">
      <c r="A4788" s="13" t="s">
        <v>1090</v>
      </c>
      <c r="B4788" s="12" t="s">
        <v>924</v>
      </c>
      <c r="C4788" s="12" t="s">
        <v>1092</v>
      </c>
      <c r="D4788" s="12" t="s">
        <v>272</v>
      </c>
      <c r="E4788" s="12">
        <v>366.15</v>
      </c>
      <c r="F4788" s="14" t="str">
        <f t="shared" si="304"/>
        <v>2025-11-04BillDrake Towing21000 Accounts Payable366.15</v>
      </c>
      <c r="G4788" s="15">
        <f t="shared" si="305"/>
        <v>45965</v>
      </c>
      <c r="H4788" s="16" t="str">
        <f>IF((IFERROR((VLOOKUP(D4788,'Automation (QBO)'!A:B,2,FALSE)),"0"))=0,"Suspense",(IFERROR((VLOOKUP(D4788,'Automation (QBO)'!A:B,2,FALSE)),"Suspense")))</f>
        <v>Accounts Payable - Unknown</v>
      </c>
      <c r="I4788" s="17">
        <f t="shared" si="306"/>
        <v>366.15</v>
      </c>
      <c r="J4788" s="12" t="str">
        <f t="shared" si="307"/>
        <v>Accounts Payable - Unknown</v>
      </c>
    </row>
    <row r="4789" spans="1:10" ht="18" hidden="1" customHeight="1">
      <c r="A4789" s="13" t="s">
        <v>1090</v>
      </c>
      <c r="B4789" s="12" t="s">
        <v>925</v>
      </c>
      <c r="C4789" s="12" t="s">
        <v>1092</v>
      </c>
      <c r="D4789" s="12" t="s">
        <v>272</v>
      </c>
      <c r="E4789" s="12">
        <v>-366.15</v>
      </c>
      <c r="F4789" s="14" t="str">
        <f t="shared" si="304"/>
        <v>2025-11-04Bill Payment (Credit Card)Drake Towing21000 Accounts Payable-366.15</v>
      </c>
      <c r="G4789" s="15">
        <f t="shared" si="305"/>
        <v>45965</v>
      </c>
      <c r="H4789" s="16" t="str">
        <f>IF((IFERROR((VLOOKUP(D4789,'Automation (QBO)'!A:B,2,FALSE)),"0"))=0,"Suspense",(IFERROR((VLOOKUP(D4789,'Automation (QBO)'!A:B,2,FALSE)),"Suspense")))</f>
        <v>Accounts Payable - Unknown</v>
      </c>
      <c r="I4789" s="17">
        <f t="shared" si="306"/>
        <v>-366.15</v>
      </c>
      <c r="J4789" s="12" t="str">
        <f t="shared" si="307"/>
        <v>Accounts Payable - Unknown</v>
      </c>
    </row>
    <row r="4790" spans="1:10" ht="18" hidden="1" customHeight="1">
      <c r="A4790" s="13" t="s">
        <v>1090</v>
      </c>
      <c r="B4790" s="12" t="s">
        <v>925</v>
      </c>
      <c r="C4790" s="12" t="s">
        <v>1092</v>
      </c>
      <c r="D4790" s="12" t="s">
        <v>505</v>
      </c>
      <c r="E4790" s="12">
        <v>366.15</v>
      </c>
      <c r="F4790" s="14" t="str">
        <f t="shared" si="304"/>
        <v>2025-11-04Bill Payment (Credit Card)Drake Towing21010 Credit Card (CIBC Visa)366.15</v>
      </c>
      <c r="G4790" s="15">
        <f t="shared" si="305"/>
        <v>45965</v>
      </c>
      <c r="H4790" s="16" t="str">
        <f>IF((IFERROR((VLOOKUP(D4790,'Automation (QBO)'!A:B,2,FALSE)),"0"))=0,"Suspense",(IFERROR((VLOOKUP(D4790,'Automation (QBO)'!A:B,2,FALSE)),"Suspense")))</f>
        <v>Credit Card (CIBC Visa)</v>
      </c>
      <c r="I4790" s="17">
        <f t="shared" si="306"/>
        <v>366.15</v>
      </c>
      <c r="J4790" s="12" t="str">
        <f t="shared" si="307"/>
        <v>Credit Card (CIBC Visa)</v>
      </c>
    </row>
    <row r="4791" spans="1:10" ht="18" hidden="1" customHeight="1">
      <c r="A4791" s="13" t="s">
        <v>1093</v>
      </c>
      <c r="B4791" s="12" t="s">
        <v>924</v>
      </c>
      <c r="C4791" s="12" t="s">
        <v>122</v>
      </c>
      <c r="D4791" s="12" t="s">
        <v>654</v>
      </c>
      <c r="E4791" s="55">
        <v>2965.3</v>
      </c>
      <c r="F4791" s="14" t="str">
        <f t="shared" si="304"/>
        <v>2025-11-05BillCrestlynn Contracting51320 Project Expense - Subcontractors2965.3</v>
      </c>
      <c r="G4791" s="15">
        <f t="shared" si="305"/>
        <v>45966</v>
      </c>
      <c r="H4791" s="16" t="str">
        <f>IF((IFERROR((VLOOKUP(D4791,'Automation (QBO)'!A:B,2,FALSE)),"0"))=0,"Suspense",(IFERROR((VLOOKUP(D4791,'Automation (QBO)'!A:B,2,FALSE)),"Suspense")))</f>
        <v>Project Expense - Subcontractors</v>
      </c>
      <c r="I4791" s="17">
        <f t="shared" si="306"/>
        <v>2965.3</v>
      </c>
      <c r="J4791" s="12" t="str">
        <f t="shared" si="307"/>
        <v>Project Expense - Subcontractors</v>
      </c>
    </row>
    <row r="4792" spans="1:10" ht="18" hidden="1" customHeight="1">
      <c r="A4792" s="13" t="s">
        <v>1093</v>
      </c>
      <c r="B4792" s="12" t="s">
        <v>924</v>
      </c>
      <c r="C4792" s="12" t="s">
        <v>122</v>
      </c>
      <c r="D4792" s="12" t="s">
        <v>199</v>
      </c>
      <c r="E4792" s="12">
        <v>-148.28</v>
      </c>
      <c r="F4792" s="14" t="str">
        <f t="shared" si="304"/>
        <v>2025-11-05BillCrestlynn Contracting21020 GST/HST Payable-148.28</v>
      </c>
      <c r="G4792" s="15">
        <f t="shared" si="305"/>
        <v>45966</v>
      </c>
      <c r="H4792" s="16" t="str">
        <f>IF((IFERROR((VLOOKUP(D4792,'Automation (QBO)'!A:B,2,FALSE)),"0"))=0,"Suspense",(IFERROR((VLOOKUP(D4792,'Automation (QBO)'!A:B,2,FALSE)),"Suspense")))</f>
        <v>GST/HST Payable</v>
      </c>
      <c r="I4792" s="17">
        <f t="shared" si="306"/>
        <v>-148.28</v>
      </c>
      <c r="J4792" s="12" t="str">
        <f t="shared" si="307"/>
        <v>GST/HST Payable</v>
      </c>
    </row>
    <row r="4793" spans="1:10" ht="18" hidden="1" customHeight="1">
      <c r="A4793" s="13" t="s">
        <v>1093</v>
      </c>
      <c r="B4793" s="12" t="s">
        <v>929</v>
      </c>
      <c r="C4793" s="12" t="s">
        <v>122</v>
      </c>
      <c r="D4793" s="12" t="s">
        <v>272</v>
      </c>
      <c r="E4793" s="12">
        <v>-3113.58</v>
      </c>
      <c r="F4793" s="14" t="str">
        <f t="shared" si="304"/>
        <v>2025-11-05Bill Payment (Cheque)Crestlynn Contracting21000 Accounts Payable-3113.58</v>
      </c>
      <c r="G4793" s="15">
        <f t="shared" si="305"/>
        <v>45966</v>
      </c>
      <c r="H4793" s="16" t="str">
        <f>IF((IFERROR((VLOOKUP(D4793,'Automation (QBO)'!A:B,2,FALSE)),"0"))=0,"Suspense",(IFERROR((VLOOKUP(D4793,'Automation (QBO)'!A:B,2,FALSE)),"Suspense")))</f>
        <v>Accounts Payable - Unknown</v>
      </c>
      <c r="I4793" s="17">
        <f t="shared" si="306"/>
        <v>-3113.58</v>
      </c>
      <c r="J4793" s="12" t="str">
        <f t="shared" si="307"/>
        <v>Accounts Payable - Unknown</v>
      </c>
    </row>
    <row r="4794" spans="1:10" ht="18" hidden="1" customHeight="1">
      <c r="A4794" s="13" t="s">
        <v>1093</v>
      </c>
      <c r="B4794" s="12" t="s">
        <v>924</v>
      </c>
      <c r="C4794" s="12" t="s">
        <v>122</v>
      </c>
      <c r="D4794" s="12" t="s">
        <v>272</v>
      </c>
      <c r="E4794" s="12">
        <v>3113.58</v>
      </c>
      <c r="F4794" s="14" t="str">
        <f t="shared" si="304"/>
        <v>2025-11-05BillCrestlynn Contracting21000 Accounts Payable3113.58</v>
      </c>
      <c r="G4794" s="15">
        <f t="shared" si="305"/>
        <v>45966</v>
      </c>
      <c r="H4794" s="16" t="str">
        <f>IF((IFERROR((VLOOKUP(D4794,'Automation (QBO)'!A:B,2,FALSE)),"0"))=0,"Suspense",(IFERROR((VLOOKUP(D4794,'Automation (QBO)'!A:B,2,FALSE)),"Suspense")))</f>
        <v>Accounts Payable - Unknown</v>
      </c>
      <c r="I4794" s="17">
        <f t="shared" si="306"/>
        <v>3113.58</v>
      </c>
      <c r="J4794" s="12" t="str">
        <f t="shared" si="307"/>
        <v>Accounts Payable - Unknown</v>
      </c>
    </row>
    <row r="4795" spans="1:10" ht="18" hidden="1" customHeight="1">
      <c r="A4795" s="13" t="s">
        <v>1093</v>
      </c>
      <c r="B4795" s="12" t="s">
        <v>929</v>
      </c>
      <c r="C4795" s="12" t="s">
        <v>122</v>
      </c>
      <c r="D4795" s="12" t="s">
        <v>201</v>
      </c>
      <c r="E4795" s="12">
        <v>-3113.58</v>
      </c>
      <c r="F4795" s="14" t="str">
        <f t="shared" si="304"/>
        <v>2025-11-05Bill Payment (Cheque)Crestlynn Contracting11005 Chequing (CIBC)-3113.58</v>
      </c>
      <c r="G4795" s="15">
        <f t="shared" si="305"/>
        <v>45966</v>
      </c>
      <c r="H4795" s="16" t="str">
        <f>IF((IFERROR((VLOOKUP(D4795,'Automation (QBO)'!A:B,2,FALSE)),"0"))=0,"Suspense",(IFERROR((VLOOKUP(D4795,'Automation (QBO)'!A:B,2,FALSE)),"Suspense")))</f>
        <v>Chequing (CIBC)</v>
      </c>
      <c r="I4795" s="17">
        <f t="shared" si="306"/>
        <v>-3113.58</v>
      </c>
      <c r="J4795" s="12" t="str">
        <f t="shared" si="307"/>
        <v>Chequing (CIBC)</v>
      </c>
    </row>
    <row r="4796" spans="1:10" ht="18" hidden="1" customHeight="1">
      <c r="A4796" s="13" t="s">
        <v>1093</v>
      </c>
      <c r="B4796" s="12" t="s">
        <v>924</v>
      </c>
      <c r="C4796" s="12" t="s">
        <v>122</v>
      </c>
      <c r="D4796" s="12" t="s">
        <v>654</v>
      </c>
      <c r="E4796" s="12">
        <v>975</v>
      </c>
      <c r="F4796" s="14" t="str">
        <f t="shared" si="304"/>
        <v>2025-11-05BillCrestlynn Contracting51320 Project Expense - Subcontractors975</v>
      </c>
      <c r="G4796" s="15">
        <f t="shared" si="305"/>
        <v>45966</v>
      </c>
      <c r="H4796" s="16" t="str">
        <f>IF((IFERROR((VLOOKUP(D4796,'Automation (QBO)'!A:B,2,FALSE)),"0"))=0,"Suspense",(IFERROR((VLOOKUP(D4796,'Automation (QBO)'!A:B,2,FALSE)),"Suspense")))</f>
        <v>Project Expense - Subcontractors</v>
      </c>
      <c r="I4796" s="17">
        <f t="shared" si="306"/>
        <v>975</v>
      </c>
      <c r="J4796" s="12" t="str">
        <f t="shared" si="307"/>
        <v>Project Expense - Subcontractors</v>
      </c>
    </row>
    <row r="4797" spans="1:10" ht="18" hidden="1" customHeight="1">
      <c r="A4797" s="13" t="s">
        <v>1093</v>
      </c>
      <c r="B4797" s="12" t="s">
        <v>924</v>
      </c>
      <c r="C4797" s="12" t="s">
        <v>122</v>
      </c>
      <c r="D4797" s="12" t="s">
        <v>199</v>
      </c>
      <c r="E4797" s="12">
        <v>-48.25</v>
      </c>
      <c r="F4797" s="14" t="str">
        <f t="shared" si="304"/>
        <v>2025-11-05BillCrestlynn Contracting21020 GST/HST Payable-48.25</v>
      </c>
      <c r="G4797" s="15">
        <f t="shared" si="305"/>
        <v>45966</v>
      </c>
      <c r="H4797" s="16" t="str">
        <f>IF((IFERROR((VLOOKUP(D4797,'Automation (QBO)'!A:B,2,FALSE)),"0"))=0,"Suspense",(IFERROR((VLOOKUP(D4797,'Automation (QBO)'!A:B,2,FALSE)),"Suspense")))</f>
        <v>GST/HST Payable</v>
      </c>
      <c r="I4797" s="17">
        <f t="shared" si="306"/>
        <v>-48.25</v>
      </c>
      <c r="J4797" s="12" t="str">
        <f t="shared" si="307"/>
        <v>GST/HST Payable</v>
      </c>
    </row>
    <row r="4798" spans="1:10" ht="18" hidden="1" customHeight="1">
      <c r="A4798" s="13" t="s">
        <v>1093</v>
      </c>
      <c r="B4798" s="12" t="s">
        <v>929</v>
      </c>
      <c r="C4798" s="12" t="s">
        <v>122</v>
      </c>
      <c r="D4798" s="12" t="s">
        <v>272</v>
      </c>
      <c r="E4798" s="12">
        <v>-1023.25</v>
      </c>
      <c r="F4798" s="14" t="str">
        <f t="shared" si="304"/>
        <v>2025-11-05Bill Payment (Cheque)Crestlynn Contracting21000 Accounts Payable-1023.25</v>
      </c>
      <c r="G4798" s="15">
        <f t="shared" si="305"/>
        <v>45966</v>
      </c>
      <c r="H4798" s="16" t="str">
        <f>IF((IFERROR((VLOOKUP(D4798,'Automation (QBO)'!A:B,2,FALSE)),"0"))=0,"Suspense",(IFERROR((VLOOKUP(D4798,'Automation (QBO)'!A:B,2,FALSE)),"Suspense")))</f>
        <v>Accounts Payable - Unknown</v>
      </c>
      <c r="I4798" s="17">
        <f t="shared" si="306"/>
        <v>-1023.25</v>
      </c>
      <c r="J4798" s="12" t="str">
        <f t="shared" si="307"/>
        <v>Accounts Payable - Unknown</v>
      </c>
    </row>
    <row r="4799" spans="1:10" ht="18" hidden="1" customHeight="1">
      <c r="A4799" s="13" t="s">
        <v>1093</v>
      </c>
      <c r="B4799" s="12" t="s">
        <v>924</v>
      </c>
      <c r="C4799" s="12" t="s">
        <v>122</v>
      </c>
      <c r="D4799" s="12" t="s">
        <v>272</v>
      </c>
      <c r="E4799" s="12">
        <v>1023.25</v>
      </c>
      <c r="F4799" s="14" t="str">
        <f t="shared" si="304"/>
        <v>2025-11-05BillCrestlynn Contracting21000 Accounts Payable1023.25</v>
      </c>
      <c r="G4799" s="15">
        <f t="shared" si="305"/>
        <v>45966</v>
      </c>
      <c r="H4799" s="16" t="str">
        <f>IF((IFERROR((VLOOKUP(D4799,'Automation (QBO)'!A:B,2,FALSE)),"0"))=0,"Suspense",(IFERROR((VLOOKUP(D4799,'Automation (QBO)'!A:B,2,FALSE)),"Suspense")))</f>
        <v>Accounts Payable - Unknown</v>
      </c>
      <c r="I4799" s="17">
        <f t="shared" si="306"/>
        <v>1023.25</v>
      </c>
      <c r="J4799" s="12" t="str">
        <f t="shared" si="307"/>
        <v>Accounts Payable - Unknown</v>
      </c>
    </row>
    <row r="4800" spans="1:10" ht="18" hidden="1" customHeight="1">
      <c r="A4800" s="13" t="s">
        <v>1093</v>
      </c>
      <c r="B4800" s="12" t="s">
        <v>929</v>
      </c>
      <c r="C4800" s="12" t="s">
        <v>122</v>
      </c>
      <c r="D4800" s="12" t="s">
        <v>201</v>
      </c>
      <c r="E4800" s="12">
        <v>-1023.25</v>
      </c>
      <c r="F4800" s="14" t="str">
        <f t="shared" si="304"/>
        <v>2025-11-05Bill Payment (Cheque)Crestlynn Contracting11005 Chequing (CIBC)-1023.25</v>
      </c>
      <c r="G4800" s="15">
        <f t="shared" si="305"/>
        <v>45966</v>
      </c>
      <c r="H4800" s="16" t="str">
        <f>IF((IFERROR((VLOOKUP(D4800,'Automation (QBO)'!A:B,2,FALSE)),"0"))=0,"Suspense",(IFERROR((VLOOKUP(D4800,'Automation (QBO)'!A:B,2,FALSE)),"Suspense")))</f>
        <v>Chequing (CIBC)</v>
      </c>
      <c r="I4800" s="17">
        <f t="shared" si="306"/>
        <v>-1023.25</v>
      </c>
      <c r="J4800" s="12" t="str">
        <f t="shared" si="307"/>
        <v>Chequing (CIBC)</v>
      </c>
    </row>
    <row r="4801" spans="1:10" ht="18" hidden="1" customHeight="1">
      <c r="A4801" s="13" t="s">
        <v>1093</v>
      </c>
      <c r="B4801" s="12" t="s">
        <v>106</v>
      </c>
      <c r="C4801" s="12" t="s">
        <v>754</v>
      </c>
      <c r="D4801" s="12" t="s">
        <v>665</v>
      </c>
      <c r="E4801" s="12">
        <v>-65261.36</v>
      </c>
      <c r="F4801" s="14" t="str">
        <f t="shared" si="304"/>
        <v>2025-11-05PaymentGranville Island Brewing.12000 [Accounts Receivable]-65261.36</v>
      </c>
      <c r="G4801" s="15">
        <f t="shared" si="305"/>
        <v>45966</v>
      </c>
      <c r="H4801" s="16" t="str">
        <f>IF((IFERROR((VLOOKUP(D4801,'Automation (QBO)'!A:B,2,FALSE)),"0"))=0,"Suspense",(IFERROR((VLOOKUP(D4801,'Automation (QBO)'!A:B,2,FALSE)),"Suspense")))</f>
        <v>Accounts Recievable - Suspense</v>
      </c>
      <c r="I4801" s="17">
        <f t="shared" si="306"/>
        <v>-65261.36</v>
      </c>
      <c r="J4801" s="12" t="str">
        <f t="shared" si="307"/>
        <v>Accounts Recievable - Suspense</v>
      </c>
    </row>
    <row r="4802" spans="1:10" ht="18" hidden="1" customHeight="1">
      <c r="A4802" s="13" t="s">
        <v>1093</v>
      </c>
      <c r="B4802" s="12" t="s">
        <v>84</v>
      </c>
      <c r="C4802" s="12" t="s">
        <v>1076</v>
      </c>
      <c r="D4802" s="12" t="s">
        <v>906</v>
      </c>
      <c r="E4802" s="12">
        <v>5786</v>
      </c>
      <c r="F4802" s="14" t="str">
        <f t="shared" si="304"/>
        <v>2025-11-05InvoiceSuterBrook Dental Group:SuterBrook Dental Expansion41009 Project Expense - Subcontractors Income5786</v>
      </c>
      <c r="G4802" s="15">
        <f t="shared" si="305"/>
        <v>45966</v>
      </c>
      <c r="H4802" s="16" t="str">
        <f>IF((IFERROR((VLOOKUP(D4802,'Automation (QBO)'!A:B,2,FALSE)),"0"))=0,"Suspense",(IFERROR((VLOOKUP(D4802,'Automation (QBO)'!A:B,2,FALSE)),"Suspense")))</f>
        <v>Project Expense - Subcontractors Income</v>
      </c>
      <c r="I4802" s="17">
        <f t="shared" si="306"/>
        <v>5786</v>
      </c>
      <c r="J4802" s="12" t="str">
        <f t="shared" si="307"/>
        <v>Project Expense - Subcontractors Income</v>
      </c>
    </row>
    <row r="4803" spans="1:10" ht="18" hidden="1" customHeight="1">
      <c r="A4803" s="13" t="s">
        <v>1093</v>
      </c>
      <c r="B4803" s="12" t="s">
        <v>84</v>
      </c>
      <c r="C4803" s="12" t="s">
        <v>1076</v>
      </c>
      <c r="D4803" s="12" t="s">
        <v>760</v>
      </c>
      <c r="E4803" s="12">
        <v>1157.2</v>
      </c>
      <c r="F4803" s="14" t="str">
        <f t="shared" si="304"/>
        <v>2025-11-05InvoiceSuterBrook Dental Group:SuterBrook Dental Expansion42020 Margin - Subcontractor1157.2</v>
      </c>
      <c r="G4803" s="15">
        <f t="shared" si="305"/>
        <v>45966</v>
      </c>
      <c r="H4803" s="16" t="str">
        <f>IF((IFERROR((VLOOKUP(D4803,'Automation (QBO)'!A:B,2,FALSE)),"0"))=0,"Suspense",(IFERROR((VLOOKUP(D4803,'Automation (QBO)'!A:B,2,FALSE)),"Suspense")))</f>
        <v>Margin - Subcontractor</v>
      </c>
      <c r="I4803" s="17">
        <f t="shared" si="306"/>
        <v>1157.2</v>
      </c>
      <c r="J4803" s="12" t="str">
        <f t="shared" si="307"/>
        <v>Margin - Subcontractor</v>
      </c>
    </row>
    <row r="4804" spans="1:10" ht="18" hidden="1" customHeight="1">
      <c r="A4804" s="13" t="s">
        <v>1093</v>
      </c>
      <c r="B4804" s="12" t="s">
        <v>84</v>
      </c>
      <c r="C4804" s="12" t="s">
        <v>1076</v>
      </c>
      <c r="D4804" s="12" t="s">
        <v>199</v>
      </c>
      <c r="E4804" s="12">
        <v>347.16</v>
      </c>
      <c r="F4804" s="14" t="str">
        <f t="shared" si="304"/>
        <v>2025-11-05InvoiceSuterBrook Dental Group:SuterBrook Dental Expansion21020 GST/HST Payable347.16</v>
      </c>
      <c r="G4804" s="15">
        <f t="shared" si="305"/>
        <v>45966</v>
      </c>
      <c r="H4804" s="16" t="str">
        <f>IF((IFERROR((VLOOKUP(D4804,'Automation (QBO)'!A:B,2,FALSE)),"0"))=0,"Suspense",(IFERROR((VLOOKUP(D4804,'Automation (QBO)'!A:B,2,FALSE)),"Suspense")))</f>
        <v>GST/HST Payable</v>
      </c>
      <c r="I4804" s="17">
        <f t="shared" si="306"/>
        <v>347.16</v>
      </c>
      <c r="J4804" s="12" t="str">
        <f t="shared" si="307"/>
        <v>GST/HST Payable</v>
      </c>
    </row>
    <row r="4805" spans="1:10" ht="18" hidden="1" customHeight="1">
      <c r="A4805" s="13" t="s">
        <v>1093</v>
      </c>
      <c r="B4805" s="12" t="s">
        <v>78</v>
      </c>
      <c r="C4805" s="12" t="s">
        <v>101</v>
      </c>
      <c r="D4805" s="12" t="s">
        <v>505</v>
      </c>
      <c r="E4805" s="12">
        <v>11.19</v>
      </c>
      <c r="F4805" s="14" t="str">
        <f t="shared" si="304"/>
        <v>2025-11-05ExpenseAmazon21010 Credit Card (CIBC Visa)11.19</v>
      </c>
      <c r="G4805" s="15">
        <f t="shared" si="305"/>
        <v>45966</v>
      </c>
      <c r="H4805" s="16" t="str">
        <f>IF((IFERROR((VLOOKUP(D4805,'Automation (QBO)'!A:B,2,FALSE)),"0"))=0,"Suspense",(IFERROR((VLOOKUP(D4805,'Automation (QBO)'!A:B,2,FALSE)),"Suspense")))</f>
        <v>Credit Card (CIBC Visa)</v>
      </c>
      <c r="I4805" s="17">
        <f t="shared" si="306"/>
        <v>11.19</v>
      </c>
      <c r="J4805" s="12" t="str">
        <f t="shared" si="307"/>
        <v>Credit Card (CIBC Visa)</v>
      </c>
    </row>
    <row r="4806" spans="1:10" ht="18" hidden="1" customHeight="1">
      <c r="A4806" s="13" t="s">
        <v>1093</v>
      </c>
      <c r="B4806" s="12" t="s">
        <v>78</v>
      </c>
      <c r="C4806" s="12" t="s">
        <v>101</v>
      </c>
      <c r="D4806" s="12" t="s">
        <v>383</v>
      </c>
      <c r="E4806" s="12">
        <v>10.66</v>
      </c>
      <c r="F4806" s="14" t="str">
        <f t="shared" si="304"/>
        <v>2025-11-05ExpenseAmazon52165 Subscriptions (Annual)10.66</v>
      </c>
      <c r="G4806" s="15">
        <f t="shared" si="305"/>
        <v>45966</v>
      </c>
      <c r="H4806" s="16" t="str">
        <f>IF((IFERROR((VLOOKUP(D4806,'Automation (QBO)'!A:B,2,FALSE)),"0"))=0,"Suspense",(IFERROR((VLOOKUP(D4806,'Automation (QBO)'!A:B,2,FALSE)),"Suspense")))</f>
        <v>Subscriptions (Annual)</v>
      </c>
      <c r="I4806" s="17">
        <f t="shared" si="306"/>
        <v>10.66</v>
      </c>
      <c r="J4806" s="12" t="str">
        <f t="shared" si="307"/>
        <v>Subscriptions (Annual)</v>
      </c>
    </row>
    <row r="4807" spans="1:10" ht="18" hidden="1" customHeight="1">
      <c r="A4807" s="13" t="s">
        <v>1093</v>
      </c>
      <c r="B4807" s="12" t="s">
        <v>78</v>
      </c>
      <c r="C4807" s="12" t="s">
        <v>101</v>
      </c>
      <c r="D4807" s="12" t="s">
        <v>199</v>
      </c>
      <c r="E4807" s="12">
        <v>-0.53</v>
      </c>
      <c r="F4807" s="14" t="str">
        <f t="shared" si="304"/>
        <v>2025-11-05ExpenseAmazon21020 GST/HST Payable-0.53</v>
      </c>
      <c r="G4807" s="15">
        <f t="shared" si="305"/>
        <v>45966</v>
      </c>
      <c r="H4807" s="16" t="str">
        <f>IF((IFERROR((VLOOKUP(D4807,'Automation (QBO)'!A:B,2,FALSE)),"0"))=0,"Suspense",(IFERROR((VLOOKUP(D4807,'Automation (QBO)'!A:B,2,FALSE)),"Suspense")))</f>
        <v>GST/HST Payable</v>
      </c>
      <c r="I4807" s="17">
        <f t="shared" si="306"/>
        <v>-0.53</v>
      </c>
      <c r="J4807" s="12" t="str">
        <f t="shared" si="307"/>
        <v>GST/HST Payable</v>
      </c>
    </row>
    <row r="4808" spans="1:10" ht="18" hidden="1" customHeight="1">
      <c r="A4808" s="13" t="s">
        <v>1093</v>
      </c>
      <c r="B4808" s="12" t="s">
        <v>106</v>
      </c>
      <c r="C4808" s="12" t="s">
        <v>754</v>
      </c>
      <c r="D4808" s="12" t="s">
        <v>201</v>
      </c>
      <c r="E4808" s="12">
        <v>65261.36</v>
      </c>
      <c r="F4808" s="14" t="str">
        <f t="shared" si="304"/>
        <v>2025-11-05PaymentGranville Island Brewing.11005 Chequing (CIBC)65261.36</v>
      </c>
      <c r="G4808" s="15">
        <f t="shared" si="305"/>
        <v>45966</v>
      </c>
      <c r="H4808" s="16" t="str">
        <f>IF((IFERROR((VLOOKUP(D4808,'Automation (QBO)'!A:B,2,FALSE)),"0"))=0,"Suspense",(IFERROR((VLOOKUP(D4808,'Automation (QBO)'!A:B,2,FALSE)),"Suspense")))</f>
        <v>Chequing (CIBC)</v>
      </c>
      <c r="I4808" s="17">
        <f t="shared" si="306"/>
        <v>65261.36</v>
      </c>
      <c r="J4808" s="12" t="str">
        <f t="shared" si="307"/>
        <v>Chequing (CIBC)</v>
      </c>
    </row>
    <row r="4809" spans="1:10" ht="18" hidden="1" customHeight="1">
      <c r="A4809" s="13" t="s">
        <v>1093</v>
      </c>
      <c r="B4809" s="12" t="s">
        <v>84</v>
      </c>
      <c r="C4809" s="12" t="s">
        <v>1076</v>
      </c>
      <c r="D4809" s="12" t="s">
        <v>665</v>
      </c>
      <c r="E4809" s="12">
        <v>7290.36</v>
      </c>
      <c r="F4809" s="14" t="str">
        <f t="shared" si="304"/>
        <v>2025-11-05InvoiceSuterBrook Dental Group:SuterBrook Dental Expansion12000 [Accounts Receivable]7290.36</v>
      </c>
      <c r="G4809" s="15">
        <f t="shared" si="305"/>
        <v>45966</v>
      </c>
      <c r="H4809" s="16" t="str">
        <f>IF((IFERROR((VLOOKUP(D4809,'Automation (QBO)'!A:B,2,FALSE)),"0"))=0,"Suspense",(IFERROR((VLOOKUP(D4809,'Automation (QBO)'!A:B,2,FALSE)),"Suspense")))</f>
        <v>Accounts Recievable - Suspense</v>
      </c>
      <c r="I4809" s="17">
        <f t="shared" si="306"/>
        <v>7290.36</v>
      </c>
      <c r="J4809" s="12" t="str">
        <f t="shared" si="307"/>
        <v>Accounts Recievable - Suspense</v>
      </c>
    </row>
    <row r="4810" spans="1:10" ht="18" hidden="1" customHeight="1">
      <c r="A4810" s="13" t="s">
        <v>1094</v>
      </c>
      <c r="B4810" s="12" t="s">
        <v>924</v>
      </c>
      <c r="C4810" s="12" t="s">
        <v>1071</v>
      </c>
      <c r="D4810" s="12" t="s">
        <v>654</v>
      </c>
      <c r="E4810" s="12">
        <v>46643.43</v>
      </c>
      <c r="F4810" s="14" t="str">
        <f t="shared" si="304"/>
        <v>2025-11-06BillCanuck Roofing51320 Project Expense - Subcontractors46643.43</v>
      </c>
      <c r="G4810" s="15">
        <f t="shared" si="305"/>
        <v>45967</v>
      </c>
      <c r="H4810" s="16" t="str">
        <f>IF((IFERROR((VLOOKUP(D4810,'Automation (QBO)'!A:B,2,FALSE)),"0"))=0,"Suspense",(IFERROR((VLOOKUP(D4810,'Automation (QBO)'!A:B,2,FALSE)),"Suspense")))</f>
        <v>Project Expense - Subcontractors</v>
      </c>
      <c r="I4810" s="17">
        <f t="shared" si="306"/>
        <v>46643.43</v>
      </c>
      <c r="J4810" s="12" t="str">
        <f t="shared" si="307"/>
        <v>Project Expense - Subcontractors</v>
      </c>
    </row>
    <row r="4811" spans="1:10" ht="18" hidden="1" customHeight="1">
      <c r="A4811" s="13" t="s">
        <v>1094</v>
      </c>
      <c r="B4811" s="12" t="s">
        <v>924</v>
      </c>
      <c r="C4811" s="12" t="s">
        <v>1071</v>
      </c>
      <c r="D4811" s="12" t="s">
        <v>199</v>
      </c>
      <c r="E4811" s="12">
        <v>-2332.17</v>
      </c>
      <c r="F4811" s="14" t="str">
        <f t="shared" si="304"/>
        <v>2025-11-06BillCanuck Roofing21020 GST/HST Payable-2332.17</v>
      </c>
      <c r="G4811" s="15">
        <f t="shared" si="305"/>
        <v>45967</v>
      </c>
      <c r="H4811" s="16" t="str">
        <f>IF((IFERROR((VLOOKUP(D4811,'Automation (QBO)'!A:B,2,FALSE)),"0"))=0,"Suspense",(IFERROR((VLOOKUP(D4811,'Automation (QBO)'!A:B,2,FALSE)),"Suspense")))</f>
        <v>GST/HST Payable</v>
      </c>
      <c r="I4811" s="17">
        <f t="shared" si="306"/>
        <v>-2332.17</v>
      </c>
      <c r="J4811" s="12" t="str">
        <f t="shared" si="307"/>
        <v>GST/HST Payable</v>
      </c>
    </row>
    <row r="4812" spans="1:10" ht="18" hidden="1" customHeight="1">
      <c r="A4812" s="13" t="s">
        <v>1094</v>
      </c>
      <c r="B4812" s="12" t="s">
        <v>924</v>
      </c>
      <c r="C4812" s="12" t="s">
        <v>1071</v>
      </c>
      <c r="D4812" s="12" t="s">
        <v>272</v>
      </c>
      <c r="E4812" s="12">
        <v>48975.6</v>
      </c>
      <c r="F4812" s="14" t="str">
        <f t="shared" si="304"/>
        <v>2025-11-06BillCanuck Roofing21000 Accounts Payable48975.6</v>
      </c>
      <c r="G4812" s="15">
        <f t="shared" si="305"/>
        <v>45967</v>
      </c>
      <c r="H4812" s="16" t="str">
        <f>IF((IFERROR((VLOOKUP(D4812,'Automation (QBO)'!A:B,2,FALSE)),"0"))=0,"Suspense",(IFERROR((VLOOKUP(D4812,'Automation (QBO)'!A:B,2,FALSE)),"Suspense")))</f>
        <v>Accounts Payable - Unknown</v>
      </c>
      <c r="I4812" s="17">
        <f t="shared" si="306"/>
        <v>48975.6</v>
      </c>
      <c r="J4812" s="12" t="str">
        <f t="shared" si="307"/>
        <v>Accounts Payable - Unknown</v>
      </c>
    </row>
    <row r="4813" spans="1:10" ht="18" hidden="1" customHeight="1">
      <c r="A4813" s="13" t="s">
        <v>1094</v>
      </c>
      <c r="B4813" s="12" t="s">
        <v>929</v>
      </c>
      <c r="C4813" s="12" t="s">
        <v>1071</v>
      </c>
      <c r="D4813" s="12" t="s">
        <v>272</v>
      </c>
      <c r="E4813" s="12">
        <v>-48975.6</v>
      </c>
      <c r="F4813" s="14" t="str">
        <f t="shared" si="304"/>
        <v>2025-11-06Bill Payment (Cheque)Canuck Roofing21000 Accounts Payable-48975.6</v>
      </c>
      <c r="G4813" s="15">
        <f t="shared" si="305"/>
        <v>45967</v>
      </c>
      <c r="H4813" s="16" t="str">
        <f>IF((IFERROR((VLOOKUP(D4813,'Automation (QBO)'!A:B,2,FALSE)),"0"))=0,"Suspense",(IFERROR((VLOOKUP(D4813,'Automation (QBO)'!A:B,2,FALSE)),"Suspense")))</f>
        <v>Accounts Payable - Unknown</v>
      </c>
      <c r="I4813" s="17">
        <f t="shared" si="306"/>
        <v>-48975.6</v>
      </c>
      <c r="J4813" s="12" t="str">
        <f t="shared" si="307"/>
        <v>Accounts Payable - Unknown</v>
      </c>
    </row>
    <row r="4814" spans="1:10" ht="18" hidden="1" customHeight="1">
      <c r="A4814" s="13" t="s">
        <v>1094</v>
      </c>
      <c r="B4814" s="12" t="s">
        <v>929</v>
      </c>
      <c r="C4814" s="12" t="s">
        <v>1071</v>
      </c>
      <c r="D4814" s="12" t="s">
        <v>201</v>
      </c>
      <c r="E4814" s="12">
        <v>-48975.6</v>
      </c>
      <c r="F4814" s="14" t="str">
        <f t="shared" si="304"/>
        <v>2025-11-06Bill Payment (Cheque)Canuck Roofing11005 Chequing (CIBC)-48975.6</v>
      </c>
      <c r="G4814" s="15">
        <f t="shared" si="305"/>
        <v>45967</v>
      </c>
      <c r="H4814" s="16" t="str">
        <f>IF((IFERROR((VLOOKUP(D4814,'Automation (QBO)'!A:B,2,FALSE)),"0"))=0,"Suspense",(IFERROR((VLOOKUP(D4814,'Automation (QBO)'!A:B,2,FALSE)),"Suspense")))</f>
        <v>Chequing (CIBC)</v>
      </c>
      <c r="I4814" s="17">
        <f t="shared" si="306"/>
        <v>-48975.6</v>
      </c>
      <c r="J4814" s="12" t="str">
        <f t="shared" si="307"/>
        <v>Chequing (CIBC)</v>
      </c>
    </row>
    <row r="4815" spans="1:10" ht="18" hidden="1" customHeight="1">
      <c r="A4815" s="13" t="s">
        <v>1094</v>
      </c>
      <c r="B4815" s="12" t="s">
        <v>924</v>
      </c>
      <c r="C4815" s="12" t="s">
        <v>1095</v>
      </c>
      <c r="D4815" s="12" t="s">
        <v>654</v>
      </c>
      <c r="E4815" s="129">
        <v>40837.5</v>
      </c>
      <c r="F4815" s="14" t="str">
        <f t="shared" si="304"/>
        <v>2025-11-06BillCooper Electrical Contracting LtD51320 Project Expense - Subcontractors40837.5</v>
      </c>
      <c r="G4815" s="15">
        <f t="shared" si="305"/>
        <v>45967</v>
      </c>
      <c r="H4815" s="16" t="str">
        <f>IF((IFERROR((VLOOKUP(D4815,'Automation (QBO)'!A:B,2,FALSE)),"0"))=0,"Suspense",(IFERROR((VLOOKUP(D4815,'Automation (QBO)'!A:B,2,FALSE)),"Suspense")))</f>
        <v>Project Expense - Subcontractors</v>
      </c>
      <c r="I4815" s="17">
        <f t="shared" si="306"/>
        <v>40837.5</v>
      </c>
      <c r="J4815" s="12" t="str">
        <f t="shared" si="307"/>
        <v>Project Expense - Subcontractors</v>
      </c>
    </row>
    <row r="4816" spans="1:10" ht="18" hidden="1" customHeight="1">
      <c r="A4816" s="13" t="s">
        <v>1094</v>
      </c>
      <c r="B4816" s="12" t="s">
        <v>924</v>
      </c>
      <c r="C4816" s="12" t="s">
        <v>1095</v>
      </c>
      <c r="D4816" s="12" t="s">
        <v>199</v>
      </c>
      <c r="E4816" s="12">
        <v>-2041.88</v>
      </c>
      <c r="F4816" s="14" t="str">
        <f t="shared" si="304"/>
        <v>2025-11-06BillCooper Electrical Contracting LtD21020 GST/HST Payable-2041.88</v>
      </c>
      <c r="G4816" s="15">
        <f t="shared" si="305"/>
        <v>45967</v>
      </c>
      <c r="H4816" s="16" t="str">
        <f>IF((IFERROR((VLOOKUP(D4816,'Automation (QBO)'!A:B,2,FALSE)),"0"))=0,"Suspense",(IFERROR((VLOOKUP(D4816,'Automation (QBO)'!A:B,2,FALSE)),"Suspense")))</f>
        <v>GST/HST Payable</v>
      </c>
      <c r="I4816" s="17">
        <f t="shared" si="306"/>
        <v>-2041.88</v>
      </c>
      <c r="J4816" s="12" t="str">
        <f t="shared" si="307"/>
        <v>GST/HST Payable</v>
      </c>
    </row>
    <row r="4817" spans="1:10" ht="18" hidden="1" customHeight="1">
      <c r="A4817" s="13" t="s">
        <v>1094</v>
      </c>
      <c r="B4817" s="12" t="s">
        <v>929</v>
      </c>
      <c r="C4817" s="12" t="s">
        <v>1095</v>
      </c>
      <c r="D4817" s="12" t="s">
        <v>272</v>
      </c>
      <c r="E4817" s="12">
        <v>-42879.38</v>
      </c>
      <c r="F4817" s="14" t="str">
        <f t="shared" si="304"/>
        <v>2025-11-06Bill Payment (Cheque)Cooper Electrical Contracting LtD21000 Accounts Payable-42879.38</v>
      </c>
      <c r="G4817" s="15">
        <f t="shared" si="305"/>
        <v>45967</v>
      </c>
      <c r="H4817" s="16" t="str">
        <f>IF((IFERROR((VLOOKUP(D4817,'Automation (QBO)'!A:B,2,FALSE)),"0"))=0,"Suspense",(IFERROR((VLOOKUP(D4817,'Automation (QBO)'!A:B,2,FALSE)),"Suspense")))</f>
        <v>Accounts Payable - Unknown</v>
      </c>
      <c r="I4817" s="17">
        <f t="shared" si="306"/>
        <v>-42879.38</v>
      </c>
      <c r="J4817" s="12" t="str">
        <f t="shared" si="307"/>
        <v>Accounts Payable - Unknown</v>
      </c>
    </row>
    <row r="4818" spans="1:10" ht="18" hidden="1" customHeight="1">
      <c r="A4818" s="13" t="s">
        <v>1094</v>
      </c>
      <c r="B4818" s="12" t="s">
        <v>924</v>
      </c>
      <c r="C4818" s="12" t="s">
        <v>1095</v>
      </c>
      <c r="D4818" s="12" t="s">
        <v>272</v>
      </c>
      <c r="E4818" s="12">
        <v>42879.38</v>
      </c>
      <c r="F4818" s="14" t="str">
        <f t="shared" si="304"/>
        <v>2025-11-06BillCooper Electrical Contracting LtD21000 Accounts Payable42879.38</v>
      </c>
      <c r="G4818" s="15">
        <f t="shared" si="305"/>
        <v>45967</v>
      </c>
      <c r="H4818" s="16" t="str">
        <f>IF((IFERROR((VLOOKUP(D4818,'Automation (QBO)'!A:B,2,FALSE)),"0"))=0,"Suspense",(IFERROR((VLOOKUP(D4818,'Automation (QBO)'!A:B,2,FALSE)),"Suspense")))</f>
        <v>Accounts Payable - Unknown</v>
      </c>
      <c r="I4818" s="17">
        <f t="shared" si="306"/>
        <v>42879.38</v>
      </c>
      <c r="J4818" s="12" t="str">
        <f t="shared" si="307"/>
        <v>Accounts Payable - Unknown</v>
      </c>
    </row>
    <row r="4819" spans="1:10" ht="18" hidden="1" customHeight="1">
      <c r="A4819" s="13" t="s">
        <v>1094</v>
      </c>
      <c r="B4819" s="12" t="s">
        <v>929</v>
      </c>
      <c r="C4819" s="12" t="s">
        <v>1095</v>
      </c>
      <c r="D4819" s="12" t="s">
        <v>201</v>
      </c>
      <c r="E4819" s="12">
        <v>-42879.38</v>
      </c>
      <c r="F4819" s="14" t="str">
        <f t="shared" si="304"/>
        <v>2025-11-06Bill Payment (Cheque)Cooper Electrical Contracting LtD11005 Chequing (CIBC)-42879.38</v>
      </c>
      <c r="G4819" s="15">
        <f t="shared" si="305"/>
        <v>45967</v>
      </c>
      <c r="H4819" s="16" t="str">
        <f>IF((IFERROR((VLOOKUP(D4819,'Automation (QBO)'!A:B,2,FALSE)),"0"))=0,"Suspense",(IFERROR((VLOOKUP(D4819,'Automation (QBO)'!A:B,2,FALSE)),"Suspense")))</f>
        <v>Chequing (CIBC)</v>
      </c>
      <c r="I4819" s="17">
        <f t="shared" si="306"/>
        <v>-42879.38</v>
      </c>
      <c r="J4819" s="12" t="str">
        <f t="shared" si="307"/>
        <v>Chequing (CIBC)</v>
      </c>
    </row>
    <row r="4820" spans="1:10" ht="18" hidden="1" customHeight="1">
      <c r="A4820" s="13" t="s">
        <v>1094</v>
      </c>
      <c r="B4820" s="12" t="s">
        <v>924</v>
      </c>
      <c r="C4820" s="12" t="s">
        <v>289</v>
      </c>
      <c r="D4820" s="12" t="s">
        <v>660</v>
      </c>
      <c r="E4820" s="116">
        <v>19579.64</v>
      </c>
      <c r="F4820" s="14" t="str">
        <f t="shared" si="304"/>
        <v>2025-11-06BillBargreen Ellingson51335 Project Expense - Materials19579.64</v>
      </c>
      <c r="G4820" s="15">
        <f t="shared" si="305"/>
        <v>45967</v>
      </c>
      <c r="H4820" s="16" t="str">
        <f>IF((IFERROR((VLOOKUP(D4820,'Automation (QBO)'!A:B,2,FALSE)),"0"))=0,"Suspense",(IFERROR((VLOOKUP(D4820,'Automation (QBO)'!A:B,2,FALSE)),"Suspense")))</f>
        <v>Project Expense - Materials</v>
      </c>
      <c r="I4820" s="17">
        <f t="shared" si="306"/>
        <v>19579.64</v>
      </c>
      <c r="J4820" s="12" t="str">
        <f t="shared" si="307"/>
        <v>Project Expense - Materials</v>
      </c>
    </row>
    <row r="4821" spans="1:10" ht="18" hidden="1" customHeight="1">
      <c r="A4821" s="13" t="s">
        <v>1094</v>
      </c>
      <c r="B4821" s="12" t="s">
        <v>924</v>
      </c>
      <c r="C4821" s="12" t="s">
        <v>289</v>
      </c>
      <c r="D4821" s="12" t="s">
        <v>199</v>
      </c>
      <c r="E4821" s="12">
        <v>-912.6</v>
      </c>
      <c r="F4821" s="14" t="str">
        <f t="shared" si="304"/>
        <v>2025-11-06BillBargreen Ellingson21020 GST/HST Payable-912.6</v>
      </c>
      <c r="G4821" s="15">
        <f t="shared" si="305"/>
        <v>45967</v>
      </c>
      <c r="H4821" s="16" t="str">
        <f>IF((IFERROR((VLOOKUP(D4821,'Automation (QBO)'!A:B,2,FALSE)),"0"))=0,"Suspense",(IFERROR((VLOOKUP(D4821,'Automation (QBO)'!A:B,2,FALSE)),"Suspense")))</f>
        <v>GST/HST Payable</v>
      </c>
      <c r="I4821" s="17">
        <f t="shared" si="306"/>
        <v>-912.6</v>
      </c>
      <c r="J4821" s="12" t="str">
        <f t="shared" si="307"/>
        <v>GST/HST Payable</v>
      </c>
    </row>
    <row r="4822" spans="1:10" ht="18" hidden="1" customHeight="1">
      <c r="A4822" s="13" t="s">
        <v>1094</v>
      </c>
      <c r="B4822" s="12" t="s">
        <v>929</v>
      </c>
      <c r="C4822" s="12" t="s">
        <v>289</v>
      </c>
      <c r="D4822" s="12" t="s">
        <v>272</v>
      </c>
      <c r="E4822" s="12">
        <v>-20492.240000000002</v>
      </c>
      <c r="F4822" s="14" t="str">
        <f t="shared" si="304"/>
        <v>2025-11-06Bill Payment (Cheque)Bargreen Ellingson21000 Accounts Payable-20492.24</v>
      </c>
      <c r="G4822" s="15">
        <f t="shared" si="305"/>
        <v>45967</v>
      </c>
      <c r="H4822" s="16" t="str">
        <f>IF((IFERROR((VLOOKUP(D4822,'Automation (QBO)'!A:B,2,FALSE)),"0"))=0,"Suspense",(IFERROR((VLOOKUP(D4822,'Automation (QBO)'!A:B,2,FALSE)),"Suspense")))</f>
        <v>Accounts Payable - Unknown</v>
      </c>
      <c r="I4822" s="17">
        <f t="shared" si="306"/>
        <v>-20492.240000000002</v>
      </c>
      <c r="J4822" s="12" t="str">
        <f t="shared" si="307"/>
        <v>Accounts Payable - Unknown</v>
      </c>
    </row>
    <row r="4823" spans="1:10" ht="18" hidden="1" customHeight="1">
      <c r="A4823" s="13" t="s">
        <v>1094</v>
      </c>
      <c r="B4823" s="12" t="s">
        <v>924</v>
      </c>
      <c r="C4823" s="12" t="s">
        <v>289</v>
      </c>
      <c r="D4823" s="12" t="s">
        <v>272</v>
      </c>
      <c r="E4823" s="12">
        <v>20492.240000000002</v>
      </c>
      <c r="F4823" s="14" t="str">
        <f t="shared" si="304"/>
        <v>2025-11-06BillBargreen Ellingson21000 Accounts Payable20492.24</v>
      </c>
      <c r="G4823" s="15">
        <f t="shared" si="305"/>
        <v>45967</v>
      </c>
      <c r="H4823" s="16" t="str">
        <f>IF((IFERROR((VLOOKUP(D4823,'Automation (QBO)'!A:B,2,FALSE)),"0"))=0,"Suspense",(IFERROR((VLOOKUP(D4823,'Automation (QBO)'!A:B,2,FALSE)),"Suspense")))</f>
        <v>Accounts Payable - Unknown</v>
      </c>
      <c r="I4823" s="17">
        <f t="shared" si="306"/>
        <v>20492.240000000002</v>
      </c>
      <c r="J4823" s="12" t="str">
        <f t="shared" si="307"/>
        <v>Accounts Payable - Unknown</v>
      </c>
    </row>
    <row r="4824" spans="1:10" ht="18" hidden="1" customHeight="1">
      <c r="A4824" s="13" t="s">
        <v>1094</v>
      </c>
      <c r="B4824" s="12" t="s">
        <v>929</v>
      </c>
      <c r="C4824" s="12" t="s">
        <v>289</v>
      </c>
      <c r="D4824" s="12" t="s">
        <v>201</v>
      </c>
      <c r="E4824" s="12">
        <v>-20492.240000000002</v>
      </c>
      <c r="F4824" s="14" t="str">
        <f t="shared" ref="F4824:F4887" si="308">A4824&amp;B4824&amp;C4824&amp;D4824&amp;E4824</f>
        <v>2025-11-06Bill Payment (Cheque)Bargreen Ellingson11005 Chequing (CIBC)-20492.24</v>
      </c>
      <c r="G4824" s="15">
        <f t="shared" ref="G4824:G4887" si="309">IFERROR((DATEVALUE(A4824)),A4824)</f>
        <v>45967</v>
      </c>
      <c r="H4824" s="16" t="str">
        <f>IF((IFERROR((VLOOKUP(D4824,'Automation (QBO)'!A:B,2,FALSE)),"0"))=0,"Suspense",(IFERROR((VLOOKUP(D4824,'Automation (QBO)'!A:B,2,FALSE)),"Suspense")))</f>
        <v>Chequing (CIBC)</v>
      </c>
      <c r="I4824" s="17">
        <f t="shared" ref="I4824:I4887" si="310">E4824</f>
        <v>-20492.240000000002</v>
      </c>
      <c r="J4824" s="12" t="str">
        <f t="shared" ref="J4824:J4887" si="311">H4824</f>
        <v>Chequing (CIBC)</v>
      </c>
    </row>
    <row r="4825" spans="1:10" ht="18" hidden="1" customHeight="1">
      <c r="A4825" s="13" t="s">
        <v>1094</v>
      </c>
      <c r="B4825" s="12" t="s">
        <v>924</v>
      </c>
      <c r="C4825" s="12" t="s">
        <v>122</v>
      </c>
      <c r="D4825" s="12" t="s">
        <v>654</v>
      </c>
      <c r="E4825" s="55">
        <v>1737.84</v>
      </c>
      <c r="F4825" s="14" t="str">
        <f t="shared" si="308"/>
        <v>2025-11-06BillCrestlynn Contracting51320 Project Expense - Subcontractors1737.84</v>
      </c>
      <c r="G4825" s="15">
        <f t="shared" si="309"/>
        <v>45967</v>
      </c>
      <c r="H4825" s="16" t="str">
        <f>IF((IFERROR((VLOOKUP(D4825,'Automation (QBO)'!A:B,2,FALSE)),"0"))=0,"Suspense",(IFERROR((VLOOKUP(D4825,'Automation (QBO)'!A:B,2,FALSE)),"Suspense")))</f>
        <v>Project Expense - Subcontractors</v>
      </c>
      <c r="I4825" s="17">
        <f t="shared" si="310"/>
        <v>1737.84</v>
      </c>
      <c r="J4825" s="12" t="str">
        <f t="shared" si="311"/>
        <v>Project Expense - Subcontractors</v>
      </c>
    </row>
    <row r="4826" spans="1:10" ht="18" hidden="1" customHeight="1">
      <c r="A4826" s="13" t="s">
        <v>1094</v>
      </c>
      <c r="B4826" s="12" t="s">
        <v>924</v>
      </c>
      <c r="C4826" s="12" t="s">
        <v>122</v>
      </c>
      <c r="D4826" s="12" t="s">
        <v>199</v>
      </c>
      <c r="E4826" s="12">
        <v>-86.9</v>
      </c>
      <c r="F4826" s="14" t="str">
        <f t="shared" si="308"/>
        <v>2025-11-06BillCrestlynn Contracting21020 GST/HST Payable-86.9</v>
      </c>
      <c r="G4826" s="15">
        <f t="shared" si="309"/>
        <v>45967</v>
      </c>
      <c r="H4826" s="16" t="str">
        <f>IF((IFERROR((VLOOKUP(D4826,'Automation (QBO)'!A:B,2,FALSE)),"0"))=0,"Suspense",(IFERROR((VLOOKUP(D4826,'Automation (QBO)'!A:B,2,FALSE)),"Suspense")))</f>
        <v>GST/HST Payable</v>
      </c>
      <c r="I4826" s="17">
        <f t="shared" si="310"/>
        <v>-86.9</v>
      </c>
      <c r="J4826" s="12" t="str">
        <f t="shared" si="311"/>
        <v>GST/HST Payable</v>
      </c>
    </row>
    <row r="4827" spans="1:10" ht="18" hidden="1" customHeight="1">
      <c r="A4827" s="13" t="s">
        <v>1094</v>
      </c>
      <c r="B4827" s="12" t="s">
        <v>929</v>
      </c>
      <c r="C4827" s="12" t="s">
        <v>122</v>
      </c>
      <c r="D4827" s="12" t="s">
        <v>272</v>
      </c>
      <c r="E4827" s="12">
        <v>-1824.74</v>
      </c>
      <c r="F4827" s="14" t="str">
        <f t="shared" si="308"/>
        <v>2025-11-06Bill Payment (Cheque)Crestlynn Contracting21000 Accounts Payable-1824.74</v>
      </c>
      <c r="G4827" s="15">
        <f t="shared" si="309"/>
        <v>45967</v>
      </c>
      <c r="H4827" s="16" t="str">
        <f>IF((IFERROR((VLOOKUP(D4827,'Automation (QBO)'!A:B,2,FALSE)),"0"))=0,"Suspense",(IFERROR((VLOOKUP(D4827,'Automation (QBO)'!A:B,2,FALSE)),"Suspense")))</f>
        <v>Accounts Payable - Unknown</v>
      </c>
      <c r="I4827" s="17">
        <f t="shared" si="310"/>
        <v>-1824.74</v>
      </c>
      <c r="J4827" s="12" t="str">
        <f t="shared" si="311"/>
        <v>Accounts Payable - Unknown</v>
      </c>
    </row>
    <row r="4828" spans="1:10" ht="18" hidden="1" customHeight="1">
      <c r="A4828" s="13" t="s">
        <v>1094</v>
      </c>
      <c r="B4828" s="12" t="s">
        <v>924</v>
      </c>
      <c r="C4828" s="12" t="s">
        <v>122</v>
      </c>
      <c r="D4828" s="12" t="s">
        <v>272</v>
      </c>
      <c r="E4828" s="12">
        <v>1824.74</v>
      </c>
      <c r="F4828" s="14" t="str">
        <f t="shared" si="308"/>
        <v>2025-11-06BillCrestlynn Contracting21000 Accounts Payable1824.74</v>
      </c>
      <c r="G4828" s="15">
        <f t="shared" si="309"/>
        <v>45967</v>
      </c>
      <c r="H4828" s="16" t="str">
        <f>IF((IFERROR((VLOOKUP(D4828,'Automation (QBO)'!A:B,2,FALSE)),"0"))=0,"Suspense",(IFERROR((VLOOKUP(D4828,'Automation (QBO)'!A:B,2,FALSE)),"Suspense")))</f>
        <v>Accounts Payable - Unknown</v>
      </c>
      <c r="I4828" s="17">
        <f t="shared" si="310"/>
        <v>1824.74</v>
      </c>
      <c r="J4828" s="12" t="str">
        <f t="shared" si="311"/>
        <v>Accounts Payable - Unknown</v>
      </c>
    </row>
    <row r="4829" spans="1:10" ht="18" hidden="1" customHeight="1">
      <c r="A4829" s="13" t="s">
        <v>1094</v>
      </c>
      <c r="B4829" s="12" t="s">
        <v>929</v>
      </c>
      <c r="C4829" s="12" t="s">
        <v>122</v>
      </c>
      <c r="D4829" s="12" t="s">
        <v>201</v>
      </c>
      <c r="E4829" s="12">
        <v>-1824.74</v>
      </c>
      <c r="F4829" s="14" t="str">
        <f t="shared" si="308"/>
        <v>2025-11-06Bill Payment (Cheque)Crestlynn Contracting11005 Chequing (CIBC)-1824.74</v>
      </c>
      <c r="G4829" s="15">
        <f t="shared" si="309"/>
        <v>45967</v>
      </c>
      <c r="H4829" s="16" t="str">
        <f>IF((IFERROR((VLOOKUP(D4829,'Automation (QBO)'!A:B,2,FALSE)),"0"))=0,"Suspense",(IFERROR((VLOOKUP(D4829,'Automation (QBO)'!A:B,2,FALSE)),"Suspense")))</f>
        <v>Chequing (CIBC)</v>
      </c>
      <c r="I4829" s="17">
        <f t="shared" si="310"/>
        <v>-1824.74</v>
      </c>
      <c r="J4829" s="12" t="str">
        <f t="shared" si="311"/>
        <v>Chequing (CIBC)</v>
      </c>
    </row>
    <row r="4830" spans="1:10" ht="18" hidden="1" customHeight="1">
      <c r="A4830" s="13" t="s">
        <v>1094</v>
      </c>
      <c r="B4830" s="12" t="s">
        <v>99</v>
      </c>
      <c r="D4830" s="12" t="s">
        <v>505</v>
      </c>
      <c r="E4830" s="12">
        <v>-15000</v>
      </c>
      <c r="F4830" s="14" t="str">
        <f t="shared" si="308"/>
        <v>2025-11-06Credit Card Payment21010 Credit Card (CIBC Visa)-15000</v>
      </c>
      <c r="G4830" s="15">
        <f t="shared" si="309"/>
        <v>45967</v>
      </c>
      <c r="H4830" s="16" t="str">
        <f>IF((IFERROR((VLOOKUP(D4830,'Automation (QBO)'!A:B,2,FALSE)),"0"))=0,"Suspense",(IFERROR((VLOOKUP(D4830,'Automation (QBO)'!A:B,2,FALSE)),"Suspense")))</f>
        <v>Credit Card (CIBC Visa)</v>
      </c>
      <c r="I4830" s="17">
        <f t="shared" si="310"/>
        <v>-15000</v>
      </c>
      <c r="J4830" s="12" t="str">
        <f t="shared" si="311"/>
        <v>Credit Card (CIBC Visa)</v>
      </c>
    </row>
    <row r="4831" spans="1:10" ht="18" hidden="1" customHeight="1">
      <c r="A4831" s="13" t="s">
        <v>1094</v>
      </c>
      <c r="B4831" s="12" t="s">
        <v>99</v>
      </c>
      <c r="D4831" s="12" t="s">
        <v>201</v>
      </c>
      <c r="E4831" s="12">
        <v>-15000</v>
      </c>
      <c r="F4831" s="14" t="str">
        <f t="shared" si="308"/>
        <v>2025-11-06Credit Card Payment11005 Chequing (CIBC)-15000</v>
      </c>
      <c r="G4831" s="15">
        <f t="shared" si="309"/>
        <v>45967</v>
      </c>
      <c r="H4831" s="16" t="str">
        <f>IF((IFERROR((VLOOKUP(D4831,'Automation (QBO)'!A:B,2,FALSE)),"0"))=0,"Suspense",(IFERROR((VLOOKUP(D4831,'Automation (QBO)'!A:B,2,FALSE)),"Suspense")))</f>
        <v>Chequing (CIBC)</v>
      </c>
      <c r="I4831" s="17">
        <f t="shared" si="310"/>
        <v>-15000</v>
      </c>
      <c r="J4831" s="12" t="str">
        <f t="shared" si="311"/>
        <v>Chequing (CIBC)</v>
      </c>
    </row>
    <row r="4832" spans="1:10" ht="18" hidden="1" customHeight="1">
      <c r="A4832" s="13" t="s">
        <v>1096</v>
      </c>
      <c r="B4832" s="12" t="s">
        <v>106</v>
      </c>
      <c r="C4832" s="12" t="s">
        <v>1006</v>
      </c>
      <c r="D4832" s="12" t="s">
        <v>665</v>
      </c>
      <c r="E4832" s="12">
        <v>-25883.21</v>
      </c>
      <c r="F4832" s="14" t="str">
        <f t="shared" si="308"/>
        <v>2025-11-07PaymentDarby's Liquor Store12000 [Accounts Receivable]-25883.21</v>
      </c>
      <c r="G4832" s="15">
        <f t="shared" si="309"/>
        <v>45968</v>
      </c>
      <c r="H4832" s="16" t="str">
        <f>IF((IFERROR((VLOOKUP(D4832,'Automation (QBO)'!A:B,2,FALSE)),"0"))=0,"Suspense",(IFERROR((VLOOKUP(D4832,'Automation (QBO)'!A:B,2,FALSE)),"Suspense")))</f>
        <v>Accounts Recievable - Suspense</v>
      </c>
      <c r="I4832" s="17">
        <f t="shared" si="310"/>
        <v>-25883.21</v>
      </c>
      <c r="J4832" s="12" t="str">
        <f t="shared" si="311"/>
        <v>Accounts Recievable - Suspense</v>
      </c>
    </row>
    <row r="4833" spans="1:10" ht="18" hidden="1" customHeight="1">
      <c r="A4833" s="13" t="s">
        <v>1096</v>
      </c>
      <c r="B4833" s="12" t="s">
        <v>106</v>
      </c>
      <c r="C4833" s="12" t="s">
        <v>1006</v>
      </c>
      <c r="D4833" s="12" t="s">
        <v>201</v>
      </c>
      <c r="E4833" s="12">
        <v>25883.21</v>
      </c>
      <c r="F4833" s="14" t="str">
        <f t="shared" si="308"/>
        <v>2025-11-07PaymentDarby's Liquor Store11005 Chequing (CIBC)25883.21</v>
      </c>
      <c r="G4833" s="15">
        <f t="shared" si="309"/>
        <v>45968</v>
      </c>
      <c r="H4833" s="16" t="str">
        <f>IF((IFERROR((VLOOKUP(D4833,'Automation (QBO)'!A:B,2,FALSE)),"0"))=0,"Suspense",(IFERROR((VLOOKUP(D4833,'Automation (QBO)'!A:B,2,FALSE)),"Suspense")))</f>
        <v>Chequing (CIBC)</v>
      </c>
      <c r="I4833" s="17">
        <f t="shared" si="310"/>
        <v>25883.21</v>
      </c>
      <c r="J4833" s="12" t="str">
        <f t="shared" si="311"/>
        <v>Chequing (CIBC)</v>
      </c>
    </row>
    <row r="4834" spans="1:10" ht="18" hidden="1" customHeight="1">
      <c r="A4834" s="13" t="s">
        <v>1096</v>
      </c>
      <c r="B4834" s="12" t="s">
        <v>924</v>
      </c>
      <c r="C4834" s="12" t="s">
        <v>298</v>
      </c>
      <c r="D4834" s="12" t="s">
        <v>660</v>
      </c>
      <c r="E4834" s="116">
        <v>15939.3</v>
      </c>
      <c r="F4834" s="14" t="str">
        <f t="shared" si="308"/>
        <v>2025-11-07BillRobinson Supply51335 Project Expense - Materials15939.3</v>
      </c>
      <c r="G4834" s="15">
        <f t="shared" si="309"/>
        <v>45968</v>
      </c>
      <c r="H4834" s="16" t="str">
        <f>IF((IFERROR((VLOOKUP(D4834,'Automation (QBO)'!A:B,2,FALSE)),"0"))=0,"Suspense",(IFERROR((VLOOKUP(D4834,'Automation (QBO)'!A:B,2,FALSE)),"Suspense")))</f>
        <v>Project Expense - Materials</v>
      </c>
      <c r="I4834" s="17">
        <f t="shared" si="310"/>
        <v>15939.3</v>
      </c>
      <c r="J4834" s="12" t="str">
        <f t="shared" si="311"/>
        <v>Project Expense - Materials</v>
      </c>
    </row>
    <row r="4835" spans="1:10" ht="18" hidden="1" customHeight="1">
      <c r="A4835" s="13" t="s">
        <v>1096</v>
      </c>
      <c r="B4835" s="12" t="s">
        <v>924</v>
      </c>
      <c r="C4835" s="12" t="s">
        <v>298</v>
      </c>
      <c r="D4835" s="12" t="s">
        <v>199</v>
      </c>
      <c r="E4835" s="12">
        <v>-744.83</v>
      </c>
      <c r="F4835" s="14" t="str">
        <f t="shared" si="308"/>
        <v>2025-11-07BillRobinson Supply21020 GST/HST Payable-744.83</v>
      </c>
      <c r="G4835" s="15">
        <f t="shared" si="309"/>
        <v>45968</v>
      </c>
      <c r="H4835" s="16" t="str">
        <f>IF((IFERROR((VLOOKUP(D4835,'Automation (QBO)'!A:B,2,FALSE)),"0"))=0,"Suspense",(IFERROR((VLOOKUP(D4835,'Automation (QBO)'!A:B,2,FALSE)),"Suspense")))</f>
        <v>GST/HST Payable</v>
      </c>
      <c r="I4835" s="17">
        <f t="shared" si="310"/>
        <v>-744.83</v>
      </c>
      <c r="J4835" s="12" t="str">
        <f t="shared" si="311"/>
        <v>GST/HST Payable</v>
      </c>
    </row>
    <row r="4836" spans="1:10" ht="18" hidden="1" customHeight="1">
      <c r="A4836" s="13" t="s">
        <v>1096</v>
      </c>
      <c r="B4836" s="12" t="s">
        <v>924</v>
      </c>
      <c r="C4836" s="12" t="s">
        <v>298</v>
      </c>
      <c r="D4836" s="12" t="s">
        <v>272</v>
      </c>
      <c r="E4836" s="12">
        <v>16684.13</v>
      </c>
      <c r="F4836" s="14" t="str">
        <f t="shared" si="308"/>
        <v>2025-11-07BillRobinson Supply21000 Accounts Payable16684.13</v>
      </c>
      <c r="G4836" s="15">
        <f t="shared" si="309"/>
        <v>45968</v>
      </c>
      <c r="H4836" s="16" t="str">
        <f>IF((IFERROR((VLOOKUP(D4836,'Automation (QBO)'!A:B,2,FALSE)),"0"))=0,"Suspense",(IFERROR((VLOOKUP(D4836,'Automation (QBO)'!A:B,2,FALSE)),"Suspense")))</f>
        <v>Accounts Payable - Unknown</v>
      </c>
      <c r="I4836" s="17">
        <f t="shared" si="310"/>
        <v>16684.13</v>
      </c>
      <c r="J4836" s="12" t="str">
        <f t="shared" si="311"/>
        <v>Accounts Payable - Unknown</v>
      </c>
    </row>
    <row r="4837" spans="1:10" ht="18" hidden="1" customHeight="1">
      <c r="A4837" s="13" t="s">
        <v>1096</v>
      </c>
      <c r="B4837" s="12" t="s">
        <v>925</v>
      </c>
      <c r="C4837" s="12" t="s">
        <v>298</v>
      </c>
      <c r="D4837" s="12" t="s">
        <v>272</v>
      </c>
      <c r="E4837" s="12">
        <v>-16684.13</v>
      </c>
      <c r="F4837" s="14" t="str">
        <f t="shared" si="308"/>
        <v>2025-11-07Bill Payment (Credit Card)Robinson Supply21000 Accounts Payable-16684.13</v>
      </c>
      <c r="G4837" s="15">
        <f t="shared" si="309"/>
        <v>45968</v>
      </c>
      <c r="H4837" s="16" t="str">
        <f>IF((IFERROR((VLOOKUP(D4837,'Automation (QBO)'!A:B,2,FALSE)),"0"))=0,"Suspense",(IFERROR((VLOOKUP(D4837,'Automation (QBO)'!A:B,2,FALSE)),"Suspense")))</f>
        <v>Accounts Payable - Unknown</v>
      </c>
      <c r="I4837" s="17">
        <f t="shared" si="310"/>
        <v>-16684.13</v>
      </c>
      <c r="J4837" s="12" t="str">
        <f t="shared" si="311"/>
        <v>Accounts Payable - Unknown</v>
      </c>
    </row>
    <row r="4838" spans="1:10" ht="18" hidden="1" customHeight="1">
      <c r="A4838" s="13" t="s">
        <v>1096</v>
      </c>
      <c r="B4838" s="12" t="s">
        <v>925</v>
      </c>
      <c r="C4838" s="12" t="s">
        <v>298</v>
      </c>
      <c r="D4838" s="12" t="s">
        <v>505</v>
      </c>
      <c r="E4838" s="12">
        <v>16684.13</v>
      </c>
      <c r="F4838" s="14" t="str">
        <f t="shared" si="308"/>
        <v>2025-11-07Bill Payment (Credit Card)Robinson Supply21010 Credit Card (CIBC Visa)16684.13</v>
      </c>
      <c r="G4838" s="15">
        <f t="shared" si="309"/>
        <v>45968</v>
      </c>
      <c r="H4838" s="16" t="str">
        <f>IF((IFERROR((VLOOKUP(D4838,'Automation (QBO)'!A:B,2,FALSE)),"0"))=0,"Suspense",(IFERROR((VLOOKUP(D4838,'Automation (QBO)'!A:B,2,FALSE)),"Suspense")))</f>
        <v>Credit Card (CIBC Visa)</v>
      </c>
      <c r="I4838" s="17">
        <f t="shared" si="310"/>
        <v>16684.13</v>
      </c>
      <c r="J4838" s="12" t="str">
        <f t="shared" si="311"/>
        <v>Credit Card (CIBC Visa)</v>
      </c>
    </row>
    <row r="4839" spans="1:10" ht="18" hidden="1" customHeight="1">
      <c r="A4839" s="13" t="s">
        <v>1097</v>
      </c>
      <c r="B4839" s="12" t="s">
        <v>924</v>
      </c>
      <c r="C4839" s="12" t="s">
        <v>103</v>
      </c>
      <c r="D4839" s="12" t="s">
        <v>660</v>
      </c>
      <c r="E4839" s="116">
        <v>45.68</v>
      </c>
      <c r="F4839" s="14" t="str">
        <f t="shared" si="308"/>
        <v>2025-11-08BillRona51335 Project Expense - Materials45.68</v>
      </c>
      <c r="G4839" s="15">
        <f t="shared" si="309"/>
        <v>45969</v>
      </c>
      <c r="H4839" s="16" t="str">
        <f>IF((IFERROR((VLOOKUP(D4839,'Automation (QBO)'!A:B,2,FALSE)),"0"))=0,"Suspense",(IFERROR((VLOOKUP(D4839,'Automation (QBO)'!A:B,2,FALSE)),"Suspense")))</f>
        <v>Project Expense - Materials</v>
      </c>
      <c r="I4839" s="17">
        <f t="shared" si="310"/>
        <v>45.68</v>
      </c>
      <c r="J4839" s="12" t="str">
        <f t="shared" si="311"/>
        <v>Project Expense - Materials</v>
      </c>
    </row>
    <row r="4840" spans="1:10" ht="18" hidden="1" customHeight="1">
      <c r="A4840" s="13" t="s">
        <v>1097</v>
      </c>
      <c r="B4840" s="12" t="s">
        <v>924</v>
      </c>
      <c r="C4840" s="12" t="s">
        <v>103</v>
      </c>
      <c r="D4840" s="12" t="s">
        <v>199</v>
      </c>
      <c r="E4840" s="12">
        <v>-2.13</v>
      </c>
      <c r="F4840" s="14" t="str">
        <f t="shared" si="308"/>
        <v>2025-11-08BillRona21020 GST/HST Payable-2.13</v>
      </c>
      <c r="G4840" s="15">
        <f t="shared" si="309"/>
        <v>45969</v>
      </c>
      <c r="H4840" s="16" t="str">
        <f>IF((IFERROR((VLOOKUP(D4840,'Automation (QBO)'!A:B,2,FALSE)),"0"))=0,"Suspense",(IFERROR((VLOOKUP(D4840,'Automation (QBO)'!A:B,2,FALSE)),"Suspense")))</f>
        <v>GST/HST Payable</v>
      </c>
      <c r="I4840" s="17">
        <f t="shared" si="310"/>
        <v>-2.13</v>
      </c>
      <c r="J4840" s="12" t="str">
        <f t="shared" si="311"/>
        <v>GST/HST Payable</v>
      </c>
    </row>
    <row r="4841" spans="1:10" ht="18" hidden="1" customHeight="1">
      <c r="A4841" s="13" t="s">
        <v>1097</v>
      </c>
      <c r="B4841" s="12" t="s">
        <v>924</v>
      </c>
      <c r="C4841" s="12" t="s">
        <v>103</v>
      </c>
      <c r="D4841" s="12" t="s">
        <v>272</v>
      </c>
      <c r="E4841" s="12">
        <v>47.81</v>
      </c>
      <c r="F4841" s="14" t="str">
        <f t="shared" si="308"/>
        <v>2025-11-08BillRona21000 Accounts Payable47.81</v>
      </c>
      <c r="G4841" s="15">
        <f t="shared" si="309"/>
        <v>45969</v>
      </c>
      <c r="H4841" s="16" t="str">
        <f>IF((IFERROR((VLOOKUP(D4841,'Automation (QBO)'!A:B,2,FALSE)),"0"))=0,"Suspense",(IFERROR((VLOOKUP(D4841,'Automation (QBO)'!A:B,2,FALSE)),"Suspense")))</f>
        <v>Accounts Payable - Unknown</v>
      </c>
      <c r="I4841" s="17">
        <f t="shared" si="310"/>
        <v>47.81</v>
      </c>
      <c r="J4841" s="12" t="str">
        <f t="shared" si="311"/>
        <v>Accounts Payable - Unknown</v>
      </c>
    </row>
    <row r="4842" spans="1:10" ht="18" hidden="1" customHeight="1">
      <c r="A4842" s="13" t="s">
        <v>1097</v>
      </c>
      <c r="B4842" s="12" t="s">
        <v>925</v>
      </c>
      <c r="C4842" s="12" t="s">
        <v>103</v>
      </c>
      <c r="D4842" s="12" t="s">
        <v>272</v>
      </c>
      <c r="E4842" s="12">
        <v>-47.81</v>
      </c>
      <c r="F4842" s="14" t="str">
        <f t="shared" si="308"/>
        <v>2025-11-08Bill Payment (Credit Card)Rona21000 Accounts Payable-47.81</v>
      </c>
      <c r="G4842" s="15">
        <f t="shared" si="309"/>
        <v>45969</v>
      </c>
      <c r="H4842" s="16" t="str">
        <f>IF((IFERROR((VLOOKUP(D4842,'Automation (QBO)'!A:B,2,FALSE)),"0"))=0,"Suspense",(IFERROR((VLOOKUP(D4842,'Automation (QBO)'!A:B,2,FALSE)),"Suspense")))</f>
        <v>Accounts Payable - Unknown</v>
      </c>
      <c r="I4842" s="17">
        <f t="shared" si="310"/>
        <v>-47.81</v>
      </c>
      <c r="J4842" s="12" t="str">
        <f t="shared" si="311"/>
        <v>Accounts Payable - Unknown</v>
      </c>
    </row>
    <row r="4843" spans="1:10" ht="18" hidden="1" customHeight="1">
      <c r="A4843" s="13" t="s">
        <v>1097</v>
      </c>
      <c r="B4843" s="12" t="s">
        <v>925</v>
      </c>
      <c r="C4843" s="12" t="s">
        <v>103</v>
      </c>
      <c r="D4843" s="12" t="s">
        <v>505</v>
      </c>
      <c r="E4843" s="12">
        <v>47.81</v>
      </c>
      <c r="F4843" s="14" t="str">
        <f t="shared" si="308"/>
        <v>2025-11-08Bill Payment (Credit Card)Rona21010 Credit Card (CIBC Visa)47.81</v>
      </c>
      <c r="G4843" s="15">
        <f t="shared" si="309"/>
        <v>45969</v>
      </c>
      <c r="H4843" s="16" t="str">
        <f>IF((IFERROR((VLOOKUP(D4843,'Automation (QBO)'!A:B,2,FALSE)),"0"))=0,"Suspense",(IFERROR((VLOOKUP(D4843,'Automation (QBO)'!A:B,2,FALSE)),"Suspense")))</f>
        <v>Credit Card (CIBC Visa)</v>
      </c>
      <c r="I4843" s="17">
        <f t="shared" si="310"/>
        <v>47.81</v>
      </c>
      <c r="J4843" s="12" t="str">
        <f t="shared" si="311"/>
        <v>Credit Card (CIBC Visa)</v>
      </c>
    </row>
    <row r="4844" spans="1:10" ht="18" hidden="1" customHeight="1">
      <c r="A4844" s="13" t="s">
        <v>1098</v>
      </c>
      <c r="B4844" s="12" t="s">
        <v>78</v>
      </c>
      <c r="C4844" s="12" t="s">
        <v>988</v>
      </c>
      <c r="D4844" s="12" t="s">
        <v>505</v>
      </c>
      <c r="E4844" s="12">
        <v>18.100000000000001</v>
      </c>
      <c r="F4844" s="14" t="str">
        <f t="shared" si="308"/>
        <v>2025-11-09ExpenseTrello21010 Credit Card (CIBC Visa)18.1</v>
      </c>
      <c r="G4844" s="15">
        <f t="shared" si="309"/>
        <v>45970</v>
      </c>
      <c r="H4844" s="16" t="str">
        <f>IF((IFERROR((VLOOKUP(D4844,'Automation (QBO)'!A:B,2,FALSE)),"0"))=0,"Suspense",(IFERROR((VLOOKUP(D4844,'Automation (QBO)'!A:B,2,FALSE)),"Suspense")))</f>
        <v>Credit Card (CIBC Visa)</v>
      </c>
      <c r="I4844" s="17">
        <f t="shared" si="310"/>
        <v>18.100000000000001</v>
      </c>
      <c r="J4844" s="12" t="str">
        <f t="shared" si="311"/>
        <v>Credit Card (CIBC Visa)</v>
      </c>
    </row>
    <row r="4845" spans="1:10" ht="18" hidden="1" customHeight="1">
      <c r="A4845" s="13" t="s">
        <v>1098</v>
      </c>
      <c r="B4845" s="12" t="s">
        <v>78</v>
      </c>
      <c r="C4845" s="12" t="s">
        <v>988</v>
      </c>
      <c r="D4845" s="12" t="s">
        <v>383</v>
      </c>
      <c r="E4845" s="12">
        <v>18.100000000000001</v>
      </c>
      <c r="F4845" s="14" t="str">
        <f t="shared" si="308"/>
        <v>2025-11-09ExpenseTrello52165 Subscriptions (Annual)18.1</v>
      </c>
      <c r="G4845" s="15">
        <f t="shared" si="309"/>
        <v>45970</v>
      </c>
      <c r="H4845" s="16" t="str">
        <f>IF((IFERROR((VLOOKUP(D4845,'Automation (QBO)'!A:B,2,FALSE)),"0"))=0,"Suspense",(IFERROR((VLOOKUP(D4845,'Automation (QBO)'!A:B,2,FALSE)),"Suspense")))</f>
        <v>Subscriptions (Annual)</v>
      </c>
      <c r="I4845" s="17">
        <f t="shared" si="310"/>
        <v>18.100000000000001</v>
      </c>
      <c r="J4845" s="12" t="str">
        <f t="shared" si="311"/>
        <v>Subscriptions (Annual)</v>
      </c>
    </row>
    <row r="4846" spans="1:10" ht="18" hidden="1" customHeight="1">
      <c r="A4846" s="13" t="s">
        <v>1098</v>
      </c>
      <c r="B4846" s="12" t="s">
        <v>78</v>
      </c>
      <c r="C4846" s="12" t="s">
        <v>988</v>
      </c>
      <c r="D4846" s="12" t="s">
        <v>199</v>
      </c>
      <c r="E4846" s="12">
        <v>0</v>
      </c>
      <c r="F4846" s="14" t="str">
        <f t="shared" si="308"/>
        <v>2025-11-09ExpenseTrello21020 GST/HST Payable0</v>
      </c>
      <c r="G4846" s="15">
        <f t="shared" si="309"/>
        <v>45970</v>
      </c>
      <c r="H4846" s="16" t="str">
        <f>IF((IFERROR((VLOOKUP(D4846,'Automation (QBO)'!A:B,2,FALSE)),"0"))=0,"Suspense",(IFERROR((VLOOKUP(D4846,'Automation (QBO)'!A:B,2,FALSE)),"Suspense")))</f>
        <v>GST/HST Payable</v>
      </c>
      <c r="I4846" s="17">
        <f t="shared" si="310"/>
        <v>0</v>
      </c>
      <c r="J4846" s="12" t="str">
        <f t="shared" si="311"/>
        <v>GST/HST Payable</v>
      </c>
    </row>
    <row r="4847" spans="1:10" ht="18" hidden="1" customHeight="1">
      <c r="A4847" s="13" t="s">
        <v>1099</v>
      </c>
      <c r="B4847" s="12" t="s">
        <v>924</v>
      </c>
      <c r="C4847" s="12" t="s">
        <v>1100</v>
      </c>
      <c r="D4847" s="12" t="s">
        <v>654</v>
      </c>
      <c r="E4847" s="130">
        <v>47875.360000000001</v>
      </c>
      <c r="F4847" s="14" t="str">
        <f t="shared" si="308"/>
        <v>2025-11-10BillFoundation Mechanical51320 Project Expense - Subcontractors47875.36</v>
      </c>
      <c r="G4847" s="15">
        <f t="shared" si="309"/>
        <v>45971</v>
      </c>
      <c r="H4847" s="16" t="str">
        <f>IF((IFERROR((VLOOKUP(D4847,'Automation (QBO)'!A:B,2,FALSE)),"0"))=0,"Suspense",(IFERROR((VLOOKUP(D4847,'Automation (QBO)'!A:B,2,FALSE)),"Suspense")))</f>
        <v>Project Expense - Subcontractors</v>
      </c>
      <c r="I4847" s="17">
        <f t="shared" si="310"/>
        <v>47875.360000000001</v>
      </c>
      <c r="J4847" s="12" t="str">
        <f t="shared" si="311"/>
        <v>Project Expense - Subcontractors</v>
      </c>
    </row>
    <row r="4848" spans="1:10" ht="18" hidden="1" customHeight="1">
      <c r="A4848" s="13" t="s">
        <v>1099</v>
      </c>
      <c r="B4848" s="12" t="s">
        <v>924</v>
      </c>
      <c r="C4848" s="12" t="s">
        <v>1100</v>
      </c>
      <c r="D4848" s="12" t="s">
        <v>199</v>
      </c>
      <c r="E4848" s="12">
        <v>-2393.77</v>
      </c>
      <c r="F4848" s="14" t="str">
        <f t="shared" si="308"/>
        <v>2025-11-10BillFoundation Mechanical21020 GST/HST Payable-2393.77</v>
      </c>
      <c r="G4848" s="15">
        <f t="shared" si="309"/>
        <v>45971</v>
      </c>
      <c r="H4848" s="16" t="str">
        <f>IF((IFERROR((VLOOKUP(D4848,'Automation (QBO)'!A:B,2,FALSE)),"0"))=0,"Suspense",(IFERROR((VLOOKUP(D4848,'Automation (QBO)'!A:B,2,FALSE)),"Suspense")))</f>
        <v>GST/HST Payable</v>
      </c>
      <c r="I4848" s="17">
        <f t="shared" si="310"/>
        <v>-2393.77</v>
      </c>
      <c r="J4848" s="12" t="str">
        <f t="shared" si="311"/>
        <v>GST/HST Payable</v>
      </c>
    </row>
    <row r="4849" spans="1:10" ht="18" hidden="1" customHeight="1">
      <c r="A4849" s="13" t="s">
        <v>1099</v>
      </c>
      <c r="B4849" s="12" t="s">
        <v>929</v>
      </c>
      <c r="C4849" s="12" t="s">
        <v>1100</v>
      </c>
      <c r="D4849" s="12" t="s">
        <v>272</v>
      </c>
      <c r="E4849" s="12">
        <v>-50269.13</v>
      </c>
      <c r="F4849" s="14" t="str">
        <f t="shared" si="308"/>
        <v>2025-11-10Bill Payment (Cheque)Foundation Mechanical21000 Accounts Payable-50269.13</v>
      </c>
      <c r="G4849" s="15">
        <f t="shared" si="309"/>
        <v>45971</v>
      </c>
      <c r="H4849" s="16" t="str">
        <f>IF((IFERROR((VLOOKUP(D4849,'Automation (QBO)'!A:B,2,FALSE)),"0"))=0,"Suspense",(IFERROR((VLOOKUP(D4849,'Automation (QBO)'!A:B,2,FALSE)),"Suspense")))</f>
        <v>Accounts Payable - Unknown</v>
      </c>
      <c r="I4849" s="17">
        <f t="shared" si="310"/>
        <v>-50269.13</v>
      </c>
      <c r="J4849" s="12" t="str">
        <f t="shared" si="311"/>
        <v>Accounts Payable - Unknown</v>
      </c>
    </row>
    <row r="4850" spans="1:10" ht="18" hidden="1" customHeight="1">
      <c r="A4850" s="13" t="s">
        <v>1099</v>
      </c>
      <c r="B4850" s="12" t="s">
        <v>924</v>
      </c>
      <c r="C4850" s="12" t="s">
        <v>1100</v>
      </c>
      <c r="D4850" s="12" t="s">
        <v>272</v>
      </c>
      <c r="E4850" s="12">
        <v>50269.13</v>
      </c>
      <c r="F4850" s="14" t="str">
        <f t="shared" si="308"/>
        <v>2025-11-10BillFoundation Mechanical21000 Accounts Payable50269.13</v>
      </c>
      <c r="G4850" s="15">
        <f t="shared" si="309"/>
        <v>45971</v>
      </c>
      <c r="H4850" s="16" t="str">
        <f>IF((IFERROR((VLOOKUP(D4850,'Automation (QBO)'!A:B,2,FALSE)),"0"))=0,"Suspense",(IFERROR((VLOOKUP(D4850,'Automation (QBO)'!A:B,2,FALSE)),"Suspense")))</f>
        <v>Accounts Payable - Unknown</v>
      </c>
      <c r="I4850" s="17">
        <f t="shared" si="310"/>
        <v>50269.13</v>
      </c>
      <c r="J4850" s="12" t="str">
        <f t="shared" si="311"/>
        <v>Accounts Payable - Unknown</v>
      </c>
    </row>
    <row r="4851" spans="1:10" ht="18" hidden="1" customHeight="1">
      <c r="A4851" s="13" t="s">
        <v>1099</v>
      </c>
      <c r="B4851" s="12" t="s">
        <v>929</v>
      </c>
      <c r="C4851" s="12" t="s">
        <v>1100</v>
      </c>
      <c r="D4851" s="12" t="s">
        <v>201</v>
      </c>
      <c r="E4851" s="12">
        <v>-50269.13</v>
      </c>
      <c r="F4851" s="14" t="str">
        <f t="shared" si="308"/>
        <v>2025-11-10Bill Payment (Cheque)Foundation Mechanical11005 Chequing (CIBC)-50269.13</v>
      </c>
      <c r="G4851" s="15">
        <f t="shared" si="309"/>
        <v>45971</v>
      </c>
      <c r="H4851" s="16" t="str">
        <f>IF((IFERROR((VLOOKUP(D4851,'Automation (QBO)'!A:B,2,FALSE)),"0"))=0,"Suspense",(IFERROR((VLOOKUP(D4851,'Automation (QBO)'!A:B,2,FALSE)),"Suspense")))</f>
        <v>Chequing (CIBC)</v>
      </c>
      <c r="I4851" s="17">
        <f t="shared" si="310"/>
        <v>-50269.13</v>
      </c>
      <c r="J4851" s="12" t="str">
        <f t="shared" si="311"/>
        <v>Chequing (CIBC)</v>
      </c>
    </row>
    <row r="4852" spans="1:10" ht="18" hidden="1" customHeight="1">
      <c r="A4852" s="13" t="s">
        <v>1099</v>
      </c>
      <c r="B4852" s="12" t="s">
        <v>924</v>
      </c>
      <c r="C4852" s="12" t="s">
        <v>1100</v>
      </c>
      <c r="D4852" s="12" t="s">
        <v>654</v>
      </c>
      <c r="E4852" s="12">
        <v>38300.28</v>
      </c>
      <c r="F4852" s="14" t="str">
        <f t="shared" si="308"/>
        <v>2025-11-10BillFoundation Mechanical51320 Project Expense - Subcontractors38300.28</v>
      </c>
      <c r="G4852" s="15">
        <f t="shared" si="309"/>
        <v>45971</v>
      </c>
      <c r="H4852" s="16" t="str">
        <f>IF((IFERROR((VLOOKUP(D4852,'Automation (QBO)'!A:B,2,FALSE)),"0"))=0,"Suspense",(IFERROR((VLOOKUP(D4852,'Automation (QBO)'!A:B,2,FALSE)),"Suspense")))</f>
        <v>Project Expense - Subcontractors</v>
      </c>
      <c r="I4852" s="17">
        <f t="shared" si="310"/>
        <v>38300.28</v>
      </c>
      <c r="J4852" s="12" t="str">
        <f t="shared" si="311"/>
        <v>Project Expense - Subcontractors</v>
      </c>
    </row>
    <row r="4853" spans="1:10" ht="18" hidden="1" customHeight="1">
      <c r="A4853" s="13" t="s">
        <v>1099</v>
      </c>
      <c r="B4853" s="12" t="s">
        <v>924</v>
      </c>
      <c r="C4853" s="12" t="s">
        <v>1100</v>
      </c>
      <c r="D4853" s="12" t="s">
        <v>199</v>
      </c>
      <c r="E4853" s="12">
        <v>-1915.01</v>
      </c>
      <c r="F4853" s="14" t="str">
        <f t="shared" si="308"/>
        <v>2025-11-10BillFoundation Mechanical21020 GST/HST Payable-1915.01</v>
      </c>
      <c r="G4853" s="15">
        <f t="shared" si="309"/>
        <v>45971</v>
      </c>
      <c r="H4853" s="16" t="str">
        <f>IF((IFERROR((VLOOKUP(D4853,'Automation (QBO)'!A:B,2,FALSE)),"0"))=0,"Suspense",(IFERROR((VLOOKUP(D4853,'Automation (QBO)'!A:B,2,FALSE)),"Suspense")))</f>
        <v>GST/HST Payable</v>
      </c>
      <c r="I4853" s="17">
        <f t="shared" si="310"/>
        <v>-1915.01</v>
      </c>
      <c r="J4853" s="12" t="str">
        <f t="shared" si="311"/>
        <v>GST/HST Payable</v>
      </c>
    </row>
    <row r="4854" spans="1:10" ht="18" hidden="1" customHeight="1">
      <c r="A4854" s="13" t="s">
        <v>1099</v>
      </c>
      <c r="B4854" s="12" t="s">
        <v>929</v>
      </c>
      <c r="C4854" s="12" t="s">
        <v>1100</v>
      </c>
      <c r="D4854" s="12" t="s">
        <v>272</v>
      </c>
      <c r="E4854" s="12">
        <v>-40215.29</v>
      </c>
      <c r="F4854" s="14" t="str">
        <f t="shared" si="308"/>
        <v>2025-11-10Bill Payment (Cheque)Foundation Mechanical21000 Accounts Payable-40215.29</v>
      </c>
      <c r="G4854" s="15">
        <f t="shared" si="309"/>
        <v>45971</v>
      </c>
      <c r="H4854" s="16" t="str">
        <f>IF((IFERROR((VLOOKUP(D4854,'Automation (QBO)'!A:B,2,FALSE)),"0"))=0,"Suspense",(IFERROR((VLOOKUP(D4854,'Automation (QBO)'!A:B,2,FALSE)),"Suspense")))</f>
        <v>Accounts Payable - Unknown</v>
      </c>
      <c r="I4854" s="17">
        <f t="shared" si="310"/>
        <v>-40215.29</v>
      </c>
      <c r="J4854" s="12" t="str">
        <f t="shared" si="311"/>
        <v>Accounts Payable - Unknown</v>
      </c>
    </row>
    <row r="4855" spans="1:10" ht="18" hidden="1" customHeight="1">
      <c r="A4855" s="13" t="s">
        <v>1099</v>
      </c>
      <c r="B4855" s="12" t="s">
        <v>924</v>
      </c>
      <c r="C4855" s="12" t="s">
        <v>1100</v>
      </c>
      <c r="D4855" s="12" t="s">
        <v>272</v>
      </c>
      <c r="E4855" s="12">
        <v>40215.29</v>
      </c>
      <c r="F4855" s="14" t="str">
        <f t="shared" si="308"/>
        <v>2025-11-10BillFoundation Mechanical21000 Accounts Payable40215.29</v>
      </c>
      <c r="G4855" s="15">
        <f t="shared" si="309"/>
        <v>45971</v>
      </c>
      <c r="H4855" s="16" t="str">
        <f>IF((IFERROR((VLOOKUP(D4855,'Automation (QBO)'!A:B,2,FALSE)),"0"))=0,"Suspense",(IFERROR((VLOOKUP(D4855,'Automation (QBO)'!A:B,2,FALSE)),"Suspense")))</f>
        <v>Accounts Payable - Unknown</v>
      </c>
      <c r="I4855" s="17">
        <f t="shared" si="310"/>
        <v>40215.29</v>
      </c>
      <c r="J4855" s="12" t="str">
        <f t="shared" si="311"/>
        <v>Accounts Payable - Unknown</v>
      </c>
    </row>
    <row r="4856" spans="1:10" ht="18" hidden="1" customHeight="1">
      <c r="A4856" s="13" t="s">
        <v>1099</v>
      </c>
      <c r="B4856" s="12" t="s">
        <v>929</v>
      </c>
      <c r="C4856" s="12" t="s">
        <v>1100</v>
      </c>
      <c r="D4856" s="12" t="s">
        <v>201</v>
      </c>
      <c r="E4856" s="12">
        <v>-40215.29</v>
      </c>
      <c r="F4856" s="14" t="str">
        <f t="shared" si="308"/>
        <v>2025-11-10Bill Payment (Cheque)Foundation Mechanical11005 Chequing (CIBC)-40215.29</v>
      </c>
      <c r="G4856" s="15">
        <f t="shared" si="309"/>
        <v>45971</v>
      </c>
      <c r="H4856" s="16" t="str">
        <f>IF((IFERROR((VLOOKUP(D4856,'Automation (QBO)'!A:B,2,FALSE)),"0"))=0,"Suspense",(IFERROR((VLOOKUP(D4856,'Automation (QBO)'!A:B,2,FALSE)),"Suspense")))</f>
        <v>Chequing (CIBC)</v>
      </c>
      <c r="I4856" s="17">
        <f t="shared" si="310"/>
        <v>-40215.29</v>
      </c>
      <c r="J4856" s="12" t="str">
        <f t="shared" si="311"/>
        <v>Chequing (CIBC)</v>
      </c>
    </row>
    <row r="4857" spans="1:10" ht="18" hidden="1" customHeight="1">
      <c r="A4857" s="13" t="s">
        <v>1099</v>
      </c>
      <c r="B4857" s="12" t="s">
        <v>924</v>
      </c>
      <c r="C4857" s="12" t="s">
        <v>83</v>
      </c>
      <c r="D4857" s="12" t="s">
        <v>663</v>
      </c>
      <c r="E4857" s="12">
        <v>86</v>
      </c>
      <c r="F4857" s="14" t="str">
        <f t="shared" si="308"/>
        <v>2025-11-10BillMV Recycling and Waste Centre51315 Project Expense - Other86</v>
      </c>
      <c r="G4857" s="15">
        <f t="shared" si="309"/>
        <v>45971</v>
      </c>
      <c r="H4857" s="16" t="str">
        <f>IF((IFERROR((VLOOKUP(D4857,'Automation (QBO)'!A:B,2,FALSE)),"0"))=0,"Suspense",(IFERROR((VLOOKUP(D4857,'Automation (QBO)'!A:B,2,FALSE)),"Suspense")))</f>
        <v>Project Expense - Other</v>
      </c>
      <c r="I4857" s="17">
        <f t="shared" si="310"/>
        <v>86</v>
      </c>
      <c r="J4857" s="12" t="str">
        <f t="shared" si="311"/>
        <v>Project Expense - Other</v>
      </c>
    </row>
    <row r="4858" spans="1:10" ht="18" hidden="1" customHeight="1">
      <c r="A4858" s="13" t="s">
        <v>1099</v>
      </c>
      <c r="B4858" s="12" t="s">
        <v>924</v>
      </c>
      <c r="C4858" s="12" t="s">
        <v>83</v>
      </c>
      <c r="D4858" s="12" t="s">
        <v>272</v>
      </c>
      <c r="E4858" s="12">
        <v>86</v>
      </c>
      <c r="F4858" s="14" t="str">
        <f t="shared" si="308"/>
        <v>2025-11-10BillMV Recycling and Waste Centre21000 Accounts Payable86</v>
      </c>
      <c r="G4858" s="15">
        <f t="shared" si="309"/>
        <v>45971</v>
      </c>
      <c r="H4858" s="16" t="str">
        <f>IF((IFERROR((VLOOKUP(D4858,'Automation (QBO)'!A:B,2,FALSE)),"0"))=0,"Suspense",(IFERROR((VLOOKUP(D4858,'Automation (QBO)'!A:B,2,FALSE)),"Suspense")))</f>
        <v>Accounts Payable - Unknown</v>
      </c>
      <c r="I4858" s="17">
        <f t="shared" si="310"/>
        <v>86</v>
      </c>
      <c r="J4858" s="12" t="str">
        <f t="shared" si="311"/>
        <v>Accounts Payable - Unknown</v>
      </c>
    </row>
    <row r="4859" spans="1:10" ht="18" hidden="1" customHeight="1">
      <c r="A4859" s="13" t="s">
        <v>1099</v>
      </c>
      <c r="B4859" s="12" t="s">
        <v>925</v>
      </c>
      <c r="C4859" s="12" t="s">
        <v>83</v>
      </c>
      <c r="D4859" s="12" t="s">
        <v>272</v>
      </c>
      <c r="E4859" s="12">
        <v>-86</v>
      </c>
      <c r="F4859" s="14" t="str">
        <f t="shared" si="308"/>
        <v>2025-11-10Bill Payment (Credit Card)MV Recycling and Waste Centre21000 Accounts Payable-86</v>
      </c>
      <c r="G4859" s="15">
        <f t="shared" si="309"/>
        <v>45971</v>
      </c>
      <c r="H4859" s="16" t="str">
        <f>IF((IFERROR((VLOOKUP(D4859,'Automation (QBO)'!A:B,2,FALSE)),"0"))=0,"Suspense",(IFERROR((VLOOKUP(D4859,'Automation (QBO)'!A:B,2,FALSE)),"Suspense")))</f>
        <v>Accounts Payable - Unknown</v>
      </c>
      <c r="I4859" s="17">
        <f t="shared" si="310"/>
        <v>-86</v>
      </c>
      <c r="J4859" s="12" t="str">
        <f t="shared" si="311"/>
        <v>Accounts Payable - Unknown</v>
      </c>
    </row>
    <row r="4860" spans="1:10" ht="18" hidden="1" customHeight="1">
      <c r="A4860" s="13" t="s">
        <v>1099</v>
      </c>
      <c r="B4860" s="12" t="s">
        <v>925</v>
      </c>
      <c r="C4860" s="12" t="s">
        <v>83</v>
      </c>
      <c r="D4860" s="12" t="s">
        <v>505</v>
      </c>
      <c r="E4860" s="12">
        <v>86</v>
      </c>
      <c r="F4860" s="14" t="str">
        <f t="shared" si="308"/>
        <v>2025-11-10Bill Payment (Credit Card)MV Recycling and Waste Centre21010 Credit Card (CIBC Visa)86</v>
      </c>
      <c r="G4860" s="15">
        <f t="shared" si="309"/>
        <v>45971</v>
      </c>
      <c r="H4860" s="16" t="str">
        <f>IF((IFERROR((VLOOKUP(D4860,'Automation (QBO)'!A:B,2,FALSE)),"0"))=0,"Suspense",(IFERROR((VLOOKUP(D4860,'Automation (QBO)'!A:B,2,FALSE)),"Suspense")))</f>
        <v>Credit Card (CIBC Visa)</v>
      </c>
      <c r="I4860" s="17">
        <f t="shared" si="310"/>
        <v>86</v>
      </c>
      <c r="J4860" s="12" t="str">
        <f t="shared" si="311"/>
        <v>Credit Card (CIBC Visa)</v>
      </c>
    </row>
    <row r="4861" spans="1:10" ht="18" hidden="1" customHeight="1">
      <c r="A4861" s="13" t="s">
        <v>1101</v>
      </c>
      <c r="B4861" s="12" t="s">
        <v>924</v>
      </c>
      <c r="C4861" s="12" t="s">
        <v>86</v>
      </c>
      <c r="D4861" s="12" t="s">
        <v>204</v>
      </c>
      <c r="E4861" s="12">
        <v>180.23</v>
      </c>
      <c r="F4861" s="14" t="str">
        <f t="shared" si="308"/>
        <v>2025-11-12BillEsso52225 Fuel180.23</v>
      </c>
      <c r="G4861" s="15">
        <f t="shared" si="309"/>
        <v>45973</v>
      </c>
      <c r="H4861" s="16" t="str">
        <f>IF((IFERROR((VLOOKUP(D4861,'Automation (QBO)'!A:B,2,FALSE)),"0"))=0,"Suspense",(IFERROR((VLOOKUP(D4861,'Automation (QBO)'!A:B,2,FALSE)),"Suspense")))</f>
        <v>Fuel</v>
      </c>
      <c r="I4861" s="17">
        <f t="shared" si="310"/>
        <v>180.23</v>
      </c>
      <c r="J4861" s="12" t="str">
        <f t="shared" si="311"/>
        <v>Fuel</v>
      </c>
    </row>
    <row r="4862" spans="1:10" ht="18" hidden="1" customHeight="1">
      <c r="A4862" s="13" t="s">
        <v>1101</v>
      </c>
      <c r="B4862" s="12" t="s">
        <v>924</v>
      </c>
      <c r="C4862" s="12" t="s">
        <v>86</v>
      </c>
      <c r="D4862" s="12" t="s">
        <v>199</v>
      </c>
      <c r="E4862" s="12">
        <v>-9.01</v>
      </c>
      <c r="F4862" s="14" t="str">
        <f t="shared" si="308"/>
        <v>2025-11-12BillEsso21020 GST/HST Payable-9.01</v>
      </c>
      <c r="G4862" s="15">
        <f t="shared" si="309"/>
        <v>45973</v>
      </c>
      <c r="H4862" s="16" t="str">
        <f>IF((IFERROR((VLOOKUP(D4862,'Automation (QBO)'!A:B,2,FALSE)),"0"))=0,"Suspense",(IFERROR((VLOOKUP(D4862,'Automation (QBO)'!A:B,2,FALSE)),"Suspense")))</f>
        <v>GST/HST Payable</v>
      </c>
      <c r="I4862" s="17">
        <f t="shared" si="310"/>
        <v>-9.01</v>
      </c>
      <c r="J4862" s="12" t="str">
        <f t="shared" si="311"/>
        <v>GST/HST Payable</v>
      </c>
    </row>
    <row r="4863" spans="1:10" ht="18" hidden="1" customHeight="1">
      <c r="A4863" s="13" t="s">
        <v>1101</v>
      </c>
      <c r="B4863" s="12" t="s">
        <v>924</v>
      </c>
      <c r="C4863" s="12" t="s">
        <v>86</v>
      </c>
      <c r="D4863" s="12" t="s">
        <v>272</v>
      </c>
      <c r="E4863" s="12">
        <v>189.24</v>
      </c>
      <c r="F4863" s="14" t="str">
        <f t="shared" si="308"/>
        <v>2025-11-12BillEsso21000 Accounts Payable189.24</v>
      </c>
      <c r="G4863" s="15">
        <f t="shared" si="309"/>
        <v>45973</v>
      </c>
      <c r="H4863" s="16" t="str">
        <f>IF((IFERROR((VLOOKUP(D4863,'Automation (QBO)'!A:B,2,FALSE)),"0"))=0,"Suspense",(IFERROR((VLOOKUP(D4863,'Automation (QBO)'!A:B,2,FALSE)),"Suspense")))</f>
        <v>Accounts Payable - Unknown</v>
      </c>
      <c r="I4863" s="17">
        <f t="shared" si="310"/>
        <v>189.24</v>
      </c>
      <c r="J4863" s="12" t="str">
        <f t="shared" si="311"/>
        <v>Accounts Payable - Unknown</v>
      </c>
    </row>
    <row r="4864" spans="1:10" ht="18" hidden="1" customHeight="1">
      <c r="A4864" s="13" t="s">
        <v>1101</v>
      </c>
      <c r="B4864" s="12" t="s">
        <v>925</v>
      </c>
      <c r="C4864" s="12" t="s">
        <v>86</v>
      </c>
      <c r="D4864" s="12" t="s">
        <v>272</v>
      </c>
      <c r="E4864" s="12">
        <v>-189.24</v>
      </c>
      <c r="F4864" s="14" t="str">
        <f t="shared" si="308"/>
        <v>2025-11-12Bill Payment (Credit Card)Esso21000 Accounts Payable-189.24</v>
      </c>
      <c r="G4864" s="15">
        <f t="shared" si="309"/>
        <v>45973</v>
      </c>
      <c r="H4864" s="16" t="str">
        <f>IF((IFERROR((VLOOKUP(D4864,'Automation (QBO)'!A:B,2,FALSE)),"0"))=0,"Suspense",(IFERROR((VLOOKUP(D4864,'Automation (QBO)'!A:B,2,FALSE)),"Suspense")))</f>
        <v>Accounts Payable - Unknown</v>
      </c>
      <c r="I4864" s="17">
        <f t="shared" si="310"/>
        <v>-189.24</v>
      </c>
      <c r="J4864" s="12" t="str">
        <f t="shared" si="311"/>
        <v>Accounts Payable - Unknown</v>
      </c>
    </row>
    <row r="4865" spans="1:10" ht="18" hidden="1" customHeight="1">
      <c r="A4865" s="13" t="s">
        <v>1101</v>
      </c>
      <c r="B4865" s="12" t="s">
        <v>925</v>
      </c>
      <c r="C4865" s="12" t="s">
        <v>86</v>
      </c>
      <c r="D4865" s="12" t="s">
        <v>505</v>
      </c>
      <c r="E4865" s="12">
        <v>189.24</v>
      </c>
      <c r="F4865" s="14" t="str">
        <f t="shared" si="308"/>
        <v>2025-11-12Bill Payment (Credit Card)Esso21010 Credit Card (CIBC Visa)189.24</v>
      </c>
      <c r="G4865" s="15">
        <f t="shared" si="309"/>
        <v>45973</v>
      </c>
      <c r="H4865" s="16" t="str">
        <f>IF((IFERROR((VLOOKUP(D4865,'Automation (QBO)'!A:B,2,FALSE)),"0"))=0,"Suspense",(IFERROR((VLOOKUP(D4865,'Automation (QBO)'!A:B,2,FALSE)),"Suspense")))</f>
        <v>Credit Card (CIBC Visa)</v>
      </c>
      <c r="I4865" s="17">
        <f t="shared" si="310"/>
        <v>189.24</v>
      </c>
      <c r="J4865" s="12" t="str">
        <f t="shared" si="311"/>
        <v>Credit Card (CIBC Visa)</v>
      </c>
    </row>
    <row r="4866" spans="1:10" ht="18" hidden="1" customHeight="1">
      <c r="A4866" s="13" t="s">
        <v>1101</v>
      </c>
      <c r="B4866" s="12" t="s">
        <v>78</v>
      </c>
      <c r="C4866" s="12" t="s">
        <v>117</v>
      </c>
      <c r="D4866" s="12" t="s">
        <v>505</v>
      </c>
      <c r="E4866" s="12">
        <v>46.75</v>
      </c>
      <c r="F4866" s="14" t="str">
        <f t="shared" si="308"/>
        <v>2025-11-12ExpenseWebflow21010 Credit Card (CIBC Visa)46.75</v>
      </c>
      <c r="G4866" s="15">
        <f t="shared" si="309"/>
        <v>45973</v>
      </c>
      <c r="H4866" s="16" t="str">
        <f>IF((IFERROR((VLOOKUP(D4866,'Automation (QBO)'!A:B,2,FALSE)),"0"))=0,"Suspense",(IFERROR((VLOOKUP(D4866,'Automation (QBO)'!A:B,2,FALSE)),"Suspense")))</f>
        <v>Credit Card (CIBC Visa)</v>
      </c>
      <c r="I4866" s="17">
        <f t="shared" si="310"/>
        <v>46.75</v>
      </c>
      <c r="J4866" s="12" t="str">
        <f t="shared" si="311"/>
        <v>Credit Card (CIBC Visa)</v>
      </c>
    </row>
    <row r="4867" spans="1:10" ht="18" hidden="1" customHeight="1">
      <c r="A4867" s="13" t="s">
        <v>1101</v>
      </c>
      <c r="B4867" s="12" t="s">
        <v>78</v>
      </c>
      <c r="C4867" s="12" t="s">
        <v>117</v>
      </c>
      <c r="D4867" s="12" t="s">
        <v>383</v>
      </c>
      <c r="E4867" s="12">
        <v>46.75</v>
      </c>
      <c r="F4867" s="14" t="str">
        <f t="shared" si="308"/>
        <v>2025-11-12ExpenseWebflow52165 Subscriptions (Annual)46.75</v>
      </c>
      <c r="G4867" s="15">
        <f t="shared" si="309"/>
        <v>45973</v>
      </c>
      <c r="H4867" s="16" t="str">
        <f>IF((IFERROR((VLOOKUP(D4867,'Automation (QBO)'!A:B,2,FALSE)),"0"))=0,"Suspense",(IFERROR((VLOOKUP(D4867,'Automation (QBO)'!A:B,2,FALSE)),"Suspense")))</f>
        <v>Subscriptions (Annual)</v>
      </c>
      <c r="I4867" s="17">
        <f t="shared" si="310"/>
        <v>46.75</v>
      </c>
      <c r="J4867" s="12" t="str">
        <f t="shared" si="311"/>
        <v>Subscriptions (Annual)</v>
      </c>
    </row>
    <row r="4868" spans="1:10" ht="18" hidden="1" customHeight="1">
      <c r="A4868" s="13" t="s">
        <v>1101</v>
      </c>
      <c r="B4868" s="12" t="s">
        <v>78</v>
      </c>
      <c r="C4868" s="12" t="s">
        <v>117</v>
      </c>
      <c r="D4868" s="12" t="s">
        <v>199</v>
      </c>
      <c r="E4868" s="12">
        <v>0</v>
      </c>
      <c r="F4868" s="14" t="str">
        <f t="shared" si="308"/>
        <v>2025-11-12ExpenseWebflow21020 GST/HST Payable0</v>
      </c>
      <c r="G4868" s="15">
        <f t="shared" si="309"/>
        <v>45973</v>
      </c>
      <c r="H4868" s="16" t="str">
        <f>IF((IFERROR((VLOOKUP(D4868,'Automation (QBO)'!A:B,2,FALSE)),"0"))=0,"Suspense",(IFERROR((VLOOKUP(D4868,'Automation (QBO)'!A:B,2,FALSE)),"Suspense")))</f>
        <v>GST/HST Payable</v>
      </c>
      <c r="I4868" s="17">
        <f t="shared" si="310"/>
        <v>0</v>
      </c>
      <c r="J4868" s="12" t="str">
        <f t="shared" si="311"/>
        <v>GST/HST Payable</v>
      </c>
    </row>
    <row r="4869" spans="1:10" ht="18" hidden="1" customHeight="1">
      <c r="A4869" s="13" t="s">
        <v>1102</v>
      </c>
      <c r="B4869" s="12" t="s">
        <v>924</v>
      </c>
      <c r="C4869" s="12" t="s">
        <v>702</v>
      </c>
      <c r="D4869" s="12" t="s">
        <v>654</v>
      </c>
      <c r="E4869" s="12">
        <v>83765</v>
      </c>
      <c r="F4869" s="14" t="str">
        <f t="shared" si="308"/>
        <v>2025-11-13BillSuncoast Enclosures51320 Project Expense - Subcontractors83765</v>
      </c>
      <c r="G4869" s="15">
        <f t="shared" si="309"/>
        <v>45974</v>
      </c>
      <c r="H4869" s="16" t="str">
        <f>IF((IFERROR((VLOOKUP(D4869,'Automation (QBO)'!A:B,2,FALSE)),"0"))=0,"Suspense",(IFERROR((VLOOKUP(D4869,'Automation (QBO)'!A:B,2,FALSE)),"Suspense")))</f>
        <v>Project Expense - Subcontractors</v>
      </c>
      <c r="I4869" s="17">
        <f t="shared" si="310"/>
        <v>83765</v>
      </c>
      <c r="J4869" s="12" t="str">
        <f t="shared" si="311"/>
        <v>Project Expense - Subcontractors</v>
      </c>
    </row>
    <row r="4870" spans="1:10" ht="18" hidden="1" customHeight="1">
      <c r="A4870" s="13" t="s">
        <v>1102</v>
      </c>
      <c r="B4870" s="12" t="s">
        <v>924</v>
      </c>
      <c r="C4870" s="12" t="s">
        <v>702</v>
      </c>
      <c r="D4870" s="12" t="s">
        <v>199</v>
      </c>
      <c r="E4870" s="12">
        <v>-4188.25</v>
      </c>
      <c r="F4870" s="14" t="str">
        <f t="shared" si="308"/>
        <v>2025-11-13BillSuncoast Enclosures21020 GST/HST Payable-4188.25</v>
      </c>
      <c r="G4870" s="15">
        <f t="shared" si="309"/>
        <v>45974</v>
      </c>
      <c r="H4870" s="16" t="str">
        <f>IF((IFERROR((VLOOKUP(D4870,'Automation (QBO)'!A:B,2,FALSE)),"0"))=0,"Suspense",(IFERROR((VLOOKUP(D4870,'Automation (QBO)'!A:B,2,FALSE)),"Suspense")))</f>
        <v>GST/HST Payable</v>
      </c>
      <c r="I4870" s="17">
        <f t="shared" si="310"/>
        <v>-4188.25</v>
      </c>
      <c r="J4870" s="12" t="str">
        <f t="shared" si="311"/>
        <v>GST/HST Payable</v>
      </c>
    </row>
    <row r="4871" spans="1:10" ht="18" hidden="1" customHeight="1">
      <c r="A4871" s="13" t="s">
        <v>1102</v>
      </c>
      <c r="B4871" s="12" t="s">
        <v>924</v>
      </c>
      <c r="C4871" s="12" t="s">
        <v>702</v>
      </c>
      <c r="D4871" s="12" t="s">
        <v>272</v>
      </c>
      <c r="E4871" s="12">
        <v>87953.25</v>
      </c>
      <c r="F4871" s="14" t="str">
        <f t="shared" si="308"/>
        <v>2025-11-13BillSuncoast Enclosures21000 Accounts Payable87953.25</v>
      </c>
      <c r="G4871" s="15">
        <f t="shared" si="309"/>
        <v>45974</v>
      </c>
      <c r="H4871" s="16" t="str">
        <f>IF((IFERROR((VLOOKUP(D4871,'Automation (QBO)'!A:B,2,FALSE)),"0"))=0,"Suspense",(IFERROR((VLOOKUP(D4871,'Automation (QBO)'!A:B,2,FALSE)),"Suspense")))</f>
        <v>Accounts Payable - Unknown</v>
      </c>
      <c r="I4871" s="17">
        <f t="shared" si="310"/>
        <v>87953.25</v>
      </c>
      <c r="J4871" s="12" t="str">
        <f t="shared" si="311"/>
        <v>Accounts Payable - Unknown</v>
      </c>
    </row>
    <row r="4872" spans="1:10" ht="18" hidden="1" customHeight="1">
      <c r="A4872" s="13" t="s">
        <v>1102</v>
      </c>
      <c r="B4872" s="12" t="s">
        <v>929</v>
      </c>
      <c r="C4872" s="12" t="s">
        <v>702</v>
      </c>
      <c r="D4872" s="12" t="s">
        <v>272</v>
      </c>
      <c r="E4872" s="12">
        <v>-87953.25</v>
      </c>
      <c r="F4872" s="14" t="str">
        <f t="shared" si="308"/>
        <v>2025-11-13Bill Payment (Cheque)Suncoast Enclosures21000 Accounts Payable-87953.25</v>
      </c>
      <c r="G4872" s="15">
        <f t="shared" si="309"/>
        <v>45974</v>
      </c>
      <c r="H4872" s="16" t="str">
        <f>IF((IFERROR((VLOOKUP(D4872,'Automation (QBO)'!A:B,2,FALSE)),"0"))=0,"Suspense",(IFERROR((VLOOKUP(D4872,'Automation (QBO)'!A:B,2,FALSE)),"Suspense")))</f>
        <v>Accounts Payable - Unknown</v>
      </c>
      <c r="I4872" s="17">
        <f t="shared" si="310"/>
        <v>-87953.25</v>
      </c>
      <c r="J4872" s="12" t="str">
        <f t="shared" si="311"/>
        <v>Accounts Payable - Unknown</v>
      </c>
    </row>
    <row r="4873" spans="1:10" ht="18" hidden="1" customHeight="1">
      <c r="A4873" s="13" t="s">
        <v>1102</v>
      </c>
      <c r="B4873" s="12" t="s">
        <v>929</v>
      </c>
      <c r="C4873" s="12" t="s">
        <v>702</v>
      </c>
      <c r="D4873" s="12" t="s">
        <v>201</v>
      </c>
      <c r="E4873" s="12">
        <v>-87953.25</v>
      </c>
      <c r="F4873" s="14" t="str">
        <f t="shared" si="308"/>
        <v>2025-11-13Bill Payment (Cheque)Suncoast Enclosures11005 Chequing (CIBC)-87953.25</v>
      </c>
      <c r="G4873" s="15">
        <f t="shared" si="309"/>
        <v>45974</v>
      </c>
      <c r="H4873" s="16" t="str">
        <f>IF((IFERROR((VLOOKUP(D4873,'Automation (QBO)'!A:B,2,FALSE)),"0"))=0,"Suspense",(IFERROR((VLOOKUP(D4873,'Automation (QBO)'!A:B,2,FALSE)),"Suspense")))</f>
        <v>Chequing (CIBC)</v>
      </c>
      <c r="I4873" s="17">
        <f t="shared" si="310"/>
        <v>-87953.25</v>
      </c>
      <c r="J4873" s="12" t="str">
        <f t="shared" si="311"/>
        <v>Chequing (CIBC)</v>
      </c>
    </row>
    <row r="4874" spans="1:10" ht="18" hidden="1" customHeight="1">
      <c r="A4874" s="13" t="s">
        <v>1102</v>
      </c>
      <c r="B4874" s="12" t="s">
        <v>78</v>
      </c>
      <c r="C4874" s="12" t="s">
        <v>109</v>
      </c>
      <c r="D4874" s="12" t="s">
        <v>201</v>
      </c>
      <c r="E4874" s="12">
        <v>-3000</v>
      </c>
      <c r="F4874" s="14" t="str">
        <f t="shared" si="308"/>
        <v>2025-11-13ExpenseSaltire Rentals11005 Chequing (CIBC)-3000</v>
      </c>
      <c r="G4874" s="15">
        <f t="shared" si="309"/>
        <v>45974</v>
      </c>
      <c r="H4874" s="16" t="str">
        <f>IF((IFERROR((VLOOKUP(D4874,'Automation (QBO)'!A:B,2,FALSE)),"0"))=0,"Suspense",(IFERROR((VLOOKUP(D4874,'Automation (QBO)'!A:B,2,FALSE)),"Suspense")))</f>
        <v>Chequing (CIBC)</v>
      </c>
      <c r="I4874" s="17">
        <f t="shared" si="310"/>
        <v>-3000</v>
      </c>
      <c r="J4874" s="12" t="str">
        <f t="shared" si="311"/>
        <v>Chequing (CIBC)</v>
      </c>
    </row>
    <row r="4875" spans="1:10" ht="18" hidden="1" customHeight="1">
      <c r="A4875" s="13" t="s">
        <v>1102</v>
      </c>
      <c r="B4875" s="12" t="s">
        <v>78</v>
      </c>
      <c r="C4875" s="12" t="s">
        <v>109</v>
      </c>
      <c r="D4875" s="12" t="s">
        <v>656</v>
      </c>
      <c r="E4875" s="12">
        <v>3000</v>
      </c>
      <c r="F4875" s="14" t="str">
        <f t="shared" si="308"/>
        <v>2025-11-13ExpenseSaltire Rentals13007 Due to/from Saltire Rentals3000</v>
      </c>
      <c r="G4875" s="15">
        <f t="shared" si="309"/>
        <v>45974</v>
      </c>
      <c r="H4875" s="16" t="str">
        <f>IF((IFERROR((VLOOKUP(D4875,'Automation (QBO)'!A:B,2,FALSE)),"0"))=0,"Suspense",(IFERROR((VLOOKUP(D4875,'Automation (QBO)'!A:B,2,FALSE)),"Suspense")))</f>
        <v>Due to/from Saltire Rentals</v>
      </c>
      <c r="I4875" s="17">
        <f t="shared" si="310"/>
        <v>3000</v>
      </c>
      <c r="J4875" s="12" t="str">
        <f t="shared" si="311"/>
        <v>Due to/from Saltire Rentals</v>
      </c>
    </row>
    <row r="4876" spans="1:10" ht="18" hidden="1" customHeight="1">
      <c r="A4876" s="13" t="s">
        <v>1102</v>
      </c>
      <c r="B4876" s="12" t="s">
        <v>78</v>
      </c>
      <c r="C4876" s="12" t="s">
        <v>109</v>
      </c>
      <c r="D4876" s="12" t="s">
        <v>199</v>
      </c>
      <c r="E4876" s="12">
        <v>0</v>
      </c>
      <c r="F4876" s="14" t="str">
        <f t="shared" si="308"/>
        <v>2025-11-13ExpenseSaltire Rentals21020 GST/HST Payable0</v>
      </c>
      <c r="G4876" s="15">
        <f t="shared" si="309"/>
        <v>45974</v>
      </c>
      <c r="H4876" s="16" t="str">
        <f>IF((IFERROR((VLOOKUP(D4876,'Automation (QBO)'!A:B,2,FALSE)),"0"))=0,"Suspense",(IFERROR((VLOOKUP(D4876,'Automation (QBO)'!A:B,2,FALSE)),"Suspense")))</f>
        <v>GST/HST Payable</v>
      </c>
      <c r="I4876" s="17">
        <f t="shared" si="310"/>
        <v>0</v>
      </c>
      <c r="J4876" s="12" t="str">
        <f t="shared" si="311"/>
        <v>GST/HST Payable</v>
      </c>
    </row>
    <row r="4877" spans="1:10" ht="18" hidden="1" customHeight="1">
      <c r="A4877" s="13" t="s">
        <v>1102</v>
      </c>
      <c r="B4877" s="12" t="s">
        <v>78</v>
      </c>
      <c r="C4877" s="12" t="s">
        <v>80</v>
      </c>
      <c r="D4877" s="12" t="s">
        <v>505</v>
      </c>
      <c r="E4877" s="12">
        <v>27.99</v>
      </c>
      <c r="F4877" s="14" t="str">
        <f t="shared" si="308"/>
        <v>2025-11-13ExpenseApple21010 Credit Card (CIBC Visa)27.99</v>
      </c>
      <c r="G4877" s="15">
        <f t="shared" si="309"/>
        <v>45974</v>
      </c>
      <c r="H4877" s="16" t="str">
        <f>IF((IFERROR((VLOOKUP(D4877,'Automation (QBO)'!A:B,2,FALSE)),"0"))=0,"Suspense",(IFERROR((VLOOKUP(D4877,'Automation (QBO)'!A:B,2,FALSE)),"Suspense")))</f>
        <v>Credit Card (CIBC Visa)</v>
      </c>
      <c r="I4877" s="17">
        <f t="shared" si="310"/>
        <v>27.99</v>
      </c>
      <c r="J4877" s="12" t="str">
        <f t="shared" si="311"/>
        <v>Credit Card (CIBC Visa)</v>
      </c>
    </row>
    <row r="4878" spans="1:10" ht="18" hidden="1" customHeight="1">
      <c r="A4878" s="13" t="s">
        <v>1102</v>
      </c>
      <c r="B4878" s="12" t="s">
        <v>78</v>
      </c>
      <c r="C4878" s="12" t="s">
        <v>80</v>
      </c>
      <c r="D4878" s="12" t="s">
        <v>383</v>
      </c>
      <c r="E4878" s="12">
        <v>26.66</v>
      </c>
      <c r="F4878" s="14" t="str">
        <f t="shared" si="308"/>
        <v>2025-11-13ExpenseApple52165 Subscriptions (Annual)26.66</v>
      </c>
      <c r="G4878" s="15">
        <f t="shared" si="309"/>
        <v>45974</v>
      </c>
      <c r="H4878" s="16" t="str">
        <f>IF((IFERROR((VLOOKUP(D4878,'Automation (QBO)'!A:B,2,FALSE)),"0"))=0,"Suspense",(IFERROR((VLOOKUP(D4878,'Automation (QBO)'!A:B,2,FALSE)),"Suspense")))</f>
        <v>Subscriptions (Annual)</v>
      </c>
      <c r="I4878" s="17">
        <f t="shared" si="310"/>
        <v>26.66</v>
      </c>
      <c r="J4878" s="12" t="str">
        <f t="shared" si="311"/>
        <v>Subscriptions (Annual)</v>
      </c>
    </row>
    <row r="4879" spans="1:10" ht="18" hidden="1" customHeight="1">
      <c r="A4879" s="13" t="s">
        <v>1102</v>
      </c>
      <c r="B4879" s="12" t="s">
        <v>78</v>
      </c>
      <c r="C4879" s="12" t="s">
        <v>80</v>
      </c>
      <c r="D4879" s="12" t="s">
        <v>199</v>
      </c>
      <c r="E4879" s="12">
        <v>-1.33</v>
      </c>
      <c r="F4879" s="14" t="str">
        <f t="shared" si="308"/>
        <v>2025-11-13ExpenseApple21020 GST/HST Payable-1.33</v>
      </c>
      <c r="G4879" s="15">
        <f t="shared" si="309"/>
        <v>45974</v>
      </c>
      <c r="H4879" s="16" t="str">
        <f>IF((IFERROR((VLOOKUP(D4879,'Automation (QBO)'!A:B,2,FALSE)),"0"))=0,"Suspense",(IFERROR((VLOOKUP(D4879,'Automation (QBO)'!A:B,2,FALSE)),"Suspense")))</f>
        <v>GST/HST Payable</v>
      </c>
      <c r="I4879" s="17">
        <f t="shared" si="310"/>
        <v>-1.33</v>
      </c>
      <c r="J4879" s="12" t="str">
        <f t="shared" si="311"/>
        <v>GST/HST Payable</v>
      </c>
    </row>
    <row r="4880" spans="1:10" ht="18" hidden="1" customHeight="1">
      <c r="A4880" s="13" t="s">
        <v>1103</v>
      </c>
      <c r="B4880" s="12" t="s">
        <v>78</v>
      </c>
      <c r="C4880" s="12" t="s">
        <v>100</v>
      </c>
      <c r="D4880" s="12" t="s">
        <v>505</v>
      </c>
      <c r="E4880" s="12">
        <v>22.85</v>
      </c>
      <c r="F4880" s="14" t="str">
        <f t="shared" si="308"/>
        <v>2025-11-14ExpenseMicrosoft Canada Inc21010 Credit Card (CIBC Visa)22.85</v>
      </c>
      <c r="G4880" s="15">
        <f t="shared" si="309"/>
        <v>45975</v>
      </c>
      <c r="H4880" s="16" t="str">
        <f>IF((IFERROR((VLOOKUP(D4880,'Automation (QBO)'!A:B,2,FALSE)),"0"))=0,"Suspense",(IFERROR((VLOOKUP(D4880,'Automation (QBO)'!A:B,2,FALSE)),"Suspense")))</f>
        <v>Credit Card (CIBC Visa)</v>
      </c>
      <c r="I4880" s="17">
        <f t="shared" si="310"/>
        <v>22.85</v>
      </c>
      <c r="J4880" s="12" t="str">
        <f t="shared" si="311"/>
        <v>Credit Card (CIBC Visa)</v>
      </c>
    </row>
    <row r="4881" spans="1:10" ht="18" hidden="1" customHeight="1">
      <c r="A4881" s="13" t="s">
        <v>1103</v>
      </c>
      <c r="B4881" s="12" t="s">
        <v>78</v>
      </c>
      <c r="C4881" s="12" t="s">
        <v>100</v>
      </c>
      <c r="D4881" s="12" t="s">
        <v>383</v>
      </c>
      <c r="E4881" s="12">
        <v>21.76</v>
      </c>
      <c r="F4881" s="14" t="str">
        <f t="shared" si="308"/>
        <v>2025-11-14ExpenseMicrosoft Canada Inc52165 Subscriptions (Annual)21.76</v>
      </c>
      <c r="G4881" s="15">
        <f t="shared" si="309"/>
        <v>45975</v>
      </c>
      <c r="H4881" s="16" t="str">
        <f>IF((IFERROR((VLOOKUP(D4881,'Automation (QBO)'!A:B,2,FALSE)),"0"))=0,"Suspense",(IFERROR((VLOOKUP(D4881,'Automation (QBO)'!A:B,2,FALSE)),"Suspense")))</f>
        <v>Subscriptions (Annual)</v>
      </c>
      <c r="I4881" s="17">
        <f t="shared" si="310"/>
        <v>21.76</v>
      </c>
      <c r="J4881" s="12" t="str">
        <f t="shared" si="311"/>
        <v>Subscriptions (Annual)</v>
      </c>
    </row>
    <row r="4882" spans="1:10" ht="18" hidden="1" customHeight="1">
      <c r="A4882" s="13" t="s">
        <v>1103</v>
      </c>
      <c r="B4882" s="12" t="s">
        <v>78</v>
      </c>
      <c r="C4882" s="12" t="s">
        <v>100</v>
      </c>
      <c r="D4882" s="12" t="s">
        <v>199</v>
      </c>
      <c r="E4882" s="12">
        <v>-1.0900000000000001</v>
      </c>
      <c r="F4882" s="14" t="str">
        <f t="shared" si="308"/>
        <v>2025-11-14ExpenseMicrosoft Canada Inc21020 GST/HST Payable-1.09</v>
      </c>
      <c r="G4882" s="15">
        <f t="shared" si="309"/>
        <v>45975</v>
      </c>
      <c r="H4882" s="16" t="str">
        <f>IF((IFERROR((VLOOKUP(D4882,'Automation (QBO)'!A:B,2,FALSE)),"0"))=0,"Suspense",(IFERROR((VLOOKUP(D4882,'Automation (QBO)'!A:B,2,FALSE)),"Suspense")))</f>
        <v>GST/HST Payable</v>
      </c>
      <c r="I4882" s="17">
        <f t="shared" si="310"/>
        <v>-1.0900000000000001</v>
      </c>
      <c r="J4882" s="12" t="str">
        <f t="shared" si="311"/>
        <v>GST/HST Payable</v>
      </c>
    </row>
    <row r="4883" spans="1:10" ht="18" hidden="1" customHeight="1">
      <c r="A4883" s="13" t="s">
        <v>1103</v>
      </c>
      <c r="B4883" s="12" t="s">
        <v>78</v>
      </c>
      <c r="C4883" s="12" t="s">
        <v>100</v>
      </c>
      <c r="D4883" s="12" t="s">
        <v>505</v>
      </c>
      <c r="E4883" s="12">
        <v>10.98</v>
      </c>
      <c r="F4883" s="14" t="str">
        <f t="shared" si="308"/>
        <v>2025-11-14ExpenseMicrosoft Canada Inc21010 Credit Card (CIBC Visa)10.98</v>
      </c>
      <c r="G4883" s="15">
        <f t="shared" si="309"/>
        <v>45975</v>
      </c>
      <c r="H4883" s="16" t="str">
        <f>IF((IFERROR((VLOOKUP(D4883,'Automation (QBO)'!A:B,2,FALSE)),"0"))=0,"Suspense",(IFERROR((VLOOKUP(D4883,'Automation (QBO)'!A:B,2,FALSE)),"Suspense")))</f>
        <v>Credit Card (CIBC Visa)</v>
      </c>
      <c r="I4883" s="17">
        <f t="shared" si="310"/>
        <v>10.98</v>
      </c>
      <c r="J4883" s="12" t="str">
        <f t="shared" si="311"/>
        <v>Credit Card (CIBC Visa)</v>
      </c>
    </row>
    <row r="4884" spans="1:10" ht="18" hidden="1" customHeight="1">
      <c r="A4884" s="13" t="s">
        <v>1103</v>
      </c>
      <c r="B4884" s="12" t="s">
        <v>78</v>
      </c>
      <c r="C4884" s="12" t="s">
        <v>100</v>
      </c>
      <c r="D4884" s="12" t="s">
        <v>383</v>
      </c>
      <c r="E4884" s="12">
        <v>10.46</v>
      </c>
      <c r="F4884" s="14" t="str">
        <f t="shared" si="308"/>
        <v>2025-11-14ExpenseMicrosoft Canada Inc52165 Subscriptions (Annual)10.46</v>
      </c>
      <c r="G4884" s="15">
        <f t="shared" si="309"/>
        <v>45975</v>
      </c>
      <c r="H4884" s="16" t="str">
        <f>IF((IFERROR((VLOOKUP(D4884,'Automation (QBO)'!A:B,2,FALSE)),"0"))=0,"Suspense",(IFERROR((VLOOKUP(D4884,'Automation (QBO)'!A:B,2,FALSE)),"Suspense")))</f>
        <v>Subscriptions (Annual)</v>
      </c>
      <c r="I4884" s="17">
        <f t="shared" si="310"/>
        <v>10.46</v>
      </c>
      <c r="J4884" s="12" t="str">
        <f t="shared" si="311"/>
        <v>Subscriptions (Annual)</v>
      </c>
    </row>
    <row r="4885" spans="1:10" ht="18" hidden="1" customHeight="1">
      <c r="A4885" s="13" t="s">
        <v>1103</v>
      </c>
      <c r="B4885" s="12" t="s">
        <v>78</v>
      </c>
      <c r="C4885" s="12" t="s">
        <v>100</v>
      </c>
      <c r="D4885" s="12" t="s">
        <v>199</v>
      </c>
      <c r="E4885" s="12">
        <v>-0.52</v>
      </c>
      <c r="F4885" s="14" t="str">
        <f t="shared" si="308"/>
        <v>2025-11-14ExpenseMicrosoft Canada Inc21020 GST/HST Payable-0.52</v>
      </c>
      <c r="G4885" s="15">
        <f t="shared" si="309"/>
        <v>45975</v>
      </c>
      <c r="H4885" s="16" t="str">
        <f>IF((IFERROR((VLOOKUP(D4885,'Automation (QBO)'!A:B,2,FALSE)),"0"))=0,"Suspense",(IFERROR((VLOOKUP(D4885,'Automation (QBO)'!A:B,2,FALSE)),"Suspense")))</f>
        <v>GST/HST Payable</v>
      </c>
      <c r="I4885" s="17">
        <f t="shared" si="310"/>
        <v>-0.52</v>
      </c>
      <c r="J4885" s="12" t="str">
        <f t="shared" si="311"/>
        <v>GST/HST Payable</v>
      </c>
    </row>
    <row r="4886" spans="1:10" ht="18" hidden="1" customHeight="1">
      <c r="A4886" s="13" t="s">
        <v>1103</v>
      </c>
      <c r="B4886" s="12" t="s">
        <v>78</v>
      </c>
      <c r="C4886" s="12" t="s">
        <v>100</v>
      </c>
      <c r="D4886" s="12" t="s">
        <v>505</v>
      </c>
      <c r="E4886" s="12">
        <v>12.1</v>
      </c>
      <c r="F4886" s="14" t="str">
        <f t="shared" si="308"/>
        <v>2025-11-14ExpenseMicrosoft Canada Inc21010 Credit Card (CIBC Visa)12.1</v>
      </c>
      <c r="G4886" s="15">
        <f t="shared" si="309"/>
        <v>45975</v>
      </c>
      <c r="H4886" s="16" t="str">
        <f>IF((IFERROR((VLOOKUP(D4886,'Automation (QBO)'!A:B,2,FALSE)),"0"))=0,"Suspense",(IFERROR((VLOOKUP(D4886,'Automation (QBO)'!A:B,2,FALSE)),"Suspense")))</f>
        <v>Credit Card (CIBC Visa)</v>
      </c>
      <c r="I4886" s="17">
        <f t="shared" si="310"/>
        <v>12.1</v>
      </c>
      <c r="J4886" s="12" t="str">
        <f t="shared" si="311"/>
        <v>Credit Card (CIBC Visa)</v>
      </c>
    </row>
    <row r="4887" spans="1:10" ht="18" hidden="1" customHeight="1">
      <c r="A4887" s="13" t="s">
        <v>1103</v>
      </c>
      <c r="B4887" s="12" t="s">
        <v>78</v>
      </c>
      <c r="C4887" s="12" t="s">
        <v>100</v>
      </c>
      <c r="D4887" s="12" t="s">
        <v>383</v>
      </c>
      <c r="E4887" s="12">
        <v>11.52</v>
      </c>
      <c r="F4887" s="14" t="str">
        <f t="shared" si="308"/>
        <v>2025-11-14ExpenseMicrosoft Canada Inc52165 Subscriptions (Annual)11.52</v>
      </c>
      <c r="G4887" s="15">
        <f t="shared" si="309"/>
        <v>45975</v>
      </c>
      <c r="H4887" s="16" t="str">
        <f>IF((IFERROR((VLOOKUP(D4887,'Automation (QBO)'!A:B,2,FALSE)),"0"))=0,"Suspense",(IFERROR((VLOOKUP(D4887,'Automation (QBO)'!A:B,2,FALSE)),"Suspense")))</f>
        <v>Subscriptions (Annual)</v>
      </c>
      <c r="I4887" s="17">
        <f t="shared" si="310"/>
        <v>11.52</v>
      </c>
      <c r="J4887" s="12" t="str">
        <f t="shared" si="311"/>
        <v>Subscriptions (Annual)</v>
      </c>
    </row>
    <row r="4888" spans="1:10" ht="18" hidden="1" customHeight="1">
      <c r="A4888" s="13" t="s">
        <v>1103</v>
      </c>
      <c r="B4888" s="12" t="s">
        <v>78</v>
      </c>
      <c r="C4888" s="12" t="s">
        <v>100</v>
      </c>
      <c r="D4888" s="12" t="s">
        <v>199</v>
      </c>
      <c r="E4888" s="12">
        <v>-0.57999999999999996</v>
      </c>
      <c r="F4888" s="14" t="str">
        <f t="shared" ref="F4888:F4951" si="312">A4888&amp;B4888&amp;C4888&amp;D4888&amp;E4888</f>
        <v>2025-11-14ExpenseMicrosoft Canada Inc21020 GST/HST Payable-0.58</v>
      </c>
      <c r="G4888" s="15">
        <f t="shared" ref="G4888:G4951" si="313">IFERROR((DATEVALUE(A4888)),A4888)</f>
        <v>45975</v>
      </c>
      <c r="H4888" s="16" t="str">
        <f>IF((IFERROR((VLOOKUP(D4888,'Automation (QBO)'!A:B,2,FALSE)),"0"))=0,"Suspense",(IFERROR((VLOOKUP(D4888,'Automation (QBO)'!A:B,2,FALSE)),"Suspense")))</f>
        <v>GST/HST Payable</v>
      </c>
      <c r="I4888" s="17">
        <f t="shared" ref="I4888:I4951" si="314">E4888</f>
        <v>-0.57999999999999996</v>
      </c>
      <c r="J4888" s="12" t="str">
        <f t="shared" ref="J4888:J4951" si="315">H4888</f>
        <v>GST/HST Payable</v>
      </c>
    </row>
    <row r="4889" spans="1:10" ht="18" hidden="1" customHeight="1">
      <c r="A4889" s="13" t="s">
        <v>1104</v>
      </c>
      <c r="B4889" s="12" t="s">
        <v>924</v>
      </c>
      <c r="C4889" s="12" t="s">
        <v>103</v>
      </c>
      <c r="D4889" s="12" t="s">
        <v>660</v>
      </c>
      <c r="E4889" s="116">
        <v>131.84</v>
      </c>
      <c r="F4889" s="14" t="str">
        <f t="shared" si="312"/>
        <v>2025-11-15BillRona51335 Project Expense - Materials131.84</v>
      </c>
      <c r="G4889" s="15">
        <f t="shared" si="313"/>
        <v>45976</v>
      </c>
      <c r="H4889" s="16" t="str">
        <f>IF((IFERROR((VLOOKUP(D4889,'Automation (QBO)'!A:B,2,FALSE)),"0"))=0,"Suspense",(IFERROR((VLOOKUP(D4889,'Automation (QBO)'!A:B,2,FALSE)),"Suspense")))</f>
        <v>Project Expense - Materials</v>
      </c>
      <c r="I4889" s="17">
        <f t="shared" si="314"/>
        <v>131.84</v>
      </c>
      <c r="J4889" s="12" t="str">
        <f t="shared" si="315"/>
        <v>Project Expense - Materials</v>
      </c>
    </row>
    <row r="4890" spans="1:10" ht="18" hidden="1" customHeight="1">
      <c r="A4890" s="13" t="s">
        <v>1104</v>
      </c>
      <c r="B4890" s="12" t="s">
        <v>924</v>
      </c>
      <c r="C4890" s="12" t="s">
        <v>103</v>
      </c>
      <c r="D4890" s="12" t="s">
        <v>199</v>
      </c>
      <c r="E4890" s="12">
        <v>0</v>
      </c>
      <c r="F4890" s="14" t="str">
        <f t="shared" si="312"/>
        <v>2025-11-15BillRona21020 GST/HST Payable0</v>
      </c>
      <c r="G4890" s="15">
        <f t="shared" si="313"/>
        <v>45976</v>
      </c>
      <c r="H4890" s="16" t="str">
        <f>IF((IFERROR((VLOOKUP(D4890,'Automation (QBO)'!A:B,2,FALSE)),"0"))=0,"Suspense",(IFERROR((VLOOKUP(D4890,'Automation (QBO)'!A:B,2,FALSE)),"Suspense")))</f>
        <v>GST/HST Payable</v>
      </c>
      <c r="I4890" s="17">
        <f t="shared" si="314"/>
        <v>0</v>
      </c>
      <c r="J4890" s="12" t="str">
        <f t="shared" si="315"/>
        <v>GST/HST Payable</v>
      </c>
    </row>
    <row r="4891" spans="1:10" ht="18" hidden="1" customHeight="1">
      <c r="A4891" s="13" t="s">
        <v>1104</v>
      </c>
      <c r="B4891" s="12" t="s">
        <v>924</v>
      </c>
      <c r="C4891" s="12" t="s">
        <v>103</v>
      </c>
      <c r="D4891" s="12" t="s">
        <v>272</v>
      </c>
      <c r="E4891" s="12">
        <v>131.84</v>
      </c>
      <c r="F4891" s="14" t="str">
        <f t="shared" si="312"/>
        <v>2025-11-15BillRona21000 Accounts Payable131.84</v>
      </c>
      <c r="G4891" s="15">
        <f t="shared" si="313"/>
        <v>45976</v>
      </c>
      <c r="H4891" s="16" t="str">
        <f>IF((IFERROR((VLOOKUP(D4891,'Automation (QBO)'!A:B,2,FALSE)),"0"))=0,"Suspense",(IFERROR((VLOOKUP(D4891,'Automation (QBO)'!A:B,2,FALSE)),"Suspense")))</f>
        <v>Accounts Payable - Unknown</v>
      </c>
      <c r="I4891" s="17">
        <f t="shared" si="314"/>
        <v>131.84</v>
      </c>
      <c r="J4891" s="12" t="str">
        <f t="shared" si="315"/>
        <v>Accounts Payable - Unknown</v>
      </c>
    </row>
    <row r="4892" spans="1:10" ht="18" hidden="1" customHeight="1">
      <c r="A4892" s="13" t="s">
        <v>1104</v>
      </c>
      <c r="B4892" s="12" t="s">
        <v>925</v>
      </c>
      <c r="C4892" s="12" t="s">
        <v>103</v>
      </c>
      <c r="D4892" s="12" t="s">
        <v>272</v>
      </c>
      <c r="E4892" s="12">
        <v>-131.84</v>
      </c>
      <c r="F4892" s="14" t="str">
        <f t="shared" si="312"/>
        <v>2025-11-15Bill Payment (Credit Card)Rona21000 Accounts Payable-131.84</v>
      </c>
      <c r="G4892" s="15">
        <f t="shared" si="313"/>
        <v>45976</v>
      </c>
      <c r="H4892" s="16" t="str">
        <f>IF((IFERROR((VLOOKUP(D4892,'Automation (QBO)'!A:B,2,FALSE)),"0"))=0,"Suspense",(IFERROR((VLOOKUP(D4892,'Automation (QBO)'!A:B,2,FALSE)),"Suspense")))</f>
        <v>Accounts Payable - Unknown</v>
      </c>
      <c r="I4892" s="17">
        <f t="shared" si="314"/>
        <v>-131.84</v>
      </c>
      <c r="J4892" s="12" t="str">
        <f t="shared" si="315"/>
        <v>Accounts Payable - Unknown</v>
      </c>
    </row>
    <row r="4893" spans="1:10" ht="18" hidden="1" customHeight="1">
      <c r="A4893" s="13" t="s">
        <v>1104</v>
      </c>
      <c r="B4893" s="12" t="s">
        <v>925</v>
      </c>
      <c r="C4893" s="12" t="s">
        <v>103</v>
      </c>
      <c r="D4893" s="12" t="s">
        <v>505</v>
      </c>
      <c r="E4893" s="12">
        <v>131.84</v>
      </c>
      <c r="F4893" s="14" t="str">
        <f t="shared" si="312"/>
        <v>2025-11-15Bill Payment (Credit Card)Rona21010 Credit Card (CIBC Visa)131.84</v>
      </c>
      <c r="G4893" s="15">
        <f t="shared" si="313"/>
        <v>45976</v>
      </c>
      <c r="H4893" s="16" t="str">
        <f>IF((IFERROR((VLOOKUP(D4893,'Automation (QBO)'!A:B,2,FALSE)),"0"))=0,"Suspense",(IFERROR((VLOOKUP(D4893,'Automation (QBO)'!A:B,2,FALSE)),"Suspense")))</f>
        <v>Credit Card (CIBC Visa)</v>
      </c>
      <c r="I4893" s="17">
        <f t="shared" si="314"/>
        <v>131.84</v>
      </c>
      <c r="J4893" s="12" t="str">
        <f t="shared" si="315"/>
        <v>Credit Card (CIBC Visa)</v>
      </c>
    </row>
    <row r="4894" spans="1:10" ht="18" hidden="1" customHeight="1">
      <c r="A4894" s="13" t="s">
        <v>1105</v>
      </c>
      <c r="B4894" s="12" t="s">
        <v>78</v>
      </c>
      <c r="C4894" s="12" t="s">
        <v>93</v>
      </c>
      <c r="D4894" s="12" t="s">
        <v>505</v>
      </c>
      <c r="E4894" s="12">
        <v>24.92</v>
      </c>
      <c r="F4894" s="14" t="str">
        <f t="shared" si="312"/>
        <v>2025-11-17ExpenseFullHost21010 Credit Card (CIBC Visa)24.92</v>
      </c>
      <c r="G4894" s="15">
        <f t="shared" si="313"/>
        <v>45978</v>
      </c>
      <c r="H4894" s="16" t="str">
        <f>IF((IFERROR((VLOOKUP(D4894,'Automation (QBO)'!A:B,2,FALSE)),"0"))=0,"Suspense",(IFERROR((VLOOKUP(D4894,'Automation (QBO)'!A:B,2,FALSE)),"Suspense")))</f>
        <v>Credit Card (CIBC Visa)</v>
      </c>
      <c r="I4894" s="17">
        <f t="shared" si="314"/>
        <v>24.92</v>
      </c>
      <c r="J4894" s="12" t="str">
        <f t="shared" si="315"/>
        <v>Credit Card (CIBC Visa)</v>
      </c>
    </row>
    <row r="4895" spans="1:10" ht="18" hidden="1" customHeight="1">
      <c r="A4895" s="13" t="s">
        <v>1105</v>
      </c>
      <c r="B4895" s="12" t="s">
        <v>78</v>
      </c>
      <c r="C4895" s="12" t="s">
        <v>93</v>
      </c>
      <c r="D4895" s="12" t="s">
        <v>383</v>
      </c>
      <c r="E4895" s="12">
        <v>23.73</v>
      </c>
      <c r="F4895" s="14" t="str">
        <f t="shared" si="312"/>
        <v>2025-11-17ExpenseFullHost52165 Subscriptions (Annual)23.73</v>
      </c>
      <c r="G4895" s="15">
        <f t="shared" si="313"/>
        <v>45978</v>
      </c>
      <c r="H4895" s="16" t="str">
        <f>IF((IFERROR((VLOOKUP(D4895,'Automation (QBO)'!A:B,2,FALSE)),"0"))=0,"Suspense",(IFERROR((VLOOKUP(D4895,'Automation (QBO)'!A:B,2,FALSE)),"Suspense")))</f>
        <v>Subscriptions (Annual)</v>
      </c>
      <c r="I4895" s="17">
        <f t="shared" si="314"/>
        <v>23.73</v>
      </c>
      <c r="J4895" s="12" t="str">
        <f t="shared" si="315"/>
        <v>Subscriptions (Annual)</v>
      </c>
    </row>
    <row r="4896" spans="1:10" ht="18" hidden="1" customHeight="1">
      <c r="A4896" s="13" t="s">
        <v>1105</v>
      </c>
      <c r="B4896" s="12" t="s">
        <v>78</v>
      </c>
      <c r="C4896" s="12" t="s">
        <v>93</v>
      </c>
      <c r="D4896" s="12" t="s">
        <v>199</v>
      </c>
      <c r="E4896" s="12">
        <v>-1.19</v>
      </c>
      <c r="F4896" s="14" t="str">
        <f t="shared" si="312"/>
        <v>2025-11-17ExpenseFullHost21020 GST/HST Payable-1.19</v>
      </c>
      <c r="G4896" s="15">
        <f t="shared" si="313"/>
        <v>45978</v>
      </c>
      <c r="H4896" s="16" t="str">
        <f>IF((IFERROR((VLOOKUP(D4896,'Automation (QBO)'!A:B,2,FALSE)),"0"))=0,"Suspense",(IFERROR((VLOOKUP(D4896,'Automation (QBO)'!A:B,2,FALSE)),"Suspense")))</f>
        <v>GST/HST Payable</v>
      </c>
      <c r="I4896" s="17">
        <f t="shared" si="314"/>
        <v>-1.19</v>
      </c>
      <c r="J4896" s="12" t="str">
        <f t="shared" si="315"/>
        <v>GST/HST Payable</v>
      </c>
    </row>
    <row r="4897" spans="1:10" ht="18" hidden="1" customHeight="1">
      <c r="A4897" s="13" t="s">
        <v>1105</v>
      </c>
      <c r="B4897" s="12" t="s">
        <v>84</v>
      </c>
      <c r="C4897" s="12" t="s">
        <v>1076</v>
      </c>
      <c r="D4897" s="12" t="s">
        <v>907</v>
      </c>
      <c r="E4897" s="117">
        <v>466.47</v>
      </c>
      <c r="F4897" s="14" t="str">
        <f t="shared" si="312"/>
        <v>2025-11-17InvoiceSuterBrook Dental Group:SuterBrook Dental Expansion41008 Project Expense - Materials Income466.47</v>
      </c>
      <c r="G4897" s="15">
        <f t="shared" si="313"/>
        <v>45978</v>
      </c>
      <c r="H4897" s="16" t="str">
        <f>IF((IFERROR((VLOOKUP(D4897,'Automation (QBO)'!A:B,2,FALSE)),"0"))=0,"Suspense",(IFERROR((VLOOKUP(D4897,'Automation (QBO)'!A:B,2,FALSE)),"Suspense")))</f>
        <v>Project Expense - Materials Income</v>
      </c>
      <c r="I4897" s="17">
        <f t="shared" si="314"/>
        <v>466.47</v>
      </c>
      <c r="J4897" s="12" t="str">
        <f t="shared" si="315"/>
        <v>Project Expense - Materials Income</v>
      </c>
    </row>
    <row r="4898" spans="1:10" ht="18" hidden="1" customHeight="1">
      <c r="A4898" s="13" t="s">
        <v>1105</v>
      </c>
      <c r="B4898" s="12" t="s">
        <v>84</v>
      </c>
      <c r="C4898" s="12" t="s">
        <v>1076</v>
      </c>
      <c r="D4898" s="12" t="s">
        <v>759</v>
      </c>
      <c r="E4898" s="12">
        <v>93.29</v>
      </c>
      <c r="F4898" s="14" t="str">
        <f t="shared" si="312"/>
        <v>2025-11-17InvoiceSuterBrook Dental Group:SuterBrook Dental Expansion42015 Margin - Materials93.29</v>
      </c>
      <c r="G4898" s="15">
        <f t="shared" si="313"/>
        <v>45978</v>
      </c>
      <c r="H4898" s="16" t="str">
        <f>IF((IFERROR((VLOOKUP(D4898,'Automation (QBO)'!A:B,2,FALSE)),"0"))=0,"Suspense",(IFERROR((VLOOKUP(D4898,'Automation (QBO)'!A:B,2,FALSE)),"Suspense")))</f>
        <v>Margin - Materials</v>
      </c>
      <c r="I4898" s="17">
        <f t="shared" si="314"/>
        <v>93.29</v>
      </c>
      <c r="J4898" s="12" t="str">
        <f t="shared" si="315"/>
        <v>Margin - Materials</v>
      </c>
    </row>
    <row r="4899" spans="1:10" ht="18" hidden="1" customHeight="1">
      <c r="A4899" s="13" t="s">
        <v>1105</v>
      </c>
      <c r="B4899" s="12" t="s">
        <v>84</v>
      </c>
      <c r="C4899" s="12" t="s">
        <v>1076</v>
      </c>
      <c r="D4899" s="12" t="s">
        <v>758</v>
      </c>
      <c r="E4899" s="12">
        <v>680</v>
      </c>
      <c r="F4899" s="14" t="str">
        <f t="shared" si="312"/>
        <v>2025-11-17InvoiceSuterBrook Dental Group:SuterBrook Dental Expansion41006 Labour - General680</v>
      </c>
      <c r="G4899" s="15">
        <f t="shared" si="313"/>
        <v>45978</v>
      </c>
      <c r="H4899" s="16" t="str">
        <f>IF((IFERROR((VLOOKUP(D4899,'Automation (QBO)'!A:B,2,FALSE)),"0"))=0,"Suspense",(IFERROR((VLOOKUP(D4899,'Automation (QBO)'!A:B,2,FALSE)),"Suspense")))</f>
        <v>Labour - General</v>
      </c>
      <c r="I4899" s="17">
        <f t="shared" si="314"/>
        <v>680</v>
      </c>
      <c r="J4899" s="12" t="str">
        <f t="shared" si="315"/>
        <v>Labour - General</v>
      </c>
    </row>
    <row r="4900" spans="1:10" ht="18" hidden="1" customHeight="1">
      <c r="A4900" s="13" t="s">
        <v>1105</v>
      </c>
      <c r="B4900" s="12" t="s">
        <v>84</v>
      </c>
      <c r="C4900" s="12" t="s">
        <v>1076</v>
      </c>
      <c r="D4900" s="12" t="s">
        <v>199</v>
      </c>
      <c r="E4900" s="12">
        <v>61.98</v>
      </c>
      <c r="F4900" s="14" t="str">
        <f t="shared" si="312"/>
        <v>2025-11-17InvoiceSuterBrook Dental Group:SuterBrook Dental Expansion21020 GST/HST Payable61.98</v>
      </c>
      <c r="G4900" s="15">
        <f t="shared" si="313"/>
        <v>45978</v>
      </c>
      <c r="H4900" s="16" t="str">
        <f>IF((IFERROR((VLOOKUP(D4900,'Automation (QBO)'!A:B,2,FALSE)),"0"))=0,"Suspense",(IFERROR((VLOOKUP(D4900,'Automation (QBO)'!A:B,2,FALSE)),"Suspense")))</f>
        <v>GST/HST Payable</v>
      </c>
      <c r="I4900" s="17">
        <f t="shared" si="314"/>
        <v>61.98</v>
      </c>
      <c r="J4900" s="12" t="str">
        <f t="shared" si="315"/>
        <v>GST/HST Payable</v>
      </c>
    </row>
    <row r="4901" spans="1:10" ht="18" hidden="1" customHeight="1">
      <c r="A4901" s="13" t="s">
        <v>1105</v>
      </c>
      <c r="B4901" s="12" t="s">
        <v>84</v>
      </c>
      <c r="C4901" s="12" t="s">
        <v>1076</v>
      </c>
      <c r="D4901" s="12" t="s">
        <v>665</v>
      </c>
      <c r="E4901" s="12">
        <v>314496.28999999998</v>
      </c>
      <c r="F4901" s="14" t="str">
        <f t="shared" si="312"/>
        <v>2025-11-17InvoiceSuterBrook Dental Group:SuterBrook Dental Expansion12000 [Accounts Receivable]314496.29</v>
      </c>
      <c r="G4901" s="15">
        <f t="shared" si="313"/>
        <v>45978</v>
      </c>
      <c r="H4901" s="16" t="str">
        <f>IF((IFERROR((VLOOKUP(D4901,'Automation (QBO)'!A:B,2,FALSE)),"0"))=0,"Suspense",(IFERROR((VLOOKUP(D4901,'Automation (QBO)'!A:B,2,FALSE)),"Suspense")))</f>
        <v>Accounts Recievable - Suspense</v>
      </c>
      <c r="I4901" s="17">
        <f t="shared" si="314"/>
        <v>314496.28999999998</v>
      </c>
      <c r="J4901" s="12" t="str">
        <f t="shared" si="315"/>
        <v>Accounts Recievable - Suspense</v>
      </c>
    </row>
    <row r="4902" spans="1:10" ht="18" hidden="1" customHeight="1">
      <c r="A4902" s="13" t="s">
        <v>1105</v>
      </c>
      <c r="B4902" s="12" t="s">
        <v>84</v>
      </c>
      <c r="C4902" s="12" t="s">
        <v>1076</v>
      </c>
      <c r="D4902" s="12" t="s">
        <v>218</v>
      </c>
      <c r="E4902" s="12">
        <v>314496.28999999998</v>
      </c>
      <c r="F4902" s="14" t="str">
        <f t="shared" si="312"/>
        <v>2025-11-17InvoiceSuterBrook Dental Group:SuterBrook Dental Expansion21045 Deposit Received314496.29</v>
      </c>
      <c r="G4902" s="15">
        <f t="shared" si="313"/>
        <v>45978</v>
      </c>
      <c r="H4902" s="16" t="str">
        <f>IF((IFERROR((VLOOKUP(D4902,'Automation (QBO)'!A:B,2,FALSE)),"0"))=0,"Suspense",(IFERROR((VLOOKUP(D4902,'Automation (QBO)'!A:B,2,FALSE)),"Suspense")))</f>
        <v>Liability - Depostis Received</v>
      </c>
      <c r="I4902" s="17">
        <f t="shared" si="314"/>
        <v>314496.28999999998</v>
      </c>
      <c r="J4902" s="12" t="str">
        <f t="shared" si="315"/>
        <v>Liability - Depostis Received</v>
      </c>
    </row>
    <row r="4903" spans="1:10" ht="18" hidden="1" customHeight="1">
      <c r="A4903" s="13" t="s">
        <v>1105</v>
      </c>
      <c r="B4903" s="12" t="s">
        <v>84</v>
      </c>
      <c r="C4903" s="12" t="s">
        <v>1076</v>
      </c>
      <c r="D4903" s="12" t="s">
        <v>199</v>
      </c>
      <c r="E4903" s="12">
        <v>0</v>
      </c>
      <c r="F4903" s="14" t="str">
        <f t="shared" si="312"/>
        <v>2025-11-17InvoiceSuterBrook Dental Group:SuterBrook Dental Expansion21020 GST/HST Payable0</v>
      </c>
      <c r="G4903" s="15">
        <f t="shared" si="313"/>
        <v>45978</v>
      </c>
      <c r="H4903" s="16" t="str">
        <f>IF((IFERROR((VLOOKUP(D4903,'Automation (QBO)'!A:B,2,FALSE)),"0"))=0,"Suspense",(IFERROR((VLOOKUP(D4903,'Automation (QBO)'!A:B,2,FALSE)),"Suspense")))</f>
        <v>GST/HST Payable</v>
      </c>
      <c r="I4903" s="17">
        <f t="shared" si="314"/>
        <v>0</v>
      </c>
      <c r="J4903" s="12" t="str">
        <f t="shared" si="315"/>
        <v>GST/HST Payable</v>
      </c>
    </row>
    <row r="4904" spans="1:10" ht="18" hidden="1" customHeight="1">
      <c r="A4904" s="13" t="s">
        <v>1105</v>
      </c>
      <c r="B4904" s="12" t="s">
        <v>84</v>
      </c>
      <c r="C4904" s="12" t="s">
        <v>1076</v>
      </c>
      <c r="D4904" s="12" t="s">
        <v>665</v>
      </c>
      <c r="E4904" s="12">
        <v>1301.74</v>
      </c>
      <c r="F4904" s="14" t="str">
        <f t="shared" si="312"/>
        <v>2025-11-17InvoiceSuterBrook Dental Group:SuterBrook Dental Expansion12000 [Accounts Receivable]1301.74</v>
      </c>
      <c r="G4904" s="15">
        <f t="shared" si="313"/>
        <v>45978</v>
      </c>
      <c r="H4904" s="16" t="str">
        <f>IF((IFERROR((VLOOKUP(D4904,'Automation (QBO)'!A:B,2,FALSE)),"0"))=0,"Suspense",(IFERROR((VLOOKUP(D4904,'Automation (QBO)'!A:B,2,FALSE)),"Suspense")))</f>
        <v>Accounts Recievable - Suspense</v>
      </c>
      <c r="I4904" s="17">
        <f t="shared" si="314"/>
        <v>1301.74</v>
      </c>
      <c r="J4904" s="12" t="str">
        <f t="shared" si="315"/>
        <v>Accounts Recievable - Suspense</v>
      </c>
    </row>
    <row r="4905" spans="1:10" ht="18" hidden="1" customHeight="1">
      <c r="A4905" s="13" t="s">
        <v>1106</v>
      </c>
      <c r="B4905" s="12" t="s">
        <v>105</v>
      </c>
      <c r="D4905" s="12" t="s">
        <v>225</v>
      </c>
      <c r="E4905" s="12">
        <v>8555.73</v>
      </c>
      <c r="F4905" s="14" t="str">
        <f t="shared" si="312"/>
        <v>2025-11-18Journal Entry52510 Payroll - Salary8555.73</v>
      </c>
      <c r="G4905" s="15">
        <f t="shared" si="313"/>
        <v>45979</v>
      </c>
      <c r="H4905" s="16" t="str">
        <f>IF((IFERROR((VLOOKUP(D4905,'Automation (QBO)'!A:B,2,FALSE)),"0"))=0,"Suspense",(IFERROR((VLOOKUP(D4905,'Automation (QBO)'!A:B,2,FALSE)),"Suspense")))</f>
        <v>Payroll - Salary</v>
      </c>
      <c r="I4905" s="17">
        <f t="shared" si="314"/>
        <v>8555.73</v>
      </c>
      <c r="J4905" s="12" t="str">
        <f t="shared" si="315"/>
        <v>Payroll - Salary</v>
      </c>
    </row>
    <row r="4906" spans="1:10" ht="18" hidden="1" customHeight="1">
      <c r="A4906" s="13" t="s">
        <v>1106</v>
      </c>
      <c r="B4906" s="12" t="s">
        <v>105</v>
      </c>
      <c r="D4906" s="12" t="s">
        <v>657</v>
      </c>
      <c r="E4906" s="12">
        <v>56.44</v>
      </c>
      <c r="F4906" s="14" t="str">
        <f t="shared" si="312"/>
        <v>2025-11-18Journal Entry52535 Payroll - WCB56.44</v>
      </c>
      <c r="G4906" s="15">
        <f t="shared" si="313"/>
        <v>45979</v>
      </c>
      <c r="H4906" s="16" t="str">
        <f>IF((IFERROR((VLOOKUP(D4906,'Automation (QBO)'!A:B,2,FALSE)),"0"))=0,"Suspense",(IFERROR((VLOOKUP(D4906,'Automation (QBO)'!A:B,2,FALSE)),"Suspense")))</f>
        <v>Payroll - WCB</v>
      </c>
      <c r="I4906" s="17">
        <f t="shared" si="314"/>
        <v>56.44</v>
      </c>
      <c r="J4906" s="12" t="str">
        <f t="shared" si="315"/>
        <v>Payroll - WCB</v>
      </c>
    </row>
    <row r="4907" spans="1:10" ht="18" hidden="1" customHeight="1">
      <c r="A4907" s="13" t="s">
        <v>1106</v>
      </c>
      <c r="B4907" s="12" t="s">
        <v>105</v>
      </c>
      <c r="D4907" s="12" t="s">
        <v>221</v>
      </c>
      <c r="E4907" s="12">
        <v>126.89</v>
      </c>
      <c r="F4907" s="14" t="str">
        <f t="shared" si="312"/>
        <v>2025-11-18Journal Entry52525 Payroll - CPP126.89</v>
      </c>
      <c r="G4907" s="15">
        <f t="shared" si="313"/>
        <v>45979</v>
      </c>
      <c r="H4907" s="16" t="str">
        <f>IF((IFERROR((VLOOKUP(D4907,'Automation (QBO)'!A:B,2,FALSE)),"0"))=0,"Suspense",(IFERROR((VLOOKUP(D4907,'Automation (QBO)'!A:B,2,FALSE)),"Suspense")))</f>
        <v>Payroll - CPP + EI</v>
      </c>
      <c r="I4907" s="17">
        <f t="shared" si="314"/>
        <v>126.89</v>
      </c>
      <c r="J4907" s="12" t="str">
        <f t="shared" si="315"/>
        <v>Payroll - CPP + EI</v>
      </c>
    </row>
    <row r="4908" spans="1:10" ht="18" hidden="1" customHeight="1">
      <c r="A4908" s="13" t="s">
        <v>1106</v>
      </c>
      <c r="B4908" s="12" t="s">
        <v>105</v>
      </c>
      <c r="D4908" s="12" t="s">
        <v>222</v>
      </c>
      <c r="E4908" s="12">
        <v>55.15</v>
      </c>
      <c r="F4908" s="14" t="str">
        <f t="shared" si="312"/>
        <v>2025-11-18Journal Entry52520 Payroll - EI55.15</v>
      </c>
      <c r="G4908" s="15">
        <f t="shared" si="313"/>
        <v>45979</v>
      </c>
      <c r="H4908" s="16" t="str">
        <f>IF((IFERROR((VLOOKUP(D4908,'Automation (QBO)'!A:B,2,FALSE)),"0"))=0,"Suspense",(IFERROR((VLOOKUP(D4908,'Automation (QBO)'!A:B,2,FALSE)),"Suspense")))</f>
        <v>Payroll - CPP + EI</v>
      </c>
      <c r="I4908" s="17">
        <f t="shared" si="314"/>
        <v>55.15</v>
      </c>
      <c r="J4908" s="12" t="str">
        <f t="shared" si="315"/>
        <v>Payroll - CPP + EI</v>
      </c>
    </row>
    <row r="4909" spans="1:10" ht="18" hidden="1" customHeight="1">
      <c r="A4909" s="13" t="s">
        <v>1106</v>
      </c>
      <c r="B4909" s="12" t="s">
        <v>105</v>
      </c>
      <c r="D4909" s="12" t="s">
        <v>888</v>
      </c>
      <c r="E4909" s="12">
        <v>100.48</v>
      </c>
      <c r="F4909" s="14" t="str">
        <f t="shared" si="312"/>
        <v>2025-11-18Journal Entry52515 Payroll - Fees100.48</v>
      </c>
      <c r="G4909" s="15">
        <f t="shared" si="313"/>
        <v>45979</v>
      </c>
      <c r="H4909" s="16" t="str">
        <f>IF((IFERROR((VLOOKUP(D4909,'Automation (QBO)'!A:B,2,FALSE)),"0"))=0,"Suspense",(IFERROR((VLOOKUP(D4909,'Automation (QBO)'!A:B,2,FALSE)),"Suspense")))</f>
        <v>Payroll - Fees</v>
      </c>
      <c r="I4909" s="17">
        <f t="shared" si="314"/>
        <v>100.48</v>
      </c>
      <c r="J4909" s="12" t="str">
        <f t="shared" si="315"/>
        <v>Payroll - Fees</v>
      </c>
    </row>
    <row r="4910" spans="1:10" ht="18" hidden="1" customHeight="1">
      <c r="A4910" s="13" t="s">
        <v>1106</v>
      </c>
      <c r="B4910" s="12" t="s">
        <v>105</v>
      </c>
      <c r="D4910" s="12" t="s">
        <v>223</v>
      </c>
      <c r="E4910" s="12">
        <v>-5.0199999999999996</v>
      </c>
      <c r="F4910" s="14" t="str">
        <f t="shared" si="312"/>
        <v>2025-11-18Journal Entry21031 GST/HST Suspense-5.02</v>
      </c>
      <c r="G4910" s="15">
        <f t="shared" si="313"/>
        <v>45979</v>
      </c>
      <c r="H4910" s="16" t="str">
        <f>IF((IFERROR((VLOOKUP(D4910,'Automation (QBO)'!A:B,2,FALSE)),"0"))=0,"Suspense",(IFERROR((VLOOKUP(D4910,'Automation (QBO)'!A:B,2,FALSE)),"Suspense")))</f>
        <v>GST/HST Suspense</v>
      </c>
      <c r="I4910" s="17">
        <f t="shared" si="314"/>
        <v>-5.0199999999999996</v>
      </c>
      <c r="J4910" s="12" t="str">
        <f t="shared" si="315"/>
        <v>GST/HST Suspense</v>
      </c>
    </row>
    <row r="4911" spans="1:10" ht="18" hidden="1" customHeight="1">
      <c r="A4911" s="13" t="s">
        <v>1106</v>
      </c>
      <c r="B4911" s="12" t="s">
        <v>105</v>
      </c>
      <c r="D4911" s="12" t="s">
        <v>296</v>
      </c>
      <c r="E4911" s="12">
        <v>0</v>
      </c>
      <c r="F4911" s="14" t="str">
        <f t="shared" si="312"/>
        <v>2025-11-18Journal Entry13001 Due to/from Saltire Holdings0</v>
      </c>
      <c r="G4911" s="15">
        <f t="shared" si="313"/>
        <v>45979</v>
      </c>
      <c r="H4911" s="16" t="str">
        <f>IF((IFERROR((VLOOKUP(D4911,'Automation (QBO)'!A:B,2,FALSE)),"0"))=0,"Suspense",(IFERROR((VLOOKUP(D4911,'Automation (QBO)'!A:B,2,FALSE)),"Suspense")))</f>
        <v>Due to/from Saltire Holdings</v>
      </c>
      <c r="I4911" s="17">
        <f t="shared" si="314"/>
        <v>0</v>
      </c>
      <c r="J4911" s="12" t="str">
        <f t="shared" si="315"/>
        <v>Due to/from Saltire Holdings</v>
      </c>
    </row>
    <row r="4912" spans="1:10" ht="18" hidden="1" customHeight="1">
      <c r="A4912" s="13" t="s">
        <v>1106</v>
      </c>
      <c r="B4912" s="12" t="s">
        <v>105</v>
      </c>
      <c r="D4912" s="12" t="s">
        <v>296</v>
      </c>
      <c r="E4912" s="12">
        <v>0</v>
      </c>
      <c r="F4912" s="14" t="str">
        <f t="shared" si="312"/>
        <v>2025-11-18Journal Entry13001 Due to/from Saltire Holdings0</v>
      </c>
      <c r="G4912" s="15">
        <f t="shared" si="313"/>
        <v>45979</v>
      </c>
      <c r="H4912" s="16" t="str">
        <f>IF((IFERROR((VLOOKUP(D4912,'Automation (QBO)'!A:B,2,FALSE)),"0"))=0,"Suspense",(IFERROR((VLOOKUP(D4912,'Automation (QBO)'!A:B,2,FALSE)),"Suspense")))</f>
        <v>Due to/from Saltire Holdings</v>
      </c>
      <c r="I4912" s="17">
        <f t="shared" si="314"/>
        <v>0</v>
      </c>
      <c r="J4912" s="12" t="str">
        <f t="shared" si="315"/>
        <v>Due to/from Saltire Holdings</v>
      </c>
    </row>
    <row r="4913" spans="1:10" ht="18" hidden="1" customHeight="1">
      <c r="A4913" s="13" t="s">
        <v>1106</v>
      </c>
      <c r="B4913" s="12" t="s">
        <v>105</v>
      </c>
      <c r="D4913" s="12" t="s">
        <v>201</v>
      </c>
      <c r="E4913" s="12">
        <v>-8899.7099999999991</v>
      </c>
      <c r="F4913" s="14" t="str">
        <f t="shared" si="312"/>
        <v>2025-11-18Journal Entry11005 Chequing (CIBC)-8899.71</v>
      </c>
      <c r="G4913" s="15">
        <f t="shared" si="313"/>
        <v>45979</v>
      </c>
      <c r="H4913" s="16" t="str">
        <f>IF((IFERROR((VLOOKUP(D4913,'Automation (QBO)'!A:B,2,FALSE)),"0"))=0,"Suspense",(IFERROR((VLOOKUP(D4913,'Automation (QBO)'!A:B,2,FALSE)),"Suspense")))</f>
        <v>Chequing (CIBC)</v>
      </c>
      <c r="I4913" s="17">
        <f t="shared" si="314"/>
        <v>-8899.7099999999991</v>
      </c>
      <c r="J4913" s="12" t="str">
        <f t="shared" si="315"/>
        <v>Chequing (CIBC)</v>
      </c>
    </row>
    <row r="4914" spans="1:10" ht="18" hidden="1" customHeight="1">
      <c r="A4914" s="13" t="s">
        <v>1106</v>
      </c>
      <c r="B4914" s="12" t="s">
        <v>78</v>
      </c>
      <c r="C4914" s="12" t="s">
        <v>92</v>
      </c>
      <c r="D4914" s="12" t="s">
        <v>201</v>
      </c>
      <c r="E4914" s="12">
        <v>-1038.3599999999999</v>
      </c>
      <c r="F4914" s="14" t="str">
        <f t="shared" si="312"/>
        <v>2025-11-18ExpenseBDC11005 Chequing (CIBC)-1038.36</v>
      </c>
      <c r="G4914" s="15">
        <f t="shared" si="313"/>
        <v>45979</v>
      </c>
      <c r="H4914" s="16" t="str">
        <f>IF((IFERROR((VLOOKUP(D4914,'Automation (QBO)'!A:B,2,FALSE)),"0"))=0,"Suspense",(IFERROR((VLOOKUP(D4914,'Automation (QBO)'!A:B,2,FALSE)),"Suspense")))</f>
        <v>Chequing (CIBC)</v>
      </c>
      <c r="I4914" s="17">
        <f t="shared" si="314"/>
        <v>-1038.3599999999999</v>
      </c>
      <c r="J4914" s="12" t="str">
        <f t="shared" si="315"/>
        <v>Chequing (CIBC)</v>
      </c>
    </row>
    <row r="4915" spans="1:10" ht="18" hidden="1" customHeight="1">
      <c r="A4915" s="13" t="s">
        <v>1106</v>
      </c>
      <c r="B4915" s="12" t="s">
        <v>78</v>
      </c>
      <c r="C4915" s="12" t="s">
        <v>92</v>
      </c>
      <c r="D4915" s="12" t="s">
        <v>922</v>
      </c>
      <c r="E4915" s="12">
        <v>-1038.3599999999999</v>
      </c>
      <c r="F4915" s="14" t="str">
        <f t="shared" si="312"/>
        <v>2025-11-18ExpenseBDC22005 Bank Loan - BDC (001)-1038.36</v>
      </c>
      <c r="G4915" s="15">
        <f t="shared" si="313"/>
        <v>45979</v>
      </c>
      <c r="H4915" s="16" t="str">
        <f>IF((IFERROR((VLOOKUP(D4915,'Automation (QBO)'!A:B,2,FALSE)),"0"))=0,"Suspense",(IFERROR((VLOOKUP(D4915,'Automation (QBO)'!A:B,2,FALSE)),"Suspense")))</f>
        <v>Bank Loan 1 (BDC)</v>
      </c>
      <c r="I4915" s="17">
        <f t="shared" si="314"/>
        <v>-1038.3599999999999</v>
      </c>
      <c r="J4915" s="12" t="str">
        <f t="shared" si="315"/>
        <v>Bank Loan 1 (BDC)</v>
      </c>
    </row>
    <row r="4916" spans="1:10" ht="18" hidden="1" customHeight="1">
      <c r="A4916" s="13" t="s">
        <v>1106</v>
      </c>
      <c r="B4916" s="12" t="s">
        <v>78</v>
      </c>
      <c r="C4916" s="12" t="s">
        <v>92</v>
      </c>
      <c r="D4916" s="12" t="s">
        <v>199</v>
      </c>
      <c r="E4916" s="12">
        <v>0</v>
      </c>
      <c r="F4916" s="14" t="str">
        <f t="shared" si="312"/>
        <v>2025-11-18ExpenseBDC21020 GST/HST Payable0</v>
      </c>
      <c r="G4916" s="15">
        <f t="shared" si="313"/>
        <v>45979</v>
      </c>
      <c r="H4916" s="16" t="str">
        <f>IF((IFERROR((VLOOKUP(D4916,'Automation (QBO)'!A:B,2,FALSE)),"0"))=0,"Suspense",(IFERROR((VLOOKUP(D4916,'Automation (QBO)'!A:B,2,FALSE)),"Suspense")))</f>
        <v>GST/HST Payable</v>
      </c>
      <c r="I4916" s="17">
        <f t="shared" si="314"/>
        <v>0</v>
      </c>
      <c r="J4916" s="12" t="str">
        <f t="shared" si="315"/>
        <v>GST/HST Payable</v>
      </c>
    </row>
    <row r="4917" spans="1:10" ht="18" hidden="1" customHeight="1">
      <c r="A4917" s="13" t="s">
        <v>1107</v>
      </c>
      <c r="B4917" s="12" t="s">
        <v>99</v>
      </c>
      <c r="D4917" s="12" t="s">
        <v>201</v>
      </c>
      <c r="E4917" s="12">
        <v>-15000</v>
      </c>
      <c r="F4917" s="14" t="str">
        <f t="shared" si="312"/>
        <v>2025-11-20Credit Card Payment11005 Chequing (CIBC)-15000</v>
      </c>
      <c r="G4917" s="15">
        <f t="shared" si="313"/>
        <v>45981</v>
      </c>
      <c r="H4917" s="16" t="str">
        <f>IF((IFERROR((VLOOKUP(D4917,'Automation (QBO)'!A:B,2,FALSE)),"0"))=0,"Suspense",(IFERROR((VLOOKUP(D4917,'Automation (QBO)'!A:B,2,FALSE)),"Suspense")))</f>
        <v>Chequing (CIBC)</v>
      </c>
      <c r="I4917" s="17">
        <f t="shared" si="314"/>
        <v>-15000</v>
      </c>
      <c r="J4917" s="12" t="str">
        <f t="shared" si="315"/>
        <v>Chequing (CIBC)</v>
      </c>
    </row>
    <row r="4918" spans="1:10" ht="18" hidden="1" customHeight="1">
      <c r="A4918" s="13" t="s">
        <v>1107</v>
      </c>
      <c r="B4918" s="12" t="s">
        <v>99</v>
      </c>
      <c r="D4918" s="12" t="s">
        <v>505</v>
      </c>
      <c r="E4918" s="12">
        <v>-15000</v>
      </c>
      <c r="F4918" s="14" t="str">
        <f t="shared" si="312"/>
        <v>2025-11-20Credit Card Payment21010 Credit Card (CIBC Visa)-15000</v>
      </c>
      <c r="G4918" s="15">
        <f t="shared" si="313"/>
        <v>45981</v>
      </c>
      <c r="H4918" s="16" t="str">
        <f>IF((IFERROR((VLOOKUP(D4918,'Automation (QBO)'!A:B,2,FALSE)),"0"))=0,"Suspense",(IFERROR((VLOOKUP(D4918,'Automation (QBO)'!A:B,2,FALSE)),"Suspense")))</f>
        <v>Credit Card (CIBC Visa)</v>
      </c>
      <c r="I4918" s="17">
        <f t="shared" si="314"/>
        <v>-15000</v>
      </c>
      <c r="J4918" s="12" t="str">
        <f t="shared" si="315"/>
        <v>Credit Card (CIBC Visa)</v>
      </c>
    </row>
    <row r="4919" spans="1:10" ht="18" hidden="1" customHeight="1">
      <c r="A4919" s="13" t="s">
        <v>1107</v>
      </c>
      <c r="B4919" s="12" t="s">
        <v>99</v>
      </c>
      <c r="D4919" s="12" t="s">
        <v>505</v>
      </c>
      <c r="E4919" s="12">
        <v>-10000</v>
      </c>
      <c r="F4919" s="14" t="str">
        <f t="shared" si="312"/>
        <v>2025-11-20Credit Card Payment21010 Credit Card (CIBC Visa)-10000</v>
      </c>
      <c r="G4919" s="15">
        <f t="shared" si="313"/>
        <v>45981</v>
      </c>
      <c r="H4919" s="16" t="str">
        <f>IF((IFERROR((VLOOKUP(D4919,'Automation (QBO)'!A:B,2,FALSE)),"0"))=0,"Suspense",(IFERROR((VLOOKUP(D4919,'Automation (QBO)'!A:B,2,FALSE)),"Suspense")))</f>
        <v>Credit Card (CIBC Visa)</v>
      </c>
      <c r="I4919" s="17">
        <f t="shared" si="314"/>
        <v>-10000</v>
      </c>
      <c r="J4919" s="12" t="str">
        <f t="shared" si="315"/>
        <v>Credit Card (CIBC Visa)</v>
      </c>
    </row>
    <row r="4920" spans="1:10" ht="18" hidden="1" customHeight="1">
      <c r="A4920" s="13" t="s">
        <v>1107</v>
      </c>
      <c r="B4920" s="12" t="s">
        <v>99</v>
      </c>
      <c r="D4920" s="12" t="s">
        <v>201</v>
      </c>
      <c r="E4920" s="12">
        <v>-10000</v>
      </c>
      <c r="F4920" s="14" t="str">
        <f t="shared" si="312"/>
        <v>2025-11-20Credit Card Payment11005 Chequing (CIBC)-10000</v>
      </c>
      <c r="G4920" s="15">
        <f t="shared" si="313"/>
        <v>45981</v>
      </c>
      <c r="H4920" s="16" t="str">
        <f>IF((IFERROR((VLOOKUP(D4920,'Automation (QBO)'!A:B,2,FALSE)),"0"))=0,"Suspense",(IFERROR((VLOOKUP(D4920,'Automation (QBO)'!A:B,2,FALSE)),"Suspense")))</f>
        <v>Chequing (CIBC)</v>
      </c>
      <c r="I4920" s="17">
        <f t="shared" si="314"/>
        <v>-10000</v>
      </c>
      <c r="J4920" s="12" t="str">
        <f t="shared" si="315"/>
        <v>Chequing (CIBC)</v>
      </c>
    </row>
    <row r="4921" spans="1:10" ht="18" hidden="1" customHeight="1">
      <c r="A4921" s="13" t="s">
        <v>1107</v>
      </c>
      <c r="B4921" s="12" t="s">
        <v>99</v>
      </c>
      <c r="D4921" s="12" t="s">
        <v>505</v>
      </c>
      <c r="E4921" s="12">
        <v>-10000</v>
      </c>
      <c r="F4921" s="14" t="str">
        <f t="shared" si="312"/>
        <v>2025-11-20Credit Card Payment21010 Credit Card (CIBC Visa)-10000</v>
      </c>
      <c r="G4921" s="15">
        <f t="shared" si="313"/>
        <v>45981</v>
      </c>
      <c r="H4921" s="16" t="str">
        <f>IF((IFERROR((VLOOKUP(D4921,'Automation (QBO)'!A:B,2,FALSE)),"0"))=0,"Suspense",(IFERROR((VLOOKUP(D4921,'Automation (QBO)'!A:B,2,FALSE)),"Suspense")))</f>
        <v>Credit Card (CIBC Visa)</v>
      </c>
      <c r="I4921" s="17">
        <f t="shared" si="314"/>
        <v>-10000</v>
      </c>
      <c r="J4921" s="12" t="str">
        <f t="shared" si="315"/>
        <v>Credit Card (CIBC Visa)</v>
      </c>
    </row>
    <row r="4922" spans="1:10" ht="18" hidden="1" customHeight="1">
      <c r="A4922" s="13" t="s">
        <v>1107</v>
      </c>
      <c r="B4922" s="12" t="s">
        <v>99</v>
      </c>
      <c r="D4922" s="12" t="s">
        <v>201</v>
      </c>
      <c r="E4922" s="12">
        <v>-10000</v>
      </c>
      <c r="F4922" s="14" t="str">
        <f t="shared" si="312"/>
        <v>2025-11-20Credit Card Payment11005 Chequing (CIBC)-10000</v>
      </c>
      <c r="G4922" s="15">
        <f t="shared" si="313"/>
        <v>45981</v>
      </c>
      <c r="H4922" s="16" t="str">
        <f>IF((IFERROR((VLOOKUP(D4922,'Automation (QBO)'!A:B,2,FALSE)),"0"))=0,"Suspense",(IFERROR((VLOOKUP(D4922,'Automation (QBO)'!A:B,2,FALSE)),"Suspense")))</f>
        <v>Chequing (CIBC)</v>
      </c>
      <c r="I4922" s="17">
        <f t="shared" si="314"/>
        <v>-10000</v>
      </c>
      <c r="J4922" s="12" t="str">
        <f t="shared" si="315"/>
        <v>Chequing (CIBC)</v>
      </c>
    </row>
    <row r="4923" spans="1:10" ht="18" hidden="1" customHeight="1">
      <c r="A4923" s="13" t="s">
        <v>1107</v>
      </c>
      <c r="B4923" s="12" t="s">
        <v>924</v>
      </c>
      <c r="C4923" s="12" t="s">
        <v>713</v>
      </c>
      <c r="D4923" s="12" t="s">
        <v>325</v>
      </c>
      <c r="E4923" s="12">
        <v>937.28</v>
      </c>
      <c r="F4923" s="14" t="str">
        <f t="shared" si="312"/>
        <v>2025-11-20BillSquirrell LLC52160 Computer - Hardware937.28</v>
      </c>
      <c r="G4923" s="15">
        <f t="shared" si="313"/>
        <v>45981</v>
      </c>
      <c r="H4923" s="16" t="str">
        <f>IF((IFERROR((VLOOKUP(D4923,'Automation (QBO)'!A:B,2,FALSE)),"0"))=0,"Suspense",(IFERROR((VLOOKUP(D4923,'Automation (QBO)'!A:B,2,FALSE)),"Suspense")))</f>
        <v>Computer - Hardware</v>
      </c>
      <c r="I4923" s="17">
        <f t="shared" si="314"/>
        <v>937.28</v>
      </c>
      <c r="J4923" s="12" t="str">
        <f t="shared" si="315"/>
        <v>Computer - Hardware</v>
      </c>
    </row>
    <row r="4924" spans="1:10" ht="18" hidden="1" customHeight="1">
      <c r="A4924" s="13" t="s">
        <v>1107</v>
      </c>
      <c r="B4924" s="12" t="s">
        <v>924</v>
      </c>
      <c r="C4924" s="12" t="s">
        <v>713</v>
      </c>
      <c r="D4924" s="12" t="s">
        <v>199</v>
      </c>
      <c r="E4924" s="12">
        <v>0</v>
      </c>
      <c r="F4924" s="14" t="str">
        <f t="shared" si="312"/>
        <v>2025-11-20BillSquirrell LLC21020 GST/HST Payable0</v>
      </c>
      <c r="G4924" s="15">
        <f t="shared" si="313"/>
        <v>45981</v>
      </c>
      <c r="H4924" s="16" t="str">
        <f>IF((IFERROR((VLOOKUP(D4924,'Automation (QBO)'!A:B,2,FALSE)),"0"))=0,"Suspense",(IFERROR((VLOOKUP(D4924,'Automation (QBO)'!A:B,2,FALSE)),"Suspense")))</f>
        <v>GST/HST Payable</v>
      </c>
      <c r="I4924" s="17">
        <f t="shared" si="314"/>
        <v>0</v>
      </c>
      <c r="J4924" s="12" t="str">
        <f t="shared" si="315"/>
        <v>GST/HST Payable</v>
      </c>
    </row>
    <row r="4925" spans="1:10" ht="18" hidden="1" customHeight="1">
      <c r="A4925" s="13" t="s">
        <v>1107</v>
      </c>
      <c r="B4925" s="12" t="s">
        <v>924</v>
      </c>
      <c r="C4925" s="12" t="s">
        <v>713</v>
      </c>
      <c r="D4925" s="12" t="s">
        <v>272</v>
      </c>
      <c r="E4925" s="12">
        <v>937.28</v>
      </c>
      <c r="F4925" s="14" t="str">
        <f t="shared" si="312"/>
        <v>2025-11-20BillSquirrell LLC21000 Accounts Payable937.28</v>
      </c>
      <c r="G4925" s="15">
        <f t="shared" si="313"/>
        <v>45981</v>
      </c>
      <c r="H4925" s="16" t="str">
        <f>IF((IFERROR((VLOOKUP(D4925,'Automation (QBO)'!A:B,2,FALSE)),"0"))=0,"Suspense",(IFERROR((VLOOKUP(D4925,'Automation (QBO)'!A:B,2,FALSE)),"Suspense")))</f>
        <v>Accounts Payable - Unknown</v>
      </c>
      <c r="I4925" s="17">
        <f t="shared" si="314"/>
        <v>937.28</v>
      </c>
      <c r="J4925" s="12" t="str">
        <f t="shared" si="315"/>
        <v>Accounts Payable - Unknown</v>
      </c>
    </row>
    <row r="4926" spans="1:10" ht="18" hidden="1" customHeight="1">
      <c r="A4926" s="13" t="s">
        <v>1107</v>
      </c>
      <c r="B4926" s="12" t="s">
        <v>925</v>
      </c>
      <c r="C4926" s="12" t="s">
        <v>713</v>
      </c>
      <c r="D4926" s="12" t="s">
        <v>272</v>
      </c>
      <c r="E4926" s="12">
        <v>-937.28</v>
      </c>
      <c r="F4926" s="14" t="str">
        <f t="shared" si="312"/>
        <v>2025-11-20Bill Payment (Credit Card)Squirrell LLC21000 Accounts Payable-937.28</v>
      </c>
      <c r="G4926" s="15">
        <f t="shared" si="313"/>
        <v>45981</v>
      </c>
      <c r="H4926" s="16" t="str">
        <f>IF((IFERROR((VLOOKUP(D4926,'Automation (QBO)'!A:B,2,FALSE)),"0"))=0,"Suspense",(IFERROR((VLOOKUP(D4926,'Automation (QBO)'!A:B,2,FALSE)),"Suspense")))</f>
        <v>Accounts Payable - Unknown</v>
      </c>
      <c r="I4926" s="17">
        <f t="shared" si="314"/>
        <v>-937.28</v>
      </c>
      <c r="J4926" s="12" t="str">
        <f t="shared" si="315"/>
        <v>Accounts Payable - Unknown</v>
      </c>
    </row>
    <row r="4927" spans="1:10" ht="18" hidden="1" customHeight="1">
      <c r="A4927" s="13" t="s">
        <v>1107</v>
      </c>
      <c r="B4927" s="12" t="s">
        <v>925</v>
      </c>
      <c r="C4927" s="12" t="s">
        <v>713</v>
      </c>
      <c r="D4927" s="12" t="s">
        <v>505</v>
      </c>
      <c r="E4927" s="12">
        <v>937.28</v>
      </c>
      <c r="F4927" s="14" t="str">
        <f t="shared" si="312"/>
        <v>2025-11-20Bill Payment (Credit Card)Squirrell LLC21010 Credit Card (CIBC Visa)937.28</v>
      </c>
      <c r="G4927" s="15">
        <f t="shared" si="313"/>
        <v>45981</v>
      </c>
      <c r="H4927" s="16" t="str">
        <f>IF((IFERROR((VLOOKUP(D4927,'Automation (QBO)'!A:B,2,FALSE)),"0"))=0,"Suspense",(IFERROR((VLOOKUP(D4927,'Automation (QBO)'!A:B,2,FALSE)),"Suspense")))</f>
        <v>Credit Card (CIBC Visa)</v>
      </c>
      <c r="I4927" s="17">
        <f t="shared" si="314"/>
        <v>937.28</v>
      </c>
      <c r="J4927" s="12" t="str">
        <f t="shared" si="315"/>
        <v>Credit Card (CIBC Visa)</v>
      </c>
    </row>
    <row r="4928" spans="1:10" ht="18" hidden="1" customHeight="1">
      <c r="A4928" s="13" t="s">
        <v>1107</v>
      </c>
      <c r="B4928" s="12" t="s">
        <v>924</v>
      </c>
      <c r="C4928" s="12" t="s">
        <v>1108</v>
      </c>
      <c r="D4928" s="12" t="s">
        <v>294</v>
      </c>
      <c r="E4928" s="12">
        <v>9407.69</v>
      </c>
      <c r="F4928" s="14" t="str">
        <f t="shared" si="312"/>
        <v>2025-11-20BillMCL Motor Cars 2010 LTD52215 Repairs &amp; Maintenance9407.69</v>
      </c>
      <c r="G4928" s="15">
        <f t="shared" si="313"/>
        <v>45981</v>
      </c>
      <c r="H4928" s="16" t="str">
        <f>IF((IFERROR((VLOOKUP(D4928,'Automation (QBO)'!A:B,2,FALSE)),"0"))=0,"Suspense",(IFERROR((VLOOKUP(D4928,'Automation (QBO)'!A:B,2,FALSE)),"Suspense")))</f>
        <v>Repairs &amp; Maintenance</v>
      </c>
      <c r="I4928" s="17">
        <f t="shared" si="314"/>
        <v>9407.69</v>
      </c>
      <c r="J4928" s="12" t="str">
        <f t="shared" si="315"/>
        <v>Repairs &amp; Maintenance</v>
      </c>
    </row>
    <row r="4929" spans="1:10" ht="18" hidden="1" customHeight="1">
      <c r="A4929" s="13" t="s">
        <v>1107</v>
      </c>
      <c r="B4929" s="12" t="s">
        <v>924</v>
      </c>
      <c r="C4929" s="12" t="s">
        <v>1108</v>
      </c>
      <c r="D4929" s="12" t="s">
        <v>199</v>
      </c>
      <c r="E4929" s="12">
        <v>-439.61</v>
      </c>
      <c r="F4929" s="14" t="str">
        <f t="shared" si="312"/>
        <v>2025-11-20BillMCL Motor Cars 2010 LTD21020 GST/HST Payable-439.61</v>
      </c>
      <c r="G4929" s="15">
        <f t="shared" si="313"/>
        <v>45981</v>
      </c>
      <c r="H4929" s="16" t="str">
        <f>IF((IFERROR((VLOOKUP(D4929,'Automation (QBO)'!A:B,2,FALSE)),"0"))=0,"Suspense",(IFERROR((VLOOKUP(D4929,'Automation (QBO)'!A:B,2,FALSE)),"Suspense")))</f>
        <v>GST/HST Payable</v>
      </c>
      <c r="I4929" s="17">
        <f t="shared" si="314"/>
        <v>-439.61</v>
      </c>
      <c r="J4929" s="12" t="str">
        <f t="shared" si="315"/>
        <v>GST/HST Payable</v>
      </c>
    </row>
    <row r="4930" spans="1:10" ht="18" hidden="1" customHeight="1">
      <c r="A4930" s="13" t="s">
        <v>1107</v>
      </c>
      <c r="B4930" s="12" t="s">
        <v>924</v>
      </c>
      <c r="C4930" s="12" t="s">
        <v>1108</v>
      </c>
      <c r="D4930" s="12" t="s">
        <v>272</v>
      </c>
      <c r="E4930" s="12">
        <v>9847.2999999999993</v>
      </c>
      <c r="F4930" s="14" t="str">
        <f t="shared" si="312"/>
        <v>2025-11-20BillMCL Motor Cars 2010 LTD21000 Accounts Payable9847.3</v>
      </c>
      <c r="G4930" s="15">
        <f t="shared" si="313"/>
        <v>45981</v>
      </c>
      <c r="H4930" s="16" t="str">
        <f>IF((IFERROR((VLOOKUP(D4930,'Automation (QBO)'!A:B,2,FALSE)),"0"))=0,"Suspense",(IFERROR((VLOOKUP(D4930,'Automation (QBO)'!A:B,2,FALSE)),"Suspense")))</f>
        <v>Accounts Payable - Unknown</v>
      </c>
      <c r="I4930" s="17">
        <f t="shared" si="314"/>
        <v>9847.2999999999993</v>
      </c>
      <c r="J4930" s="12" t="str">
        <f t="shared" si="315"/>
        <v>Accounts Payable - Unknown</v>
      </c>
    </row>
    <row r="4931" spans="1:10" ht="18" hidden="1" customHeight="1">
      <c r="A4931" s="13" t="s">
        <v>1107</v>
      </c>
      <c r="B4931" s="12" t="s">
        <v>925</v>
      </c>
      <c r="C4931" s="12" t="s">
        <v>1108</v>
      </c>
      <c r="D4931" s="12" t="s">
        <v>272</v>
      </c>
      <c r="E4931" s="12">
        <v>-9847.2999999999993</v>
      </c>
      <c r="F4931" s="14" t="str">
        <f t="shared" si="312"/>
        <v>2025-11-20Bill Payment (Credit Card)MCL Motor Cars 2010 LTD21000 Accounts Payable-9847.3</v>
      </c>
      <c r="G4931" s="15">
        <f t="shared" si="313"/>
        <v>45981</v>
      </c>
      <c r="H4931" s="16" t="str">
        <f>IF((IFERROR((VLOOKUP(D4931,'Automation (QBO)'!A:B,2,FALSE)),"0"))=0,"Suspense",(IFERROR((VLOOKUP(D4931,'Automation (QBO)'!A:B,2,FALSE)),"Suspense")))</f>
        <v>Accounts Payable - Unknown</v>
      </c>
      <c r="I4931" s="17">
        <f t="shared" si="314"/>
        <v>-9847.2999999999993</v>
      </c>
      <c r="J4931" s="12" t="str">
        <f t="shared" si="315"/>
        <v>Accounts Payable - Unknown</v>
      </c>
    </row>
    <row r="4932" spans="1:10" ht="18" hidden="1" customHeight="1">
      <c r="A4932" s="13" t="s">
        <v>1107</v>
      </c>
      <c r="B4932" s="12" t="s">
        <v>925</v>
      </c>
      <c r="C4932" s="12" t="s">
        <v>1108</v>
      </c>
      <c r="D4932" s="12" t="s">
        <v>505</v>
      </c>
      <c r="E4932" s="12">
        <v>9847.2999999999993</v>
      </c>
      <c r="F4932" s="14" t="str">
        <f t="shared" si="312"/>
        <v>2025-11-20Bill Payment (Credit Card)MCL Motor Cars 2010 LTD21010 Credit Card (CIBC Visa)9847.3</v>
      </c>
      <c r="G4932" s="15">
        <f t="shared" si="313"/>
        <v>45981</v>
      </c>
      <c r="H4932" s="16" t="str">
        <f>IF((IFERROR((VLOOKUP(D4932,'Automation (QBO)'!A:B,2,FALSE)),"0"))=0,"Suspense",(IFERROR((VLOOKUP(D4932,'Automation (QBO)'!A:B,2,FALSE)),"Suspense")))</f>
        <v>Credit Card (CIBC Visa)</v>
      </c>
      <c r="I4932" s="17">
        <f t="shared" si="314"/>
        <v>9847.2999999999993</v>
      </c>
      <c r="J4932" s="12" t="str">
        <f t="shared" si="315"/>
        <v>Credit Card (CIBC Visa)</v>
      </c>
    </row>
    <row r="4933" spans="1:10" ht="18" hidden="1" customHeight="1">
      <c r="A4933" s="13" t="s">
        <v>1107</v>
      </c>
      <c r="B4933" s="12" t="s">
        <v>924</v>
      </c>
      <c r="C4933" s="12" t="s">
        <v>1109</v>
      </c>
      <c r="D4933" s="12" t="s">
        <v>660</v>
      </c>
      <c r="E4933" s="116">
        <v>12664.4</v>
      </c>
      <c r="F4933" s="14" t="str">
        <f t="shared" si="312"/>
        <v>2025-11-20BillMaple Ridge Lighting51335 Project Expense - Materials12664.4</v>
      </c>
      <c r="G4933" s="15">
        <f t="shared" si="313"/>
        <v>45981</v>
      </c>
      <c r="H4933" s="16" t="str">
        <f>IF((IFERROR((VLOOKUP(D4933,'Automation (QBO)'!A:B,2,FALSE)),"0"))=0,"Suspense",(IFERROR((VLOOKUP(D4933,'Automation (QBO)'!A:B,2,FALSE)),"Suspense")))</f>
        <v>Project Expense - Materials</v>
      </c>
      <c r="I4933" s="17">
        <f t="shared" si="314"/>
        <v>12664.4</v>
      </c>
      <c r="J4933" s="12" t="str">
        <f t="shared" si="315"/>
        <v>Project Expense - Materials</v>
      </c>
    </row>
    <row r="4934" spans="1:10" ht="18" hidden="1" customHeight="1">
      <c r="A4934" s="13" t="s">
        <v>1107</v>
      </c>
      <c r="B4934" s="12" t="s">
        <v>924</v>
      </c>
      <c r="C4934" s="12" t="s">
        <v>1109</v>
      </c>
      <c r="D4934" s="12" t="s">
        <v>199</v>
      </c>
      <c r="E4934" s="12">
        <v>-591.79</v>
      </c>
      <c r="F4934" s="14" t="str">
        <f t="shared" si="312"/>
        <v>2025-11-20BillMaple Ridge Lighting21020 GST/HST Payable-591.79</v>
      </c>
      <c r="G4934" s="15">
        <f t="shared" si="313"/>
        <v>45981</v>
      </c>
      <c r="H4934" s="16" t="str">
        <f>IF((IFERROR((VLOOKUP(D4934,'Automation (QBO)'!A:B,2,FALSE)),"0"))=0,"Suspense",(IFERROR((VLOOKUP(D4934,'Automation (QBO)'!A:B,2,FALSE)),"Suspense")))</f>
        <v>GST/HST Payable</v>
      </c>
      <c r="I4934" s="17">
        <f t="shared" si="314"/>
        <v>-591.79</v>
      </c>
      <c r="J4934" s="12" t="str">
        <f t="shared" si="315"/>
        <v>GST/HST Payable</v>
      </c>
    </row>
    <row r="4935" spans="1:10" ht="18" hidden="1" customHeight="1">
      <c r="A4935" s="13" t="s">
        <v>1107</v>
      </c>
      <c r="B4935" s="12" t="s">
        <v>924</v>
      </c>
      <c r="C4935" s="12" t="s">
        <v>1109</v>
      </c>
      <c r="D4935" s="12" t="s">
        <v>272</v>
      </c>
      <c r="E4935" s="12">
        <v>13256.19</v>
      </c>
      <c r="F4935" s="14" t="str">
        <f t="shared" si="312"/>
        <v>2025-11-20BillMaple Ridge Lighting21000 Accounts Payable13256.19</v>
      </c>
      <c r="G4935" s="15">
        <f t="shared" si="313"/>
        <v>45981</v>
      </c>
      <c r="H4935" s="16" t="str">
        <f>IF((IFERROR((VLOOKUP(D4935,'Automation (QBO)'!A:B,2,FALSE)),"0"))=0,"Suspense",(IFERROR((VLOOKUP(D4935,'Automation (QBO)'!A:B,2,FALSE)),"Suspense")))</f>
        <v>Accounts Payable - Unknown</v>
      </c>
      <c r="I4935" s="17">
        <f t="shared" si="314"/>
        <v>13256.19</v>
      </c>
      <c r="J4935" s="12" t="str">
        <f t="shared" si="315"/>
        <v>Accounts Payable - Unknown</v>
      </c>
    </row>
    <row r="4936" spans="1:10" ht="18" hidden="1" customHeight="1">
      <c r="A4936" s="13" t="s">
        <v>1107</v>
      </c>
      <c r="B4936" s="12" t="s">
        <v>925</v>
      </c>
      <c r="C4936" s="12" t="s">
        <v>1109</v>
      </c>
      <c r="D4936" s="12" t="s">
        <v>272</v>
      </c>
      <c r="E4936" s="12">
        <v>-13256.19</v>
      </c>
      <c r="F4936" s="14" t="str">
        <f t="shared" si="312"/>
        <v>2025-11-20Bill Payment (Credit Card)Maple Ridge Lighting21000 Accounts Payable-13256.19</v>
      </c>
      <c r="G4936" s="15">
        <f t="shared" si="313"/>
        <v>45981</v>
      </c>
      <c r="H4936" s="16" t="str">
        <f>IF((IFERROR((VLOOKUP(D4936,'Automation (QBO)'!A:B,2,FALSE)),"0"))=0,"Suspense",(IFERROR((VLOOKUP(D4936,'Automation (QBO)'!A:B,2,FALSE)),"Suspense")))</f>
        <v>Accounts Payable - Unknown</v>
      </c>
      <c r="I4936" s="17">
        <f t="shared" si="314"/>
        <v>-13256.19</v>
      </c>
      <c r="J4936" s="12" t="str">
        <f t="shared" si="315"/>
        <v>Accounts Payable - Unknown</v>
      </c>
    </row>
    <row r="4937" spans="1:10" ht="18" hidden="1" customHeight="1">
      <c r="A4937" s="13" t="s">
        <v>1107</v>
      </c>
      <c r="B4937" s="12" t="s">
        <v>925</v>
      </c>
      <c r="C4937" s="12" t="s">
        <v>1109</v>
      </c>
      <c r="D4937" s="12" t="s">
        <v>505</v>
      </c>
      <c r="E4937" s="12">
        <v>13256.19</v>
      </c>
      <c r="F4937" s="14" t="str">
        <f t="shared" si="312"/>
        <v>2025-11-20Bill Payment (Credit Card)Maple Ridge Lighting21010 Credit Card (CIBC Visa)13256.19</v>
      </c>
      <c r="G4937" s="15">
        <f t="shared" si="313"/>
        <v>45981</v>
      </c>
      <c r="H4937" s="16" t="str">
        <f>IF((IFERROR((VLOOKUP(D4937,'Automation (QBO)'!A:B,2,FALSE)),"0"))=0,"Suspense",(IFERROR((VLOOKUP(D4937,'Automation (QBO)'!A:B,2,FALSE)),"Suspense")))</f>
        <v>Credit Card (CIBC Visa)</v>
      </c>
      <c r="I4937" s="17">
        <f t="shared" si="314"/>
        <v>13256.19</v>
      </c>
      <c r="J4937" s="12" t="str">
        <f t="shared" si="315"/>
        <v>Credit Card (CIBC Visa)</v>
      </c>
    </row>
    <row r="4938" spans="1:10" ht="18" hidden="1" customHeight="1">
      <c r="A4938" s="13" t="s">
        <v>1107</v>
      </c>
      <c r="B4938" s="12" t="s">
        <v>924</v>
      </c>
      <c r="C4938" s="12" t="s">
        <v>108</v>
      </c>
      <c r="D4938" s="12" t="s">
        <v>204</v>
      </c>
      <c r="E4938" s="12">
        <v>109.42</v>
      </c>
      <c r="F4938" s="14" t="str">
        <f t="shared" si="312"/>
        <v>2025-11-20BillChevron52225 Fuel109.42</v>
      </c>
      <c r="G4938" s="15">
        <f t="shared" si="313"/>
        <v>45981</v>
      </c>
      <c r="H4938" s="16" t="str">
        <f>IF((IFERROR((VLOOKUP(D4938,'Automation (QBO)'!A:B,2,FALSE)),"0"))=0,"Suspense",(IFERROR((VLOOKUP(D4938,'Automation (QBO)'!A:B,2,FALSE)),"Suspense")))</f>
        <v>Fuel</v>
      </c>
      <c r="I4938" s="17">
        <f t="shared" si="314"/>
        <v>109.42</v>
      </c>
      <c r="J4938" s="12" t="str">
        <f t="shared" si="315"/>
        <v>Fuel</v>
      </c>
    </row>
    <row r="4939" spans="1:10" ht="18" hidden="1" customHeight="1">
      <c r="A4939" s="13" t="s">
        <v>1107</v>
      </c>
      <c r="B4939" s="12" t="s">
        <v>924</v>
      </c>
      <c r="C4939" s="12" t="s">
        <v>108</v>
      </c>
      <c r="D4939" s="12" t="s">
        <v>199</v>
      </c>
      <c r="E4939" s="12">
        <v>-5.47</v>
      </c>
      <c r="F4939" s="14" t="str">
        <f t="shared" si="312"/>
        <v>2025-11-20BillChevron21020 GST/HST Payable-5.47</v>
      </c>
      <c r="G4939" s="15">
        <f t="shared" si="313"/>
        <v>45981</v>
      </c>
      <c r="H4939" s="16" t="str">
        <f>IF((IFERROR((VLOOKUP(D4939,'Automation (QBO)'!A:B,2,FALSE)),"0"))=0,"Suspense",(IFERROR((VLOOKUP(D4939,'Automation (QBO)'!A:B,2,FALSE)),"Suspense")))</f>
        <v>GST/HST Payable</v>
      </c>
      <c r="I4939" s="17">
        <f t="shared" si="314"/>
        <v>-5.47</v>
      </c>
      <c r="J4939" s="12" t="str">
        <f t="shared" si="315"/>
        <v>GST/HST Payable</v>
      </c>
    </row>
    <row r="4940" spans="1:10" ht="18" hidden="1" customHeight="1">
      <c r="A4940" s="13" t="s">
        <v>1107</v>
      </c>
      <c r="B4940" s="12" t="s">
        <v>924</v>
      </c>
      <c r="C4940" s="12" t="s">
        <v>108</v>
      </c>
      <c r="D4940" s="12" t="s">
        <v>272</v>
      </c>
      <c r="E4940" s="12">
        <v>114.89</v>
      </c>
      <c r="F4940" s="14" t="str">
        <f t="shared" si="312"/>
        <v>2025-11-20BillChevron21000 Accounts Payable114.89</v>
      </c>
      <c r="G4940" s="15">
        <f t="shared" si="313"/>
        <v>45981</v>
      </c>
      <c r="H4940" s="16" t="str">
        <f>IF((IFERROR((VLOOKUP(D4940,'Automation (QBO)'!A:B,2,FALSE)),"0"))=0,"Suspense",(IFERROR((VLOOKUP(D4940,'Automation (QBO)'!A:B,2,FALSE)),"Suspense")))</f>
        <v>Accounts Payable - Unknown</v>
      </c>
      <c r="I4940" s="17">
        <f t="shared" si="314"/>
        <v>114.89</v>
      </c>
      <c r="J4940" s="12" t="str">
        <f t="shared" si="315"/>
        <v>Accounts Payable - Unknown</v>
      </c>
    </row>
    <row r="4941" spans="1:10" ht="18" hidden="1" customHeight="1">
      <c r="A4941" s="13" t="s">
        <v>1107</v>
      </c>
      <c r="B4941" s="12" t="s">
        <v>925</v>
      </c>
      <c r="C4941" s="12" t="s">
        <v>108</v>
      </c>
      <c r="D4941" s="12" t="s">
        <v>272</v>
      </c>
      <c r="E4941" s="12">
        <v>-114.89</v>
      </c>
      <c r="F4941" s="14" t="str">
        <f t="shared" si="312"/>
        <v>2025-11-20Bill Payment (Credit Card)Chevron21000 Accounts Payable-114.89</v>
      </c>
      <c r="G4941" s="15">
        <f t="shared" si="313"/>
        <v>45981</v>
      </c>
      <c r="H4941" s="16" t="str">
        <f>IF((IFERROR((VLOOKUP(D4941,'Automation (QBO)'!A:B,2,FALSE)),"0"))=0,"Suspense",(IFERROR((VLOOKUP(D4941,'Automation (QBO)'!A:B,2,FALSE)),"Suspense")))</f>
        <v>Accounts Payable - Unknown</v>
      </c>
      <c r="I4941" s="17">
        <f t="shared" si="314"/>
        <v>-114.89</v>
      </c>
      <c r="J4941" s="12" t="str">
        <f t="shared" si="315"/>
        <v>Accounts Payable - Unknown</v>
      </c>
    </row>
    <row r="4942" spans="1:10" ht="18" hidden="1" customHeight="1">
      <c r="A4942" s="13" t="s">
        <v>1107</v>
      </c>
      <c r="B4942" s="12" t="s">
        <v>925</v>
      </c>
      <c r="C4942" s="12" t="s">
        <v>108</v>
      </c>
      <c r="D4942" s="12" t="s">
        <v>505</v>
      </c>
      <c r="E4942" s="12">
        <v>114.89</v>
      </c>
      <c r="F4942" s="14" t="str">
        <f t="shared" si="312"/>
        <v>2025-11-20Bill Payment (Credit Card)Chevron21010 Credit Card (CIBC Visa)114.89</v>
      </c>
      <c r="G4942" s="15">
        <f t="shared" si="313"/>
        <v>45981</v>
      </c>
      <c r="H4942" s="16" t="str">
        <f>IF((IFERROR((VLOOKUP(D4942,'Automation (QBO)'!A:B,2,FALSE)),"0"))=0,"Suspense",(IFERROR((VLOOKUP(D4942,'Automation (QBO)'!A:B,2,FALSE)),"Suspense")))</f>
        <v>Credit Card (CIBC Visa)</v>
      </c>
      <c r="I4942" s="17">
        <f t="shared" si="314"/>
        <v>114.89</v>
      </c>
      <c r="J4942" s="12" t="str">
        <f t="shared" si="315"/>
        <v>Credit Card (CIBC Visa)</v>
      </c>
    </row>
    <row r="4943" spans="1:10" ht="18" hidden="1" customHeight="1">
      <c r="A4943" s="13" t="s">
        <v>1107</v>
      </c>
      <c r="B4943" s="12" t="s">
        <v>924</v>
      </c>
      <c r="C4943" s="12" t="s">
        <v>1084</v>
      </c>
      <c r="D4943" s="12" t="s">
        <v>660</v>
      </c>
      <c r="E4943" s="116">
        <v>12578.2</v>
      </c>
      <c r="F4943" s="14" t="str">
        <f t="shared" si="312"/>
        <v>2025-11-20BillMetro Wallcoverings51335 Project Expense - Materials12578.2</v>
      </c>
      <c r="G4943" s="15">
        <f t="shared" si="313"/>
        <v>45981</v>
      </c>
      <c r="H4943" s="16" t="str">
        <f>IF((IFERROR((VLOOKUP(D4943,'Automation (QBO)'!A:B,2,FALSE)),"0"))=0,"Suspense",(IFERROR((VLOOKUP(D4943,'Automation (QBO)'!A:B,2,FALSE)),"Suspense")))</f>
        <v>Project Expense - Materials</v>
      </c>
      <c r="I4943" s="17">
        <f t="shared" si="314"/>
        <v>12578.2</v>
      </c>
      <c r="J4943" s="12" t="str">
        <f t="shared" si="315"/>
        <v>Project Expense - Materials</v>
      </c>
    </row>
    <row r="4944" spans="1:10" ht="18" hidden="1" customHeight="1">
      <c r="A4944" s="13" t="s">
        <v>1107</v>
      </c>
      <c r="B4944" s="12" t="s">
        <v>924</v>
      </c>
      <c r="C4944" s="12" t="s">
        <v>1084</v>
      </c>
      <c r="D4944" s="12" t="s">
        <v>199</v>
      </c>
      <c r="E4944" s="12">
        <v>-628.91</v>
      </c>
      <c r="F4944" s="14" t="str">
        <f t="shared" si="312"/>
        <v>2025-11-20BillMetro Wallcoverings21020 GST/HST Payable-628.91</v>
      </c>
      <c r="G4944" s="15">
        <f t="shared" si="313"/>
        <v>45981</v>
      </c>
      <c r="H4944" s="16" t="str">
        <f>IF((IFERROR((VLOOKUP(D4944,'Automation (QBO)'!A:B,2,FALSE)),"0"))=0,"Suspense",(IFERROR((VLOOKUP(D4944,'Automation (QBO)'!A:B,2,FALSE)),"Suspense")))</f>
        <v>GST/HST Payable</v>
      </c>
      <c r="I4944" s="17">
        <f t="shared" si="314"/>
        <v>-628.91</v>
      </c>
      <c r="J4944" s="12" t="str">
        <f t="shared" si="315"/>
        <v>GST/HST Payable</v>
      </c>
    </row>
    <row r="4945" spans="1:10" ht="18" hidden="1" customHeight="1">
      <c r="A4945" s="13" t="s">
        <v>1107</v>
      </c>
      <c r="B4945" s="12" t="s">
        <v>924</v>
      </c>
      <c r="C4945" s="12" t="s">
        <v>1084</v>
      </c>
      <c r="D4945" s="12" t="s">
        <v>272</v>
      </c>
      <c r="E4945" s="12">
        <v>13207.11</v>
      </c>
      <c r="F4945" s="14" t="str">
        <f t="shared" si="312"/>
        <v>2025-11-20BillMetro Wallcoverings21000 Accounts Payable13207.11</v>
      </c>
      <c r="G4945" s="15">
        <f t="shared" si="313"/>
        <v>45981</v>
      </c>
      <c r="H4945" s="16" t="str">
        <f>IF((IFERROR((VLOOKUP(D4945,'Automation (QBO)'!A:B,2,FALSE)),"0"))=0,"Suspense",(IFERROR((VLOOKUP(D4945,'Automation (QBO)'!A:B,2,FALSE)),"Suspense")))</f>
        <v>Accounts Payable - Unknown</v>
      </c>
      <c r="I4945" s="17">
        <f t="shared" si="314"/>
        <v>13207.11</v>
      </c>
      <c r="J4945" s="12" t="str">
        <f t="shared" si="315"/>
        <v>Accounts Payable - Unknown</v>
      </c>
    </row>
    <row r="4946" spans="1:10" ht="18" hidden="1" customHeight="1">
      <c r="A4946" s="13" t="s">
        <v>1107</v>
      </c>
      <c r="B4946" s="12" t="s">
        <v>925</v>
      </c>
      <c r="C4946" s="12" t="s">
        <v>1084</v>
      </c>
      <c r="D4946" s="12" t="s">
        <v>272</v>
      </c>
      <c r="E4946" s="12">
        <v>-13207.11</v>
      </c>
      <c r="F4946" s="14" t="str">
        <f t="shared" si="312"/>
        <v>2025-11-20Bill Payment (Credit Card)Metro Wallcoverings21000 Accounts Payable-13207.11</v>
      </c>
      <c r="G4946" s="15">
        <f t="shared" si="313"/>
        <v>45981</v>
      </c>
      <c r="H4946" s="16" t="str">
        <f>IF((IFERROR((VLOOKUP(D4946,'Automation (QBO)'!A:B,2,FALSE)),"0"))=0,"Suspense",(IFERROR((VLOOKUP(D4946,'Automation (QBO)'!A:B,2,FALSE)),"Suspense")))</f>
        <v>Accounts Payable - Unknown</v>
      </c>
      <c r="I4946" s="17">
        <f t="shared" si="314"/>
        <v>-13207.11</v>
      </c>
      <c r="J4946" s="12" t="str">
        <f t="shared" si="315"/>
        <v>Accounts Payable - Unknown</v>
      </c>
    </row>
    <row r="4947" spans="1:10" ht="18" hidden="1" customHeight="1">
      <c r="A4947" s="13" t="s">
        <v>1107</v>
      </c>
      <c r="B4947" s="12" t="s">
        <v>925</v>
      </c>
      <c r="C4947" s="12" t="s">
        <v>1084</v>
      </c>
      <c r="D4947" s="12" t="s">
        <v>505</v>
      </c>
      <c r="E4947" s="12">
        <v>13207.11</v>
      </c>
      <c r="F4947" s="14" t="str">
        <f t="shared" si="312"/>
        <v>2025-11-20Bill Payment (Credit Card)Metro Wallcoverings21010 Credit Card (CIBC Visa)13207.11</v>
      </c>
      <c r="G4947" s="15">
        <f t="shared" si="313"/>
        <v>45981</v>
      </c>
      <c r="H4947" s="16" t="str">
        <f>IF((IFERROR((VLOOKUP(D4947,'Automation (QBO)'!A:B,2,FALSE)),"0"))=0,"Suspense",(IFERROR((VLOOKUP(D4947,'Automation (QBO)'!A:B,2,FALSE)),"Suspense")))</f>
        <v>Credit Card (CIBC Visa)</v>
      </c>
      <c r="I4947" s="17">
        <f t="shared" si="314"/>
        <v>13207.11</v>
      </c>
      <c r="J4947" s="12" t="str">
        <f t="shared" si="315"/>
        <v>Credit Card (CIBC Visa)</v>
      </c>
    </row>
    <row r="4948" spans="1:10" ht="18" hidden="1" customHeight="1">
      <c r="A4948" s="13" t="s">
        <v>1110</v>
      </c>
      <c r="B4948" s="12" t="s">
        <v>78</v>
      </c>
      <c r="C4948" s="12" t="s">
        <v>921</v>
      </c>
      <c r="D4948" s="12" t="s">
        <v>201</v>
      </c>
      <c r="E4948" s="12">
        <v>-17104.13</v>
      </c>
      <c r="F4948" s="14" t="str">
        <f t="shared" si="312"/>
        <v>2025-11-21ExpenseCRA - Saltire GST Instalment11005 Chequing (CIBC)-17104.13</v>
      </c>
      <c r="G4948" s="15">
        <f t="shared" si="313"/>
        <v>45982</v>
      </c>
      <c r="H4948" s="16" t="str">
        <f>IF((IFERROR((VLOOKUP(D4948,'Automation (QBO)'!A:B,2,FALSE)),"0"))=0,"Suspense",(IFERROR((VLOOKUP(D4948,'Automation (QBO)'!A:B,2,FALSE)),"Suspense")))</f>
        <v>Chequing (CIBC)</v>
      </c>
      <c r="I4948" s="17">
        <f t="shared" si="314"/>
        <v>-17104.13</v>
      </c>
      <c r="J4948" s="12" t="str">
        <f t="shared" si="315"/>
        <v>Chequing (CIBC)</v>
      </c>
    </row>
    <row r="4949" spans="1:10" ht="18" hidden="1" customHeight="1">
      <c r="A4949" s="13" t="s">
        <v>1110</v>
      </c>
      <c r="B4949" s="12" t="s">
        <v>78</v>
      </c>
      <c r="C4949" s="12" t="s">
        <v>921</v>
      </c>
      <c r="D4949" s="12" t="s">
        <v>223</v>
      </c>
      <c r="E4949" s="12">
        <v>-17104.13</v>
      </c>
      <c r="F4949" s="14" t="str">
        <f t="shared" si="312"/>
        <v>2025-11-21ExpenseCRA - Saltire GST Instalment21031 GST/HST Suspense-17104.13</v>
      </c>
      <c r="G4949" s="15">
        <f t="shared" si="313"/>
        <v>45982</v>
      </c>
      <c r="H4949" s="16" t="str">
        <f>IF((IFERROR((VLOOKUP(D4949,'Automation (QBO)'!A:B,2,FALSE)),"0"))=0,"Suspense",(IFERROR((VLOOKUP(D4949,'Automation (QBO)'!A:B,2,FALSE)),"Suspense")))</f>
        <v>GST/HST Suspense</v>
      </c>
      <c r="I4949" s="17">
        <f t="shared" si="314"/>
        <v>-17104.13</v>
      </c>
      <c r="J4949" s="12" t="str">
        <f t="shared" si="315"/>
        <v>GST/HST Suspense</v>
      </c>
    </row>
    <row r="4950" spans="1:10" ht="18" hidden="1" customHeight="1">
      <c r="A4950" s="13" t="s">
        <v>1110</v>
      </c>
      <c r="B4950" s="12" t="s">
        <v>78</v>
      </c>
      <c r="C4950" s="12" t="s">
        <v>921</v>
      </c>
      <c r="D4950" s="12" t="s">
        <v>199</v>
      </c>
      <c r="E4950" s="12">
        <v>0</v>
      </c>
      <c r="F4950" s="14" t="str">
        <f t="shared" si="312"/>
        <v>2025-11-21ExpenseCRA - Saltire GST Instalment21020 GST/HST Payable0</v>
      </c>
      <c r="G4950" s="15">
        <f t="shared" si="313"/>
        <v>45982</v>
      </c>
      <c r="H4950" s="16" t="str">
        <f>IF((IFERROR((VLOOKUP(D4950,'Automation (QBO)'!A:B,2,FALSE)),"0"))=0,"Suspense",(IFERROR((VLOOKUP(D4950,'Automation (QBO)'!A:B,2,FALSE)),"Suspense")))</f>
        <v>GST/HST Payable</v>
      </c>
      <c r="I4950" s="17">
        <f t="shared" si="314"/>
        <v>0</v>
      </c>
      <c r="J4950" s="12" t="str">
        <f t="shared" si="315"/>
        <v>GST/HST Payable</v>
      </c>
    </row>
    <row r="4951" spans="1:10" ht="18" hidden="1" customHeight="1">
      <c r="A4951" s="13" t="s">
        <v>1110</v>
      </c>
      <c r="B4951" s="12" t="s">
        <v>78</v>
      </c>
      <c r="C4951" s="12" t="s">
        <v>129</v>
      </c>
      <c r="D4951" s="12" t="s">
        <v>505</v>
      </c>
      <c r="E4951" s="12">
        <v>56.57</v>
      </c>
      <c r="F4951" s="14" t="str">
        <f t="shared" si="312"/>
        <v>2025-11-21ExpenseUber21010 Credit Card (CIBC Visa)56.57</v>
      </c>
      <c r="G4951" s="15">
        <f t="shared" si="313"/>
        <v>45982</v>
      </c>
      <c r="H4951" s="16" t="str">
        <f>IF((IFERROR((VLOOKUP(D4951,'Automation (QBO)'!A:B,2,FALSE)),"0"))=0,"Suspense",(IFERROR((VLOOKUP(D4951,'Automation (QBO)'!A:B,2,FALSE)),"Suspense")))</f>
        <v>Credit Card (CIBC Visa)</v>
      </c>
      <c r="I4951" s="17">
        <f t="shared" si="314"/>
        <v>56.57</v>
      </c>
      <c r="J4951" s="12" t="str">
        <f t="shared" si="315"/>
        <v>Credit Card (CIBC Visa)</v>
      </c>
    </row>
    <row r="4952" spans="1:10" ht="18" hidden="1" customHeight="1">
      <c r="A4952" s="13" t="s">
        <v>1110</v>
      </c>
      <c r="B4952" s="12" t="s">
        <v>78</v>
      </c>
      <c r="C4952" s="12" t="s">
        <v>129</v>
      </c>
      <c r="D4952" s="12" t="s">
        <v>210</v>
      </c>
      <c r="E4952" s="12">
        <v>56.57</v>
      </c>
      <c r="F4952" s="14" t="str">
        <f t="shared" ref="F4952:F5015" si="316">A4952&amp;B4952&amp;C4952&amp;D4952&amp;E4952</f>
        <v>2025-11-21ExpenseUber52205 Travel &amp; Parking56.57</v>
      </c>
      <c r="G4952" s="15">
        <f t="shared" ref="G4952:G5015" si="317">IFERROR((DATEVALUE(A4952)),A4952)</f>
        <v>45982</v>
      </c>
      <c r="H4952" s="16" t="str">
        <f>IF((IFERROR((VLOOKUP(D4952,'Automation (QBO)'!A:B,2,FALSE)),"0"))=0,"Suspense",(IFERROR((VLOOKUP(D4952,'Automation (QBO)'!A:B,2,FALSE)),"Suspense")))</f>
        <v>Travel &amp; Parking</v>
      </c>
      <c r="I4952" s="17">
        <f t="shared" ref="I4952:I5015" si="318">E4952</f>
        <v>56.57</v>
      </c>
      <c r="J4952" s="12" t="str">
        <f t="shared" ref="J4952:J5015" si="319">H4952</f>
        <v>Travel &amp; Parking</v>
      </c>
    </row>
    <row r="4953" spans="1:10" ht="18" hidden="1" customHeight="1">
      <c r="A4953" s="13" t="s">
        <v>1110</v>
      </c>
      <c r="B4953" s="12" t="s">
        <v>78</v>
      </c>
      <c r="C4953" s="12" t="s">
        <v>129</v>
      </c>
      <c r="D4953" s="12" t="s">
        <v>505</v>
      </c>
      <c r="E4953" s="12">
        <v>11.31</v>
      </c>
      <c r="F4953" s="14" t="str">
        <f t="shared" si="316"/>
        <v>2025-11-21ExpenseUber21010 Credit Card (CIBC Visa)11.31</v>
      </c>
      <c r="G4953" s="15">
        <f t="shared" si="317"/>
        <v>45982</v>
      </c>
      <c r="H4953" s="16" t="str">
        <f>IF((IFERROR((VLOOKUP(D4953,'Automation (QBO)'!A:B,2,FALSE)),"0"))=0,"Suspense",(IFERROR((VLOOKUP(D4953,'Automation (QBO)'!A:B,2,FALSE)),"Suspense")))</f>
        <v>Credit Card (CIBC Visa)</v>
      </c>
      <c r="I4953" s="17">
        <f t="shared" si="318"/>
        <v>11.31</v>
      </c>
      <c r="J4953" s="12" t="str">
        <f t="shared" si="319"/>
        <v>Credit Card (CIBC Visa)</v>
      </c>
    </row>
    <row r="4954" spans="1:10" ht="18" hidden="1" customHeight="1">
      <c r="A4954" s="13" t="s">
        <v>1110</v>
      </c>
      <c r="B4954" s="12" t="s">
        <v>78</v>
      </c>
      <c r="C4954" s="12" t="s">
        <v>129</v>
      </c>
      <c r="D4954" s="12" t="s">
        <v>210</v>
      </c>
      <c r="E4954" s="12">
        <v>11.31</v>
      </c>
      <c r="F4954" s="14" t="str">
        <f t="shared" si="316"/>
        <v>2025-11-21ExpenseUber52205 Travel &amp; Parking11.31</v>
      </c>
      <c r="G4954" s="15">
        <f t="shared" si="317"/>
        <v>45982</v>
      </c>
      <c r="H4954" s="16" t="str">
        <f>IF((IFERROR((VLOOKUP(D4954,'Automation (QBO)'!A:B,2,FALSE)),"0"))=0,"Suspense",(IFERROR((VLOOKUP(D4954,'Automation (QBO)'!A:B,2,FALSE)),"Suspense")))</f>
        <v>Travel &amp; Parking</v>
      </c>
      <c r="I4954" s="17">
        <f t="shared" si="318"/>
        <v>11.31</v>
      </c>
      <c r="J4954" s="12" t="str">
        <f t="shared" si="319"/>
        <v>Travel &amp; Parking</v>
      </c>
    </row>
    <row r="4955" spans="1:10" ht="18" hidden="1" customHeight="1">
      <c r="A4955" s="13" t="s">
        <v>1110</v>
      </c>
      <c r="B4955" s="12" t="s">
        <v>78</v>
      </c>
      <c r="C4955" s="12" t="s">
        <v>129</v>
      </c>
      <c r="D4955" s="12" t="s">
        <v>199</v>
      </c>
      <c r="E4955" s="12">
        <v>0</v>
      </c>
      <c r="F4955" s="14" t="str">
        <f t="shared" si="316"/>
        <v>2025-11-21ExpenseUber21020 GST/HST Payable0</v>
      </c>
      <c r="G4955" s="15">
        <f t="shared" si="317"/>
        <v>45982</v>
      </c>
      <c r="H4955" s="16" t="str">
        <f>IF((IFERROR((VLOOKUP(D4955,'Automation (QBO)'!A:B,2,FALSE)),"0"))=0,"Suspense",(IFERROR((VLOOKUP(D4955,'Automation (QBO)'!A:B,2,FALSE)),"Suspense")))</f>
        <v>GST/HST Payable</v>
      </c>
      <c r="I4955" s="17">
        <f t="shared" si="318"/>
        <v>0</v>
      </c>
      <c r="J4955" s="12" t="str">
        <f t="shared" si="319"/>
        <v>GST/HST Payable</v>
      </c>
    </row>
    <row r="4956" spans="1:10" ht="18" hidden="1" customHeight="1">
      <c r="A4956" s="13" t="s">
        <v>1110</v>
      </c>
      <c r="B4956" s="12" t="s">
        <v>78</v>
      </c>
      <c r="C4956" s="12" t="s">
        <v>129</v>
      </c>
      <c r="D4956" s="12" t="s">
        <v>199</v>
      </c>
      <c r="E4956" s="12">
        <v>0</v>
      </c>
      <c r="F4956" s="14" t="str">
        <f t="shared" si="316"/>
        <v>2025-11-21ExpenseUber21020 GST/HST Payable0</v>
      </c>
      <c r="G4956" s="15">
        <f t="shared" si="317"/>
        <v>45982</v>
      </c>
      <c r="H4956" s="16" t="str">
        <f>IF((IFERROR((VLOOKUP(D4956,'Automation (QBO)'!A:B,2,FALSE)),"0"))=0,"Suspense",(IFERROR((VLOOKUP(D4956,'Automation (QBO)'!A:B,2,FALSE)),"Suspense")))</f>
        <v>GST/HST Payable</v>
      </c>
      <c r="I4956" s="17">
        <f t="shared" si="318"/>
        <v>0</v>
      </c>
      <c r="J4956" s="12" t="str">
        <f t="shared" si="319"/>
        <v>GST/HST Payable</v>
      </c>
    </row>
    <row r="4957" spans="1:10" ht="18" hidden="1" customHeight="1">
      <c r="A4957" s="13" t="s">
        <v>1110</v>
      </c>
      <c r="B4957" s="12" t="s">
        <v>924</v>
      </c>
      <c r="C4957" s="12" t="s">
        <v>849</v>
      </c>
      <c r="D4957" s="12" t="s">
        <v>660</v>
      </c>
      <c r="E4957" s="116">
        <v>684.76</v>
      </c>
      <c r="F4957" s="14" t="str">
        <f t="shared" si="316"/>
        <v>2025-11-21BillWayfair51335 Project Expense - Materials684.76</v>
      </c>
      <c r="G4957" s="15">
        <f t="shared" si="317"/>
        <v>45982</v>
      </c>
      <c r="H4957" s="16" t="str">
        <f>IF((IFERROR((VLOOKUP(D4957,'Automation (QBO)'!A:B,2,FALSE)),"0"))=0,"Suspense",(IFERROR((VLOOKUP(D4957,'Automation (QBO)'!A:B,2,FALSE)),"Suspense")))</f>
        <v>Project Expense - Materials</v>
      </c>
      <c r="I4957" s="17">
        <f t="shared" si="318"/>
        <v>684.76</v>
      </c>
      <c r="J4957" s="12" t="str">
        <f t="shared" si="319"/>
        <v>Project Expense - Materials</v>
      </c>
    </row>
    <row r="4958" spans="1:10" ht="18" hidden="1" customHeight="1">
      <c r="A4958" s="13" t="s">
        <v>1110</v>
      </c>
      <c r="B4958" s="12" t="s">
        <v>924</v>
      </c>
      <c r="C4958" s="12" t="s">
        <v>849</v>
      </c>
      <c r="D4958" s="12" t="s">
        <v>199</v>
      </c>
      <c r="E4958" s="12">
        <v>-32</v>
      </c>
      <c r="F4958" s="14" t="str">
        <f t="shared" si="316"/>
        <v>2025-11-21BillWayfair21020 GST/HST Payable-32</v>
      </c>
      <c r="G4958" s="15">
        <f t="shared" si="317"/>
        <v>45982</v>
      </c>
      <c r="H4958" s="16" t="str">
        <f>IF((IFERROR((VLOOKUP(D4958,'Automation (QBO)'!A:B,2,FALSE)),"0"))=0,"Suspense",(IFERROR((VLOOKUP(D4958,'Automation (QBO)'!A:B,2,FALSE)),"Suspense")))</f>
        <v>GST/HST Payable</v>
      </c>
      <c r="I4958" s="17">
        <f t="shared" si="318"/>
        <v>-32</v>
      </c>
      <c r="J4958" s="12" t="str">
        <f t="shared" si="319"/>
        <v>GST/HST Payable</v>
      </c>
    </row>
    <row r="4959" spans="1:10" ht="18" hidden="1" customHeight="1">
      <c r="A4959" s="13" t="s">
        <v>1110</v>
      </c>
      <c r="B4959" s="12" t="s">
        <v>924</v>
      </c>
      <c r="C4959" s="12" t="s">
        <v>849</v>
      </c>
      <c r="D4959" s="12" t="s">
        <v>272</v>
      </c>
      <c r="E4959" s="12">
        <v>716.76</v>
      </c>
      <c r="F4959" s="14" t="str">
        <f t="shared" si="316"/>
        <v>2025-11-21BillWayfair21000 Accounts Payable716.76</v>
      </c>
      <c r="G4959" s="15">
        <f t="shared" si="317"/>
        <v>45982</v>
      </c>
      <c r="H4959" s="16" t="str">
        <f>IF((IFERROR((VLOOKUP(D4959,'Automation (QBO)'!A:B,2,FALSE)),"0"))=0,"Suspense",(IFERROR((VLOOKUP(D4959,'Automation (QBO)'!A:B,2,FALSE)),"Suspense")))</f>
        <v>Accounts Payable - Unknown</v>
      </c>
      <c r="I4959" s="17">
        <f t="shared" si="318"/>
        <v>716.76</v>
      </c>
      <c r="J4959" s="12" t="str">
        <f t="shared" si="319"/>
        <v>Accounts Payable - Unknown</v>
      </c>
    </row>
    <row r="4960" spans="1:10" ht="18" hidden="1" customHeight="1">
      <c r="A4960" s="13" t="s">
        <v>1110</v>
      </c>
      <c r="B4960" s="12" t="s">
        <v>925</v>
      </c>
      <c r="C4960" s="12" t="s">
        <v>849</v>
      </c>
      <c r="D4960" s="12" t="s">
        <v>272</v>
      </c>
      <c r="E4960" s="12">
        <v>-716.76</v>
      </c>
      <c r="F4960" s="14" t="str">
        <f t="shared" si="316"/>
        <v>2025-11-21Bill Payment (Credit Card)Wayfair21000 Accounts Payable-716.76</v>
      </c>
      <c r="G4960" s="15">
        <f t="shared" si="317"/>
        <v>45982</v>
      </c>
      <c r="H4960" s="16" t="str">
        <f>IF((IFERROR((VLOOKUP(D4960,'Automation (QBO)'!A:B,2,FALSE)),"0"))=0,"Suspense",(IFERROR((VLOOKUP(D4960,'Automation (QBO)'!A:B,2,FALSE)),"Suspense")))</f>
        <v>Accounts Payable - Unknown</v>
      </c>
      <c r="I4960" s="17">
        <f t="shared" si="318"/>
        <v>-716.76</v>
      </c>
      <c r="J4960" s="12" t="str">
        <f t="shared" si="319"/>
        <v>Accounts Payable - Unknown</v>
      </c>
    </row>
    <row r="4961" spans="1:10" ht="18" hidden="1" customHeight="1">
      <c r="A4961" s="13" t="s">
        <v>1110</v>
      </c>
      <c r="B4961" s="12" t="s">
        <v>925</v>
      </c>
      <c r="C4961" s="12" t="s">
        <v>849</v>
      </c>
      <c r="D4961" s="12" t="s">
        <v>505</v>
      </c>
      <c r="E4961" s="12">
        <v>716.76</v>
      </c>
      <c r="F4961" s="14" t="str">
        <f t="shared" si="316"/>
        <v>2025-11-21Bill Payment (Credit Card)Wayfair21010 Credit Card (CIBC Visa)716.76</v>
      </c>
      <c r="G4961" s="15">
        <f t="shared" si="317"/>
        <v>45982</v>
      </c>
      <c r="H4961" s="16" t="str">
        <f>IF((IFERROR((VLOOKUP(D4961,'Automation (QBO)'!A:B,2,FALSE)),"0"))=0,"Suspense",(IFERROR((VLOOKUP(D4961,'Automation (QBO)'!A:B,2,FALSE)),"Suspense")))</f>
        <v>Credit Card (CIBC Visa)</v>
      </c>
      <c r="I4961" s="17">
        <f t="shared" si="318"/>
        <v>716.76</v>
      </c>
      <c r="J4961" s="12" t="str">
        <f t="shared" si="319"/>
        <v>Credit Card (CIBC Visa)</v>
      </c>
    </row>
    <row r="4962" spans="1:10" ht="18" hidden="1" customHeight="1">
      <c r="A4962" s="13" t="s">
        <v>1111</v>
      </c>
      <c r="B4962" s="12" t="s">
        <v>78</v>
      </c>
      <c r="C4962" s="12" t="s">
        <v>125</v>
      </c>
      <c r="D4962" s="12" t="s">
        <v>505</v>
      </c>
      <c r="E4962" s="12">
        <v>106.4</v>
      </c>
      <c r="F4962" s="14" t="str">
        <f t="shared" si="316"/>
        <v>2025-11-22ExpenseInuit Quickbooks21010 Credit Card (CIBC Visa)106.4</v>
      </c>
      <c r="G4962" s="15">
        <f t="shared" si="317"/>
        <v>45983</v>
      </c>
      <c r="H4962" s="16" t="str">
        <f>IF((IFERROR((VLOOKUP(D4962,'Automation (QBO)'!A:B,2,FALSE)),"0"))=0,"Suspense",(IFERROR((VLOOKUP(D4962,'Automation (QBO)'!A:B,2,FALSE)),"Suspense")))</f>
        <v>Credit Card (CIBC Visa)</v>
      </c>
      <c r="I4962" s="17">
        <f t="shared" si="318"/>
        <v>106.4</v>
      </c>
      <c r="J4962" s="12" t="str">
        <f t="shared" si="319"/>
        <v>Credit Card (CIBC Visa)</v>
      </c>
    </row>
    <row r="4963" spans="1:10" ht="18" hidden="1" customHeight="1">
      <c r="A4963" s="13" t="s">
        <v>1111</v>
      </c>
      <c r="B4963" s="12" t="s">
        <v>78</v>
      </c>
      <c r="C4963" s="12" t="s">
        <v>125</v>
      </c>
      <c r="D4963" s="12" t="s">
        <v>202</v>
      </c>
      <c r="E4963" s="12">
        <v>101.33</v>
      </c>
      <c r="F4963" s="14" t="str">
        <f t="shared" si="316"/>
        <v>2025-11-22ExpenseInuit Quickbooks52110 Accounting101.33</v>
      </c>
      <c r="G4963" s="15">
        <f t="shared" si="317"/>
        <v>45983</v>
      </c>
      <c r="H4963" s="16" t="str">
        <f>IF((IFERROR((VLOOKUP(D4963,'Automation (QBO)'!A:B,2,FALSE)),"0"))=0,"Suspense",(IFERROR((VLOOKUP(D4963,'Automation (QBO)'!A:B,2,FALSE)),"Suspense")))</f>
        <v>Accounting</v>
      </c>
      <c r="I4963" s="17">
        <f t="shared" si="318"/>
        <v>101.33</v>
      </c>
      <c r="J4963" s="12" t="str">
        <f t="shared" si="319"/>
        <v>Accounting</v>
      </c>
    </row>
    <row r="4964" spans="1:10" ht="18" hidden="1" customHeight="1">
      <c r="A4964" s="13" t="s">
        <v>1111</v>
      </c>
      <c r="B4964" s="12" t="s">
        <v>78</v>
      </c>
      <c r="C4964" s="12" t="s">
        <v>125</v>
      </c>
      <c r="D4964" s="12" t="s">
        <v>199</v>
      </c>
      <c r="E4964" s="12">
        <v>-5.07</v>
      </c>
      <c r="F4964" s="14" t="str">
        <f t="shared" si="316"/>
        <v>2025-11-22ExpenseInuit Quickbooks21020 GST/HST Payable-5.07</v>
      </c>
      <c r="G4964" s="15">
        <f t="shared" si="317"/>
        <v>45983</v>
      </c>
      <c r="H4964" s="16" t="str">
        <f>IF((IFERROR((VLOOKUP(D4964,'Automation (QBO)'!A:B,2,FALSE)),"0"))=0,"Suspense",(IFERROR((VLOOKUP(D4964,'Automation (QBO)'!A:B,2,FALSE)),"Suspense")))</f>
        <v>GST/HST Payable</v>
      </c>
      <c r="I4964" s="17">
        <f t="shared" si="318"/>
        <v>-5.07</v>
      </c>
      <c r="J4964" s="12" t="str">
        <f t="shared" si="319"/>
        <v>GST/HST Payable</v>
      </c>
    </row>
    <row r="4965" spans="1:10" ht="18" hidden="1" customHeight="1">
      <c r="A4965" s="13" t="s">
        <v>1111</v>
      </c>
      <c r="B4965" s="12" t="s">
        <v>78</v>
      </c>
      <c r="C4965" s="12" t="s">
        <v>129</v>
      </c>
      <c r="D4965" s="12" t="s">
        <v>505</v>
      </c>
      <c r="E4965" s="12">
        <v>74.38</v>
      </c>
      <c r="F4965" s="14" t="str">
        <f t="shared" si="316"/>
        <v>2025-11-22ExpenseUber21010 Credit Card (CIBC Visa)74.38</v>
      </c>
      <c r="G4965" s="15">
        <f t="shared" si="317"/>
        <v>45983</v>
      </c>
      <c r="H4965" s="16" t="str">
        <f>IF((IFERROR((VLOOKUP(D4965,'Automation (QBO)'!A:B,2,FALSE)),"0"))=0,"Suspense",(IFERROR((VLOOKUP(D4965,'Automation (QBO)'!A:B,2,FALSE)),"Suspense")))</f>
        <v>Credit Card (CIBC Visa)</v>
      </c>
      <c r="I4965" s="17">
        <f t="shared" si="318"/>
        <v>74.38</v>
      </c>
      <c r="J4965" s="12" t="str">
        <f t="shared" si="319"/>
        <v>Credit Card (CIBC Visa)</v>
      </c>
    </row>
    <row r="4966" spans="1:10" ht="18" hidden="1" customHeight="1">
      <c r="A4966" s="13" t="s">
        <v>1111</v>
      </c>
      <c r="B4966" s="12" t="s">
        <v>78</v>
      </c>
      <c r="C4966" s="12" t="s">
        <v>129</v>
      </c>
      <c r="D4966" s="12" t="s">
        <v>210</v>
      </c>
      <c r="E4966" s="12">
        <v>74.38</v>
      </c>
      <c r="F4966" s="14" t="str">
        <f t="shared" si="316"/>
        <v>2025-11-22ExpenseUber52205 Travel &amp; Parking74.38</v>
      </c>
      <c r="G4966" s="15">
        <f t="shared" si="317"/>
        <v>45983</v>
      </c>
      <c r="H4966" s="16" t="str">
        <f>IF((IFERROR((VLOOKUP(D4966,'Automation (QBO)'!A:B,2,FALSE)),"0"))=0,"Suspense",(IFERROR((VLOOKUP(D4966,'Automation (QBO)'!A:B,2,FALSE)),"Suspense")))</f>
        <v>Travel &amp; Parking</v>
      </c>
      <c r="I4966" s="17">
        <f t="shared" si="318"/>
        <v>74.38</v>
      </c>
      <c r="J4966" s="12" t="str">
        <f t="shared" si="319"/>
        <v>Travel &amp; Parking</v>
      </c>
    </row>
    <row r="4967" spans="1:10" ht="18" hidden="1" customHeight="1">
      <c r="A4967" s="13" t="s">
        <v>1111</v>
      </c>
      <c r="B4967" s="12" t="s">
        <v>78</v>
      </c>
      <c r="C4967" s="12" t="s">
        <v>129</v>
      </c>
      <c r="D4967" s="12" t="s">
        <v>199</v>
      </c>
      <c r="E4967" s="12">
        <v>0</v>
      </c>
      <c r="F4967" s="14" t="str">
        <f t="shared" si="316"/>
        <v>2025-11-22ExpenseUber21020 GST/HST Payable0</v>
      </c>
      <c r="G4967" s="15">
        <f t="shared" si="317"/>
        <v>45983</v>
      </c>
      <c r="H4967" s="16" t="str">
        <f>IF((IFERROR((VLOOKUP(D4967,'Automation (QBO)'!A:B,2,FALSE)),"0"))=0,"Suspense",(IFERROR((VLOOKUP(D4967,'Automation (QBO)'!A:B,2,FALSE)),"Suspense")))</f>
        <v>GST/HST Payable</v>
      </c>
      <c r="I4967" s="17">
        <f t="shared" si="318"/>
        <v>0</v>
      </c>
      <c r="J4967" s="12" t="str">
        <f t="shared" si="319"/>
        <v>GST/HST Payable</v>
      </c>
    </row>
    <row r="4968" spans="1:10" ht="18" hidden="1" customHeight="1">
      <c r="A4968" s="13" t="s">
        <v>1112</v>
      </c>
      <c r="B4968" s="12" t="s">
        <v>78</v>
      </c>
      <c r="C4968" s="12" t="s">
        <v>92</v>
      </c>
      <c r="D4968" s="12" t="s">
        <v>201</v>
      </c>
      <c r="E4968" s="12">
        <v>-701.52</v>
      </c>
      <c r="F4968" s="14" t="str">
        <f t="shared" si="316"/>
        <v>2025-11-24ExpenseBDC11005 Chequing (CIBC)-701.52</v>
      </c>
      <c r="G4968" s="15">
        <f t="shared" si="317"/>
        <v>45985</v>
      </c>
      <c r="H4968" s="16" t="str">
        <f>IF((IFERROR((VLOOKUP(D4968,'Automation (QBO)'!A:B,2,FALSE)),"0"))=0,"Suspense",(IFERROR((VLOOKUP(D4968,'Automation (QBO)'!A:B,2,FALSE)),"Suspense")))</f>
        <v>Chequing (CIBC)</v>
      </c>
      <c r="I4968" s="17">
        <f t="shared" si="318"/>
        <v>-701.52</v>
      </c>
      <c r="J4968" s="12" t="str">
        <f t="shared" si="319"/>
        <v>Chequing (CIBC)</v>
      </c>
    </row>
    <row r="4969" spans="1:10" ht="18" hidden="1" customHeight="1">
      <c r="A4969" s="13" t="s">
        <v>1112</v>
      </c>
      <c r="B4969" s="12" t="s">
        <v>78</v>
      </c>
      <c r="C4969" s="12" t="s">
        <v>92</v>
      </c>
      <c r="D4969" s="12" t="s">
        <v>680</v>
      </c>
      <c r="E4969" s="12">
        <v>-701.52</v>
      </c>
      <c r="F4969" s="14" t="str">
        <f t="shared" si="316"/>
        <v>2025-11-24ExpenseBDC22010 Bank Loan - BDC (002)-701.52</v>
      </c>
      <c r="G4969" s="15">
        <f t="shared" si="317"/>
        <v>45985</v>
      </c>
      <c r="H4969" s="16" t="str">
        <f>IF((IFERROR((VLOOKUP(D4969,'Automation (QBO)'!A:B,2,FALSE)),"0"))=0,"Suspense",(IFERROR((VLOOKUP(D4969,'Automation (QBO)'!A:B,2,FALSE)),"Suspense")))</f>
        <v>Bank Loan 2 (BDC)</v>
      </c>
      <c r="I4969" s="17">
        <f t="shared" si="318"/>
        <v>-701.52</v>
      </c>
      <c r="J4969" s="12" t="str">
        <f t="shared" si="319"/>
        <v>Bank Loan 2 (BDC)</v>
      </c>
    </row>
    <row r="4970" spans="1:10" ht="18" hidden="1" customHeight="1">
      <c r="A4970" s="13" t="s">
        <v>1112</v>
      </c>
      <c r="B4970" s="12" t="s">
        <v>78</v>
      </c>
      <c r="C4970" s="12" t="s">
        <v>92</v>
      </c>
      <c r="D4970" s="12" t="s">
        <v>199</v>
      </c>
      <c r="E4970" s="12">
        <v>0</v>
      </c>
      <c r="F4970" s="14" t="str">
        <f t="shared" si="316"/>
        <v>2025-11-24ExpenseBDC21020 GST/HST Payable0</v>
      </c>
      <c r="G4970" s="15">
        <f t="shared" si="317"/>
        <v>45985</v>
      </c>
      <c r="H4970" s="16" t="str">
        <f>IF((IFERROR((VLOOKUP(D4970,'Automation (QBO)'!A:B,2,FALSE)),"0"))=0,"Suspense",(IFERROR((VLOOKUP(D4970,'Automation (QBO)'!A:B,2,FALSE)),"Suspense")))</f>
        <v>GST/HST Payable</v>
      </c>
      <c r="I4970" s="17">
        <f t="shared" si="318"/>
        <v>0</v>
      </c>
      <c r="J4970" s="12" t="str">
        <f t="shared" si="319"/>
        <v>GST/HST Payable</v>
      </c>
    </row>
    <row r="4971" spans="1:10" ht="18" hidden="1" customHeight="1">
      <c r="A4971" s="13" t="s">
        <v>1112</v>
      </c>
      <c r="B4971" s="12" t="s">
        <v>98</v>
      </c>
      <c r="C4971" s="12" t="s">
        <v>129</v>
      </c>
      <c r="D4971" s="12" t="s">
        <v>505</v>
      </c>
      <c r="E4971" s="12">
        <v>-74.38</v>
      </c>
      <c r="F4971" s="14" t="str">
        <f t="shared" si="316"/>
        <v>2025-11-24Credit Card CreditUber21010 Credit Card (CIBC Visa)-74.38</v>
      </c>
      <c r="G4971" s="15">
        <f t="shared" si="317"/>
        <v>45985</v>
      </c>
      <c r="H4971" s="16" t="str">
        <f>IF((IFERROR((VLOOKUP(D4971,'Automation (QBO)'!A:B,2,FALSE)),"0"))=0,"Suspense",(IFERROR((VLOOKUP(D4971,'Automation (QBO)'!A:B,2,FALSE)),"Suspense")))</f>
        <v>Credit Card (CIBC Visa)</v>
      </c>
      <c r="I4971" s="17">
        <f t="shared" si="318"/>
        <v>-74.38</v>
      </c>
      <c r="J4971" s="12" t="str">
        <f t="shared" si="319"/>
        <v>Credit Card (CIBC Visa)</v>
      </c>
    </row>
    <row r="4972" spans="1:10" ht="18" hidden="1" customHeight="1">
      <c r="A4972" s="13" t="s">
        <v>1112</v>
      </c>
      <c r="B4972" s="12" t="s">
        <v>98</v>
      </c>
      <c r="C4972" s="12" t="s">
        <v>129</v>
      </c>
      <c r="D4972" s="12" t="s">
        <v>210</v>
      </c>
      <c r="E4972" s="12">
        <v>-74.38</v>
      </c>
      <c r="F4972" s="14" t="str">
        <f t="shared" si="316"/>
        <v>2025-11-24Credit Card CreditUber52205 Travel &amp; Parking-74.38</v>
      </c>
      <c r="G4972" s="15">
        <f t="shared" si="317"/>
        <v>45985</v>
      </c>
      <c r="H4972" s="16" t="str">
        <f>IF((IFERROR((VLOOKUP(D4972,'Automation (QBO)'!A:B,2,FALSE)),"0"))=0,"Suspense",(IFERROR((VLOOKUP(D4972,'Automation (QBO)'!A:B,2,FALSE)),"Suspense")))</f>
        <v>Travel &amp; Parking</v>
      </c>
      <c r="I4972" s="17">
        <f t="shared" si="318"/>
        <v>-74.38</v>
      </c>
      <c r="J4972" s="12" t="str">
        <f t="shared" si="319"/>
        <v>Travel &amp; Parking</v>
      </c>
    </row>
    <row r="4973" spans="1:10" ht="18" hidden="1" customHeight="1">
      <c r="A4973" s="13" t="s">
        <v>1112</v>
      </c>
      <c r="B4973" s="12" t="s">
        <v>98</v>
      </c>
      <c r="C4973" s="12" t="s">
        <v>129</v>
      </c>
      <c r="D4973" s="12" t="s">
        <v>199</v>
      </c>
      <c r="E4973" s="12">
        <v>0</v>
      </c>
      <c r="F4973" s="14" t="str">
        <f t="shared" si="316"/>
        <v>2025-11-24Credit Card CreditUber21020 GST/HST Payable0</v>
      </c>
      <c r="G4973" s="15">
        <f t="shared" si="317"/>
        <v>45985</v>
      </c>
      <c r="H4973" s="16" t="str">
        <f>IF((IFERROR((VLOOKUP(D4973,'Automation (QBO)'!A:B,2,FALSE)),"0"))=0,"Suspense",(IFERROR((VLOOKUP(D4973,'Automation (QBO)'!A:B,2,FALSE)),"Suspense")))</f>
        <v>GST/HST Payable</v>
      </c>
      <c r="I4973" s="17">
        <f t="shared" si="318"/>
        <v>0</v>
      </c>
      <c r="J4973" s="12" t="str">
        <f t="shared" si="319"/>
        <v>GST/HST Payable</v>
      </c>
    </row>
    <row r="4974" spans="1:10" ht="18" hidden="1" customHeight="1">
      <c r="A4974" s="13" t="s">
        <v>1112</v>
      </c>
      <c r="B4974" s="12" t="s">
        <v>924</v>
      </c>
      <c r="C4974" s="12" t="s">
        <v>123</v>
      </c>
      <c r="D4974" s="12" t="s">
        <v>660</v>
      </c>
      <c r="E4974" s="116">
        <v>140.28</v>
      </c>
      <c r="F4974" s="14" t="str">
        <f t="shared" si="316"/>
        <v>2025-11-24BillPacific West Systems Supplies51335 Project Expense - Materials140.28</v>
      </c>
      <c r="G4974" s="15">
        <f t="shared" si="317"/>
        <v>45985</v>
      </c>
      <c r="H4974" s="16" t="str">
        <f>IF((IFERROR((VLOOKUP(D4974,'Automation (QBO)'!A:B,2,FALSE)),"0"))=0,"Suspense",(IFERROR((VLOOKUP(D4974,'Automation (QBO)'!A:B,2,FALSE)),"Suspense")))</f>
        <v>Project Expense - Materials</v>
      </c>
      <c r="I4974" s="17">
        <f t="shared" si="318"/>
        <v>140.28</v>
      </c>
      <c r="J4974" s="12" t="str">
        <f t="shared" si="319"/>
        <v>Project Expense - Materials</v>
      </c>
    </row>
    <row r="4975" spans="1:10" ht="18" hidden="1" customHeight="1">
      <c r="A4975" s="13" t="s">
        <v>1112</v>
      </c>
      <c r="B4975" s="12" t="s">
        <v>924</v>
      </c>
      <c r="C4975" s="12" t="s">
        <v>123</v>
      </c>
      <c r="D4975" s="12" t="s">
        <v>199</v>
      </c>
      <c r="E4975" s="12">
        <v>-6.56</v>
      </c>
      <c r="F4975" s="14" t="str">
        <f t="shared" si="316"/>
        <v>2025-11-24BillPacific West Systems Supplies21020 GST/HST Payable-6.56</v>
      </c>
      <c r="G4975" s="15">
        <f t="shared" si="317"/>
        <v>45985</v>
      </c>
      <c r="H4975" s="16" t="str">
        <f>IF((IFERROR((VLOOKUP(D4975,'Automation (QBO)'!A:B,2,FALSE)),"0"))=0,"Suspense",(IFERROR((VLOOKUP(D4975,'Automation (QBO)'!A:B,2,FALSE)),"Suspense")))</f>
        <v>GST/HST Payable</v>
      </c>
      <c r="I4975" s="17">
        <f t="shared" si="318"/>
        <v>-6.56</v>
      </c>
      <c r="J4975" s="12" t="str">
        <f t="shared" si="319"/>
        <v>GST/HST Payable</v>
      </c>
    </row>
    <row r="4976" spans="1:10" ht="18" hidden="1" customHeight="1">
      <c r="A4976" s="13" t="s">
        <v>1112</v>
      </c>
      <c r="B4976" s="12" t="s">
        <v>924</v>
      </c>
      <c r="C4976" s="12" t="s">
        <v>123</v>
      </c>
      <c r="D4976" s="12" t="s">
        <v>272</v>
      </c>
      <c r="E4976" s="12">
        <v>146.84</v>
      </c>
      <c r="F4976" s="14" t="str">
        <f t="shared" si="316"/>
        <v>2025-11-24BillPacific West Systems Supplies21000 Accounts Payable146.84</v>
      </c>
      <c r="G4976" s="15">
        <f t="shared" si="317"/>
        <v>45985</v>
      </c>
      <c r="H4976" s="16" t="str">
        <f>IF((IFERROR((VLOOKUP(D4976,'Automation (QBO)'!A:B,2,FALSE)),"0"))=0,"Suspense",(IFERROR((VLOOKUP(D4976,'Automation (QBO)'!A:B,2,FALSE)),"Suspense")))</f>
        <v>Accounts Payable - Unknown</v>
      </c>
      <c r="I4976" s="17">
        <f t="shared" si="318"/>
        <v>146.84</v>
      </c>
      <c r="J4976" s="12" t="str">
        <f t="shared" si="319"/>
        <v>Accounts Payable - Unknown</v>
      </c>
    </row>
    <row r="4977" spans="1:10" ht="18" hidden="1" customHeight="1">
      <c r="A4977" s="13" t="s">
        <v>1112</v>
      </c>
      <c r="B4977" s="12" t="s">
        <v>925</v>
      </c>
      <c r="C4977" s="12" t="s">
        <v>123</v>
      </c>
      <c r="D4977" s="12" t="s">
        <v>272</v>
      </c>
      <c r="E4977" s="12">
        <v>-146.84</v>
      </c>
      <c r="F4977" s="14" t="str">
        <f t="shared" si="316"/>
        <v>2025-11-24Bill Payment (Credit Card)Pacific West Systems Supplies21000 Accounts Payable-146.84</v>
      </c>
      <c r="G4977" s="15">
        <f t="shared" si="317"/>
        <v>45985</v>
      </c>
      <c r="H4977" s="16" t="str">
        <f>IF((IFERROR((VLOOKUP(D4977,'Automation (QBO)'!A:B,2,FALSE)),"0"))=0,"Suspense",(IFERROR((VLOOKUP(D4977,'Automation (QBO)'!A:B,2,FALSE)),"Suspense")))</f>
        <v>Accounts Payable - Unknown</v>
      </c>
      <c r="I4977" s="17">
        <f t="shared" si="318"/>
        <v>-146.84</v>
      </c>
      <c r="J4977" s="12" t="str">
        <f t="shared" si="319"/>
        <v>Accounts Payable - Unknown</v>
      </c>
    </row>
    <row r="4978" spans="1:10" ht="18" hidden="1" customHeight="1">
      <c r="A4978" s="13" t="s">
        <v>1112</v>
      </c>
      <c r="B4978" s="12" t="s">
        <v>925</v>
      </c>
      <c r="C4978" s="12" t="s">
        <v>123</v>
      </c>
      <c r="D4978" s="12" t="s">
        <v>505</v>
      </c>
      <c r="E4978" s="12">
        <v>146.84</v>
      </c>
      <c r="F4978" s="14" t="str">
        <f t="shared" si="316"/>
        <v>2025-11-24Bill Payment (Credit Card)Pacific West Systems Supplies21010 Credit Card (CIBC Visa)146.84</v>
      </c>
      <c r="G4978" s="15">
        <f t="shared" si="317"/>
        <v>45985</v>
      </c>
      <c r="H4978" s="16" t="str">
        <f>IF((IFERROR((VLOOKUP(D4978,'Automation (QBO)'!A:B,2,FALSE)),"0"))=0,"Suspense",(IFERROR((VLOOKUP(D4978,'Automation (QBO)'!A:B,2,FALSE)),"Suspense")))</f>
        <v>Credit Card (CIBC Visa)</v>
      </c>
      <c r="I4978" s="17">
        <f t="shared" si="318"/>
        <v>146.84</v>
      </c>
      <c r="J4978" s="12" t="str">
        <f t="shared" si="319"/>
        <v>Credit Card (CIBC Visa)</v>
      </c>
    </row>
    <row r="4979" spans="1:10" ht="18" hidden="1" customHeight="1">
      <c r="A4979" s="13" t="s">
        <v>1113</v>
      </c>
      <c r="B4979" s="12" t="s">
        <v>924</v>
      </c>
      <c r="C4979" s="12" t="s">
        <v>849</v>
      </c>
      <c r="D4979" s="12" t="s">
        <v>660</v>
      </c>
      <c r="E4979" s="116">
        <v>1187.67</v>
      </c>
      <c r="F4979" s="14" t="str">
        <f t="shared" si="316"/>
        <v>2025-11-25BillWayfair51335 Project Expense - Materials1187.67</v>
      </c>
      <c r="G4979" s="15">
        <f t="shared" si="317"/>
        <v>45986</v>
      </c>
      <c r="H4979" s="16" t="str">
        <f>IF((IFERROR((VLOOKUP(D4979,'Automation (QBO)'!A:B,2,FALSE)),"0"))=0,"Suspense",(IFERROR((VLOOKUP(D4979,'Automation (QBO)'!A:B,2,FALSE)),"Suspense")))</f>
        <v>Project Expense - Materials</v>
      </c>
      <c r="I4979" s="17">
        <f t="shared" si="318"/>
        <v>1187.67</v>
      </c>
      <c r="J4979" s="12" t="str">
        <f t="shared" si="319"/>
        <v>Project Expense - Materials</v>
      </c>
    </row>
    <row r="4980" spans="1:10" ht="18" hidden="1" customHeight="1">
      <c r="A4980" s="13" t="s">
        <v>1113</v>
      </c>
      <c r="B4980" s="12" t="s">
        <v>924</v>
      </c>
      <c r="C4980" s="12" t="s">
        <v>849</v>
      </c>
      <c r="D4980" s="12" t="s">
        <v>199</v>
      </c>
      <c r="E4980" s="12">
        <v>-55.5</v>
      </c>
      <c r="F4980" s="14" t="str">
        <f t="shared" si="316"/>
        <v>2025-11-25BillWayfair21020 GST/HST Payable-55.5</v>
      </c>
      <c r="G4980" s="15">
        <f t="shared" si="317"/>
        <v>45986</v>
      </c>
      <c r="H4980" s="16" t="str">
        <f>IF((IFERROR((VLOOKUP(D4980,'Automation (QBO)'!A:B,2,FALSE)),"0"))=0,"Suspense",(IFERROR((VLOOKUP(D4980,'Automation (QBO)'!A:B,2,FALSE)),"Suspense")))</f>
        <v>GST/HST Payable</v>
      </c>
      <c r="I4980" s="17">
        <f t="shared" si="318"/>
        <v>-55.5</v>
      </c>
      <c r="J4980" s="12" t="str">
        <f t="shared" si="319"/>
        <v>GST/HST Payable</v>
      </c>
    </row>
    <row r="4981" spans="1:10" ht="18" hidden="1" customHeight="1">
      <c r="A4981" s="13" t="s">
        <v>1113</v>
      </c>
      <c r="B4981" s="12" t="s">
        <v>924</v>
      </c>
      <c r="C4981" s="12" t="s">
        <v>849</v>
      </c>
      <c r="D4981" s="12" t="s">
        <v>272</v>
      </c>
      <c r="E4981" s="12">
        <v>1243.17</v>
      </c>
      <c r="F4981" s="14" t="str">
        <f t="shared" si="316"/>
        <v>2025-11-25BillWayfair21000 Accounts Payable1243.17</v>
      </c>
      <c r="G4981" s="15">
        <f t="shared" si="317"/>
        <v>45986</v>
      </c>
      <c r="H4981" s="16" t="str">
        <f>IF((IFERROR((VLOOKUP(D4981,'Automation (QBO)'!A:B,2,FALSE)),"0"))=0,"Suspense",(IFERROR((VLOOKUP(D4981,'Automation (QBO)'!A:B,2,FALSE)),"Suspense")))</f>
        <v>Accounts Payable - Unknown</v>
      </c>
      <c r="I4981" s="17">
        <f t="shared" si="318"/>
        <v>1243.17</v>
      </c>
      <c r="J4981" s="12" t="str">
        <f t="shared" si="319"/>
        <v>Accounts Payable - Unknown</v>
      </c>
    </row>
    <row r="4982" spans="1:10" ht="18" hidden="1" customHeight="1">
      <c r="A4982" s="13" t="s">
        <v>1113</v>
      </c>
      <c r="B4982" s="12" t="s">
        <v>925</v>
      </c>
      <c r="C4982" s="12" t="s">
        <v>849</v>
      </c>
      <c r="D4982" s="12" t="s">
        <v>272</v>
      </c>
      <c r="E4982" s="12">
        <v>-1243.17</v>
      </c>
      <c r="F4982" s="14" t="str">
        <f t="shared" si="316"/>
        <v>2025-11-25Bill Payment (Credit Card)Wayfair21000 Accounts Payable-1243.17</v>
      </c>
      <c r="G4982" s="15">
        <f t="shared" si="317"/>
        <v>45986</v>
      </c>
      <c r="H4982" s="16" t="str">
        <f>IF((IFERROR((VLOOKUP(D4982,'Automation (QBO)'!A:B,2,FALSE)),"0"))=0,"Suspense",(IFERROR((VLOOKUP(D4982,'Automation (QBO)'!A:B,2,FALSE)),"Suspense")))</f>
        <v>Accounts Payable - Unknown</v>
      </c>
      <c r="I4982" s="17">
        <f t="shared" si="318"/>
        <v>-1243.17</v>
      </c>
      <c r="J4982" s="12" t="str">
        <f t="shared" si="319"/>
        <v>Accounts Payable - Unknown</v>
      </c>
    </row>
    <row r="4983" spans="1:10" ht="18" hidden="1" customHeight="1">
      <c r="A4983" s="13" t="s">
        <v>1113</v>
      </c>
      <c r="B4983" s="12" t="s">
        <v>925</v>
      </c>
      <c r="C4983" s="12" t="s">
        <v>849</v>
      </c>
      <c r="D4983" s="12" t="s">
        <v>505</v>
      </c>
      <c r="E4983" s="12">
        <v>1243.17</v>
      </c>
      <c r="F4983" s="14" t="str">
        <f t="shared" si="316"/>
        <v>2025-11-25Bill Payment (Credit Card)Wayfair21010 Credit Card (CIBC Visa)1243.17</v>
      </c>
      <c r="G4983" s="15">
        <f t="shared" si="317"/>
        <v>45986</v>
      </c>
      <c r="H4983" s="16" t="str">
        <f>IF((IFERROR((VLOOKUP(D4983,'Automation (QBO)'!A:B,2,FALSE)),"0"))=0,"Suspense",(IFERROR((VLOOKUP(D4983,'Automation (QBO)'!A:B,2,FALSE)),"Suspense")))</f>
        <v>Credit Card (CIBC Visa)</v>
      </c>
      <c r="I4983" s="17">
        <f t="shared" si="318"/>
        <v>1243.17</v>
      </c>
      <c r="J4983" s="12" t="str">
        <f t="shared" si="319"/>
        <v>Credit Card (CIBC Visa)</v>
      </c>
    </row>
    <row r="4984" spans="1:10" ht="18" hidden="1" customHeight="1">
      <c r="A4984" s="13" t="s">
        <v>1113</v>
      </c>
      <c r="B4984" s="12" t="s">
        <v>924</v>
      </c>
      <c r="C4984" s="12" t="s">
        <v>123</v>
      </c>
      <c r="D4984" s="12" t="s">
        <v>660</v>
      </c>
      <c r="E4984" s="116">
        <v>701.3</v>
      </c>
      <c r="F4984" s="14" t="str">
        <f t="shared" si="316"/>
        <v>2025-11-25BillPacific West Systems Supplies51335 Project Expense - Materials701.3</v>
      </c>
      <c r="G4984" s="15">
        <f t="shared" si="317"/>
        <v>45986</v>
      </c>
      <c r="H4984" s="16" t="str">
        <f>IF((IFERROR((VLOOKUP(D4984,'Automation (QBO)'!A:B,2,FALSE)),"0"))=0,"Suspense",(IFERROR((VLOOKUP(D4984,'Automation (QBO)'!A:B,2,FALSE)),"Suspense")))</f>
        <v>Project Expense - Materials</v>
      </c>
      <c r="I4984" s="17">
        <f t="shared" si="318"/>
        <v>701.3</v>
      </c>
      <c r="J4984" s="12" t="str">
        <f t="shared" si="319"/>
        <v>Project Expense - Materials</v>
      </c>
    </row>
    <row r="4985" spans="1:10" ht="18" hidden="1" customHeight="1">
      <c r="A4985" s="13" t="s">
        <v>1113</v>
      </c>
      <c r="B4985" s="12" t="s">
        <v>924</v>
      </c>
      <c r="C4985" s="12" t="s">
        <v>123</v>
      </c>
      <c r="D4985" s="12" t="s">
        <v>199</v>
      </c>
      <c r="E4985" s="12">
        <v>-32.770000000000003</v>
      </c>
      <c r="F4985" s="14" t="str">
        <f t="shared" si="316"/>
        <v>2025-11-25BillPacific West Systems Supplies21020 GST/HST Payable-32.77</v>
      </c>
      <c r="G4985" s="15">
        <f t="shared" si="317"/>
        <v>45986</v>
      </c>
      <c r="H4985" s="16" t="str">
        <f>IF((IFERROR((VLOOKUP(D4985,'Automation (QBO)'!A:B,2,FALSE)),"0"))=0,"Suspense",(IFERROR((VLOOKUP(D4985,'Automation (QBO)'!A:B,2,FALSE)),"Suspense")))</f>
        <v>GST/HST Payable</v>
      </c>
      <c r="I4985" s="17">
        <f t="shared" si="318"/>
        <v>-32.770000000000003</v>
      </c>
      <c r="J4985" s="12" t="str">
        <f t="shared" si="319"/>
        <v>GST/HST Payable</v>
      </c>
    </row>
    <row r="4986" spans="1:10" ht="18" hidden="1" customHeight="1">
      <c r="A4986" s="13" t="s">
        <v>1113</v>
      </c>
      <c r="B4986" s="12" t="s">
        <v>924</v>
      </c>
      <c r="C4986" s="12" t="s">
        <v>123</v>
      </c>
      <c r="D4986" s="12" t="s">
        <v>272</v>
      </c>
      <c r="E4986" s="12">
        <v>734.07</v>
      </c>
      <c r="F4986" s="14" t="str">
        <f t="shared" si="316"/>
        <v>2025-11-25BillPacific West Systems Supplies21000 Accounts Payable734.07</v>
      </c>
      <c r="G4986" s="15">
        <f t="shared" si="317"/>
        <v>45986</v>
      </c>
      <c r="H4986" s="16" t="str">
        <f>IF((IFERROR((VLOOKUP(D4986,'Automation (QBO)'!A:B,2,FALSE)),"0"))=0,"Suspense",(IFERROR((VLOOKUP(D4986,'Automation (QBO)'!A:B,2,FALSE)),"Suspense")))</f>
        <v>Accounts Payable - Unknown</v>
      </c>
      <c r="I4986" s="17">
        <f t="shared" si="318"/>
        <v>734.07</v>
      </c>
      <c r="J4986" s="12" t="str">
        <f t="shared" si="319"/>
        <v>Accounts Payable - Unknown</v>
      </c>
    </row>
    <row r="4987" spans="1:10" ht="18" hidden="1" customHeight="1">
      <c r="A4987" s="13" t="s">
        <v>1113</v>
      </c>
      <c r="B4987" s="12" t="s">
        <v>925</v>
      </c>
      <c r="C4987" s="12" t="s">
        <v>123</v>
      </c>
      <c r="D4987" s="12" t="s">
        <v>272</v>
      </c>
      <c r="E4987" s="12">
        <v>-734.07</v>
      </c>
      <c r="F4987" s="14" t="str">
        <f t="shared" si="316"/>
        <v>2025-11-25Bill Payment (Credit Card)Pacific West Systems Supplies21000 Accounts Payable-734.07</v>
      </c>
      <c r="G4987" s="15">
        <f t="shared" si="317"/>
        <v>45986</v>
      </c>
      <c r="H4987" s="16" t="str">
        <f>IF((IFERROR((VLOOKUP(D4987,'Automation (QBO)'!A:B,2,FALSE)),"0"))=0,"Suspense",(IFERROR((VLOOKUP(D4987,'Automation (QBO)'!A:B,2,FALSE)),"Suspense")))</f>
        <v>Accounts Payable - Unknown</v>
      </c>
      <c r="I4987" s="17">
        <f t="shared" si="318"/>
        <v>-734.07</v>
      </c>
      <c r="J4987" s="12" t="str">
        <f t="shared" si="319"/>
        <v>Accounts Payable - Unknown</v>
      </c>
    </row>
    <row r="4988" spans="1:10" ht="18" hidden="1" customHeight="1">
      <c r="A4988" s="13" t="s">
        <v>1113</v>
      </c>
      <c r="B4988" s="12" t="s">
        <v>925</v>
      </c>
      <c r="C4988" s="12" t="s">
        <v>123</v>
      </c>
      <c r="D4988" s="12" t="s">
        <v>505</v>
      </c>
      <c r="E4988" s="12">
        <v>734.07</v>
      </c>
      <c r="F4988" s="14" t="str">
        <f t="shared" si="316"/>
        <v>2025-11-25Bill Payment (Credit Card)Pacific West Systems Supplies21010 Credit Card (CIBC Visa)734.07</v>
      </c>
      <c r="G4988" s="15">
        <f t="shared" si="317"/>
        <v>45986</v>
      </c>
      <c r="H4988" s="16" t="str">
        <f>IF((IFERROR((VLOOKUP(D4988,'Automation (QBO)'!A:B,2,FALSE)),"0"))=0,"Suspense",(IFERROR((VLOOKUP(D4988,'Automation (QBO)'!A:B,2,FALSE)),"Suspense")))</f>
        <v>Credit Card (CIBC Visa)</v>
      </c>
      <c r="I4988" s="17">
        <f t="shared" si="318"/>
        <v>734.07</v>
      </c>
      <c r="J4988" s="12" t="str">
        <f t="shared" si="319"/>
        <v>Credit Card (CIBC Visa)</v>
      </c>
    </row>
    <row r="4989" spans="1:10" ht="18" hidden="1" customHeight="1">
      <c r="A4989" s="13" t="s">
        <v>1113</v>
      </c>
      <c r="B4989" s="12" t="s">
        <v>925</v>
      </c>
      <c r="C4989" s="12" t="s">
        <v>81</v>
      </c>
      <c r="D4989" s="12" t="s">
        <v>272</v>
      </c>
      <c r="E4989" s="12">
        <v>-1172.6400000000001</v>
      </c>
      <c r="F4989" s="14" t="str">
        <f t="shared" si="316"/>
        <v>2025-11-25Bill Payment (Credit Card)Home Depot21000 Accounts Payable-1172.64</v>
      </c>
      <c r="G4989" s="15">
        <f t="shared" si="317"/>
        <v>45986</v>
      </c>
      <c r="H4989" s="16" t="str">
        <f>IF((IFERROR((VLOOKUP(D4989,'Automation (QBO)'!A:B,2,FALSE)),"0"))=0,"Suspense",(IFERROR((VLOOKUP(D4989,'Automation (QBO)'!A:B,2,FALSE)),"Suspense")))</f>
        <v>Accounts Payable - Unknown</v>
      </c>
      <c r="I4989" s="17">
        <f t="shared" si="318"/>
        <v>-1172.6400000000001</v>
      </c>
      <c r="J4989" s="12" t="str">
        <f t="shared" si="319"/>
        <v>Accounts Payable - Unknown</v>
      </c>
    </row>
    <row r="4990" spans="1:10" ht="18" hidden="1" customHeight="1">
      <c r="A4990" s="13" t="s">
        <v>1113</v>
      </c>
      <c r="B4990" s="12" t="s">
        <v>925</v>
      </c>
      <c r="C4990" s="12" t="s">
        <v>81</v>
      </c>
      <c r="D4990" s="12" t="s">
        <v>505</v>
      </c>
      <c r="E4990" s="12">
        <v>1172.6400000000001</v>
      </c>
      <c r="F4990" s="14" t="str">
        <f t="shared" si="316"/>
        <v>2025-11-25Bill Payment (Credit Card)Home Depot21010 Credit Card (CIBC Visa)1172.64</v>
      </c>
      <c r="G4990" s="15">
        <f t="shared" si="317"/>
        <v>45986</v>
      </c>
      <c r="H4990" s="16" t="str">
        <f>IF((IFERROR((VLOOKUP(D4990,'Automation (QBO)'!A:B,2,FALSE)),"0"))=0,"Suspense",(IFERROR((VLOOKUP(D4990,'Automation (QBO)'!A:B,2,FALSE)),"Suspense")))</f>
        <v>Credit Card (CIBC Visa)</v>
      </c>
      <c r="I4990" s="17">
        <f t="shared" si="318"/>
        <v>1172.6400000000001</v>
      </c>
      <c r="J4990" s="12" t="str">
        <f t="shared" si="319"/>
        <v>Credit Card (CIBC Visa)</v>
      </c>
    </row>
    <row r="4991" spans="1:10" ht="18" hidden="1" customHeight="1">
      <c r="A4991" s="13" t="s">
        <v>1113</v>
      </c>
      <c r="B4991" s="12" t="s">
        <v>924</v>
      </c>
      <c r="C4991" s="12" t="s">
        <v>81</v>
      </c>
      <c r="D4991" s="12" t="s">
        <v>660</v>
      </c>
      <c r="E4991" s="116">
        <v>1120.29</v>
      </c>
      <c r="F4991" s="14" t="str">
        <f t="shared" si="316"/>
        <v>2025-11-25BillHome Depot51335 Project Expense - Materials1120.29</v>
      </c>
      <c r="G4991" s="15">
        <f t="shared" si="317"/>
        <v>45986</v>
      </c>
      <c r="H4991" s="16" t="str">
        <f>IF((IFERROR((VLOOKUP(D4991,'Automation (QBO)'!A:B,2,FALSE)),"0"))=0,"Suspense",(IFERROR((VLOOKUP(D4991,'Automation (QBO)'!A:B,2,FALSE)),"Suspense")))</f>
        <v>Project Expense - Materials</v>
      </c>
      <c r="I4991" s="17">
        <f t="shared" si="318"/>
        <v>1120.29</v>
      </c>
      <c r="J4991" s="12" t="str">
        <f t="shared" si="319"/>
        <v>Project Expense - Materials</v>
      </c>
    </row>
    <row r="4992" spans="1:10" ht="18" hidden="1" customHeight="1">
      <c r="A4992" s="13" t="s">
        <v>1113</v>
      </c>
      <c r="B4992" s="12" t="s">
        <v>924</v>
      </c>
      <c r="C4992" s="12" t="s">
        <v>81</v>
      </c>
      <c r="D4992" s="12" t="s">
        <v>199</v>
      </c>
      <c r="E4992" s="12">
        <v>-52.35</v>
      </c>
      <c r="F4992" s="14" t="str">
        <f t="shared" si="316"/>
        <v>2025-11-25BillHome Depot21020 GST/HST Payable-52.35</v>
      </c>
      <c r="G4992" s="15">
        <f t="shared" si="317"/>
        <v>45986</v>
      </c>
      <c r="H4992" s="16" t="str">
        <f>IF((IFERROR((VLOOKUP(D4992,'Automation (QBO)'!A:B,2,FALSE)),"0"))=0,"Suspense",(IFERROR((VLOOKUP(D4992,'Automation (QBO)'!A:B,2,FALSE)),"Suspense")))</f>
        <v>GST/HST Payable</v>
      </c>
      <c r="I4992" s="17">
        <f t="shared" si="318"/>
        <v>-52.35</v>
      </c>
      <c r="J4992" s="12" t="str">
        <f t="shared" si="319"/>
        <v>GST/HST Payable</v>
      </c>
    </row>
    <row r="4993" spans="1:10" ht="18" hidden="1" customHeight="1">
      <c r="A4993" s="13" t="s">
        <v>1113</v>
      </c>
      <c r="B4993" s="12" t="s">
        <v>924</v>
      </c>
      <c r="C4993" s="12" t="s">
        <v>81</v>
      </c>
      <c r="D4993" s="12" t="s">
        <v>272</v>
      </c>
      <c r="E4993" s="12">
        <v>1172.6400000000001</v>
      </c>
      <c r="F4993" s="14" t="str">
        <f t="shared" si="316"/>
        <v>2025-11-25BillHome Depot21000 Accounts Payable1172.64</v>
      </c>
      <c r="G4993" s="15">
        <f t="shared" si="317"/>
        <v>45986</v>
      </c>
      <c r="H4993" s="16" t="str">
        <f>IF((IFERROR((VLOOKUP(D4993,'Automation (QBO)'!A:B,2,FALSE)),"0"))=0,"Suspense",(IFERROR((VLOOKUP(D4993,'Automation (QBO)'!A:B,2,FALSE)),"Suspense")))</f>
        <v>Accounts Payable - Unknown</v>
      </c>
      <c r="I4993" s="17">
        <f t="shared" si="318"/>
        <v>1172.6400000000001</v>
      </c>
      <c r="J4993" s="12" t="str">
        <f t="shared" si="319"/>
        <v>Accounts Payable - Unknown</v>
      </c>
    </row>
    <row r="4994" spans="1:10" ht="18" hidden="1" customHeight="1">
      <c r="A4994" s="13" t="s">
        <v>1113</v>
      </c>
      <c r="B4994" s="12" t="s">
        <v>924</v>
      </c>
      <c r="C4994" s="12" t="s">
        <v>123</v>
      </c>
      <c r="D4994" s="12" t="s">
        <v>660</v>
      </c>
      <c r="E4994" s="116">
        <v>51.36</v>
      </c>
      <c r="F4994" s="14" t="str">
        <f t="shared" si="316"/>
        <v>2025-11-25BillPacific West Systems Supplies51335 Project Expense - Materials51.36</v>
      </c>
      <c r="G4994" s="15">
        <f t="shared" si="317"/>
        <v>45986</v>
      </c>
      <c r="H4994" s="16" t="str">
        <f>IF((IFERROR((VLOOKUP(D4994,'Automation (QBO)'!A:B,2,FALSE)),"0"))=0,"Suspense",(IFERROR((VLOOKUP(D4994,'Automation (QBO)'!A:B,2,FALSE)),"Suspense")))</f>
        <v>Project Expense - Materials</v>
      </c>
      <c r="I4994" s="17">
        <f t="shared" si="318"/>
        <v>51.36</v>
      </c>
      <c r="J4994" s="12" t="str">
        <f t="shared" si="319"/>
        <v>Project Expense - Materials</v>
      </c>
    </row>
    <row r="4995" spans="1:10" ht="18" hidden="1" customHeight="1">
      <c r="A4995" s="13" t="s">
        <v>1113</v>
      </c>
      <c r="B4995" s="12" t="s">
        <v>924</v>
      </c>
      <c r="C4995" s="12" t="s">
        <v>123</v>
      </c>
      <c r="D4995" s="12" t="s">
        <v>199</v>
      </c>
      <c r="E4995" s="12">
        <v>-2.4</v>
      </c>
      <c r="F4995" s="14" t="str">
        <f t="shared" si="316"/>
        <v>2025-11-25BillPacific West Systems Supplies21020 GST/HST Payable-2.4</v>
      </c>
      <c r="G4995" s="15">
        <f t="shared" si="317"/>
        <v>45986</v>
      </c>
      <c r="H4995" s="16" t="str">
        <f>IF((IFERROR((VLOOKUP(D4995,'Automation (QBO)'!A:B,2,FALSE)),"0"))=0,"Suspense",(IFERROR((VLOOKUP(D4995,'Automation (QBO)'!A:B,2,FALSE)),"Suspense")))</f>
        <v>GST/HST Payable</v>
      </c>
      <c r="I4995" s="17">
        <f t="shared" si="318"/>
        <v>-2.4</v>
      </c>
      <c r="J4995" s="12" t="str">
        <f t="shared" si="319"/>
        <v>GST/HST Payable</v>
      </c>
    </row>
    <row r="4996" spans="1:10" ht="18" hidden="1" customHeight="1">
      <c r="A4996" s="13" t="s">
        <v>1113</v>
      </c>
      <c r="B4996" s="12" t="s">
        <v>924</v>
      </c>
      <c r="C4996" s="12" t="s">
        <v>123</v>
      </c>
      <c r="D4996" s="12" t="s">
        <v>272</v>
      </c>
      <c r="E4996" s="12">
        <v>53.76</v>
      </c>
      <c r="F4996" s="14" t="str">
        <f t="shared" si="316"/>
        <v>2025-11-25BillPacific West Systems Supplies21000 Accounts Payable53.76</v>
      </c>
      <c r="G4996" s="15">
        <f t="shared" si="317"/>
        <v>45986</v>
      </c>
      <c r="H4996" s="16" t="str">
        <f>IF((IFERROR((VLOOKUP(D4996,'Automation (QBO)'!A:B,2,FALSE)),"0"))=0,"Suspense",(IFERROR((VLOOKUP(D4996,'Automation (QBO)'!A:B,2,FALSE)),"Suspense")))</f>
        <v>Accounts Payable - Unknown</v>
      </c>
      <c r="I4996" s="17">
        <f t="shared" si="318"/>
        <v>53.76</v>
      </c>
      <c r="J4996" s="12" t="str">
        <f t="shared" si="319"/>
        <v>Accounts Payable - Unknown</v>
      </c>
    </row>
    <row r="4997" spans="1:10" ht="18" hidden="1" customHeight="1">
      <c r="A4997" s="13" t="s">
        <v>1113</v>
      </c>
      <c r="B4997" s="12" t="s">
        <v>925</v>
      </c>
      <c r="C4997" s="12" t="s">
        <v>123</v>
      </c>
      <c r="D4997" s="12" t="s">
        <v>272</v>
      </c>
      <c r="E4997" s="12">
        <v>-53.76</v>
      </c>
      <c r="F4997" s="14" t="str">
        <f t="shared" si="316"/>
        <v>2025-11-25Bill Payment (Credit Card)Pacific West Systems Supplies21000 Accounts Payable-53.76</v>
      </c>
      <c r="G4997" s="15">
        <f t="shared" si="317"/>
        <v>45986</v>
      </c>
      <c r="H4997" s="16" t="str">
        <f>IF((IFERROR((VLOOKUP(D4997,'Automation (QBO)'!A:B,2,FALSE)),"0"))=0,"Suspense",(IFERROR((VLOOKUP(D4997,'Automation (QBO)'!A:B,2,FALSE)),"Suspense")))</f>
        <v>Accounts Payable - Unknown</v>
      </c>
      <c r="I4997" s="17">
        <f t="shared" si="318"/>
        <v>-53.76</v>
      </c>
      <c r="J4997" s="12" t="str">
        <f t="shared" si="319"/>
        <v>Accounts Payable - Unknown</v>
      </c>
    </row>
    <row r="4998" spans="1:10" ht="18" hidden="1" customHeight="1">
      <c r="A4998" s="13" t="s">
        <v>1113</v>
      </c>
      <c r="B4998" s="12" t="s">
        <v>925</v>
      </c>
      <c r="C4998" s="12" t="s">
        <v>123</v>
      </c>
      <c r="D4998" s="12" t="s">
        <v>505</v>
      </c>
      <c r="E4998" s="12">
        <v>53.76</v>
      </c>
      <c r="F4998" s="14" t="str">
        <f t="shared" si="316"/>
        <v>2025-11-25Bill Payment (Credit Card)Pacific West Systems Supplies21010 Credit Card (CIBC Visa)53.76</v>
      </c>
      <c r="G4998" s="15">
        <f t="shared" si="317"/>
        <v>45986</v>
      </c>
      <c r="H4998" s="16" t="str">
        <f>IF((IFERROR((VLOOKUP(D4998,'Automation (QBO)'!A:B,2,FALSE)),"0"))=0,"Suspense",(IFERROR((VLOOKUP(D4998,'Automation (QBO)'!A:B,2,FALSE)),"Suspense")))</f>
        <v>Credit Card (CIBC Visa)</v>
      </c>
      <c r="I4998" s="17">
        <f t="shared" si="318"/>
        <v>53.76</v>
      </c>
      <c r="J4998" s="12" t="str">
        <f t="shared" si="319"/>
        <v>Credit Card (CIBC Visa)</v>
      </c>
    </row>
    <row r="4999" spans="1:10" ht="18" hidden="1" customHeight="1">
      <c r="A4999" s="13" t="s">
        <v>1113</v>
      </c>
      <c r="B4999" s="12" t="s">
        <v>924</v>
      </c>
      <c r="C4999" s="12" t="s">
        <v>306</v>
      </c>
      <c r="D4999" s="12" t="s">
        <v>660</v>
      </c>
      <c r="E4999" s="116">
        <v>1789.64</v>
      </c>
      <c r="F4999" s="14" t="str">
        <f t="shared" si="316"/>
        <v>2025-11-25BillUline51335 Project Expense - Materials1789.64</v>
      </c>
      <c r="G4999" s="15">
        <f t="shared" si="317"/>
        <v>45986</v>
      </c>
      <c r="H4999" s="16" t="str">
        <f>IF((IFERROR((VLOOKUP(D4999,'Automation (QBO)'!A:B,2,FALSE)),"0"))=0,"Suspense",(IFERROR((VLOOKUP(D4999,'Automation (QBO)'!A:B,2,FALSE)),"Suspense")))</f>
        <v>Project Expense - Materials</v>
      </c>
      <c r="I4999" s="17">
        <f t="shared" si="318"/>
        <v>1789.64</v>
      </c>
      <c r="J4999" s="12" t="str">
        <f t="shared" si="319"/>
        <v>Project Expense - Materials</v>
      </c>
    </row>
    <row r="5000" spans="1:10" ht="18" hidden="1" customHeight="1">
      <c r="A5000" s="13" t="s">
        <v>1113</v>
      </c>
      <c r="B5000" s="12" t="s">
        <v>924</v>
      </c>
      <c r="C5000" s="12" t="s">
        <v>306</v>
      </c>
      <c r="D5000" s="12" t="s">
        <v>199</v>
      </c>
      <c r="E5000" s="12">
        <v>-83.63</v>
      </c>
      <c r="F5000" s="14" t="str">
        <f t="shared" si="316"/>
        <v>2025-11-25BillUline21020 GST/HST Payable-83.63</v>
      </c>
      <c r="G5000" s="15">
        <f t="shared" si="317"/>
        <v>45986</v>
      </c>
      <c r="H5000" s="16" t="str">
        <f>IF((IFERROR((VLOOKUP(D5000,'Automation (QBO)'!A:B,2,FALSE)),"0"))=0,"Suspense",(IFERROR((VLOOKUP(D5000,'Automation (QBO)'!A:B,2,FALSE)),"Suspense")))</f>
        <v>GST/HST Payable</v>
      </c>
      <c r="I5000" s="17">
        <f t="shared" si="318"/>
        <v>-83.63</v>
      </c>
      <c r="J5000" s="12" t="str">
        <f t="shared" si="319"/>
        <v>GST/HST Payable</v>
      </c>
    </row>
    <row r="5001" spans="1:10" ht="18" hidden="1" customHeight="1">
      <c r="A5001" s="13" t="s">
        <v>1113</v>
      </c>
      <c r="B5001" s="12" t="s">
        <v>924</v>
      </c>
      <c r="C5001" s="12" t="s">
        <v>306</v>
      </c>
      <c r="D5001" s="12" t="s">
        <v>272</v>
      </c>
      <c r="E5001" s="12">
        <v>1873.27</v>
      </c>
      <c r="F5001" s="14" t="str">
        <f t="shared" si="316"/>
        <v>2025-11-25BillUline21000 Accounts Payable1873.27</v>
      </c>
      <c r="G5001" s="15">
        <f t="shared" si="317"/>
        <v>45986</v>
      </c>
      <c r="H5001" s="16" t="str">
        <f>IF((IFERROR((VLOOKUP(D5001,'Automation (QBO)'!A:B,2,FALSE)),"0"))=0,"Suspense",(IFERROR((VLOOKUP(D5001,'Automation (QBO)'!A:B,2,FALSE)),"Suspense")))</f>
        <v>Accounts Payable - Unknown</v>
      </c>
      <c r="I5001" s="17">
        <f t="shared" si="318"/>
        <v>1873.27</v>
      </c>
      <c r="J5001" s="12" t="str">
        <f t="shared" si="319"/>
        <v>Accounts Payable - Unknown</v>
      </c>
    </row>
    <row r="5002" spans="1:10" ht="18" hidden="1" customHeight="1">
      <c r="A5002" s="13" t="s">
        <v>1113</v>
      </c>
      <c r="B5002" s="12" t="s">
        <v>925</v>
      </c>
      <c r="C5002" s="12" t="s">
        <v>306</v>
      </c>
      <c r="D5002" s="12" t="s">
        <v>272</v>
      </c>
      <c r="E5002" s="12">
        <v>-1873.27</v>
      </c>
      <c r="F5002" s="14" t="str">
        <f t="shared" si="316"/>
        <v>2025-11-25Bill Payment (Credit Card)Uline21000 Accounts Payable-1873.27</v>
      </c>
      <c r="G5002" s="15">
        <f t="shared" si="317"/>
        <v>45986</v>
      </c>
      <c r="H5002" s="16" t="str">
        <f>IF((IFERROR((VLOOKUP(D5002,'Automation (QBO)'!A:B,2,FALSE)),"0"))=0,"Suspense",(IFERROR((VLOOKUP(D5002,'Automation (QBO)'!A:B,2,FALSE)),"Suspense")))</f>
        <v>Accounts Payable - Unknown</v>
      </c>
      <c r="I5002" s="17">
        <f t="shared" si="318"/>
        <v>-1873.27</v>
      </c>
      <c r="J5002" s="12" t="str">
        <f t="shared" si="319"/>
        <v>Accounts Payable - Unknown</v>
      </c>
    </row>
    <row r="5003" spans="1:10" ht="18" hidden="1" customHeight="1">
      <c r="A5003" s="13" t="s">
        <v>1113</v>
      </c>
      <c r="B5003" s="12" t="s">
        <v>925</v>
      </c>
      <c r="C5003" s="12" t="s">
        <v>306</v>
      </c>
      <c r="D5003" s="12" t="s">
        <v>505</v>
      </c>
      <c r="E5003" s="12">
        <v>1873.27</v>
      </c>
      <c r="F5003" s="14" t="str">
        <f t="shared" si="316"/>
        <v>2025-11-25Bill Payment (Credit Card)Uline21010 Credit Card (CIBC Visa)1873.27</v>
      </c>
      <c r="G5003" s="15">
        <f t="shared" si="317"/>
        <v>45986</v>
      </c>
      <c r="H5003" s="16" t="str">
        <f>IF((IFERROR((VLOOKUP(D5003,'Automation (QBO)'!A:B,2,FALSE)),"0"))=0,"Suspense",(IFERROR((VLOOKUP(D5003,'Automation (QBO)'!A:B,2,FALSE)),"Suspense")))</f>
        <v>Credit Card (CIBC Visa)</v>
      </c>
      <c r="I5003" s="17">
        <f t="shared" si="318"/>
        <v>1873.27</v>
      </c>
      <c r="J5003" s="12" t="str">
        <f t="shared" si="319"/>
        <v>Credit Card (CIBC Visa)</v>
      </c>
    </row>
    <row r="5004" spans="1:10" ht="18" hidden="1" customHeight="1">
      <c r="A5004" s="13" t="s">
        <v>1113</v>
      </c>
      <c r="B5004" s="12" t="s">
        <v>924</v>
      </c>
      <c r="C5004" s="12" t="s">
        <v>849</v>
      </c>
      <c r="D5004" s="12" t="s">
        <v>660</v>
      </c>
      <c r="E5004" s="116">
        <v>349.28</v>
      </c>
      <c r="F5004" s="14" t="str">
        <f t="shared" si="316"/>
        <v>2025-11-25BillWayfair51335 Project Expense - Materials349.28</v>
      </c>
      <c r="G5004" s="15">
        <f t="shared" si="317"/>
        <v>45986</v>
      </c>
      <c r="H5004" s="16" t="str">
        <f>IF((IFERROR((VLOOKUP(D5004,'Automation (QBO)'!A:B,2,FALSE)),"0"))=0,"Suspense",(IFERROR((VLOOKUP(D5004,'Automation (QBO)'!A:B,2,FALSE)),"Suspense")))</f>
        <v>Project Expense - Materials</v>
      </c>
      <c r="I5004" s="17">
        <f t="shared" si="318"/>
        <v>349.28</v>
      </c>
      <c r="J5004" s="12" t="str">
        <f t="shared" si="319"/>
        <v>Project Expense - Materials</v>
      </c>
    </row>
    <row r="5005" spans="1:10" ht="18" hidden="1" customHeight="1">
      <c r="A5005" s="13" t="s">
        <v>1113</v>
      </c>
      <c r="B5005" s="12" t="s">
        <v>924</v>
      </c>
      <c r="C5005" s="12" t="s">
        <v>849</v>
      </c>
      <c r="D5005" s="12" t="s">
        <v>199</v>
      </c>
      <c r="E5005" s="12">
        <v>-16.32</v>
      </c>
      <c r="F5005" s="14" t="str">
        <f t="shared" si="316"/>
        <v>2025-11-25BillWayfair21020 GST/HST Payable-16.32</v>
      </c>
      <c r="G5005" s="15">
        <f t="shared" si="317"/>
        <v>45986</v>
      </c>
      <c r="H5005" s="16" t="str">
        <f>IF((IFERROR((VLOOKUP(D5005,'Automation (QBO)'!A:B,2,FALSE)),"0"))=0,"Suspense",(IFERROR((VLOOKUP(D5005,'Automation (QBO)'!A:B,2,FALSE)),"Suspense")))</f>
        <v>GST/HST Payable</v>
      </c>
      <c r="I5005" s="17">
        <f t="shared" si="318"/>
        <v>-16.32</v>
      </c>
      <c r="J5005" s="12" t="str">
        <f t="shared" si="319"/>
        <v>GST/HST Payable</v>
      </c>
    </row>
    <row r="5006" spans="1:10" ht="18" hidden="1" customHeight="1">
      <c r="A5006" s="13" t="s">
        <v>1113</v>
      </c>
      <c r="B5006" s="12" t="s">
        <v>924</v>
      </c>
      <c r="C5006" s="12" t="s">
        <v>849</v>
      </c>
      <c r="D5006" s="12" t="s">
        <v>272</v>
      </c>
      <c r="E5006" s="12">
        <v>365.6</v>
      </c>
      <c r="F5006" s="14" t="str">
        <f t="shared" si="316"/>
        <v>2025-11-25BillWayfair21000 Accounts Payable365.6</v>
      </c>
      <c r="G5006" s="15">
        <f t="shared" si="317"/>
        <v>45986</v>
      </c>
      <c r="H5006" s="16" t="str">
        <f>IF((IFERROR((VLOOKUP(D5006,'Automation (QBO)'!A:B,2,FALSE)),"0"))=0,"Suspense",(IFERROR((VLOOKUP(D5006,'Automation (QBO)'!A:B,2,FALSE)),"Suspense")))</f>
        <v>Accounts Payable - Unknown</v>
      </c>
      <c r="I5006" s="17">
        <f t="shared" si="318"/>
        <v>365.6</v>
      </c>
      <c r="J5006" s="12" t="str">
        <f t="shared" si="319"/>
        <v>Accounts Payable - Unknown</v>
      </c>
    </row>
    <row r="5007" spans="1:10" ht="18" hidden="1" customHeight="1">
      <c r="A5007" s="13" t="s">
        <v>1113</v>
      </c>
      <c r="B5007" s="12" t="s">
        <v>925</v>
      </c>
      <c r="C5007" s="12" t="s">
        <v>849</v>
      </c>
      <c r="D5007" s="12" t="s">
        <v>272</v>
      </c>
      <c r="E5007" s="12">
        <v>-365.6</v>
      </c>
      <c r="F5007" s="14" t="str">
        <f t="shared" si="316"/>
        <v>2025-11-25Bill Payment (Credit Card)Wayfair21000 Accounts Payable-365.6</v>
      </c>
      <c r="G5007" s="15">
        <f t="shared" si="317"/>
        <v>45986</v>
      </c>
      <c r="H5007" s="16" t="str">
        <f>IF((IFERROR((VLOOKUP(D5007,'Automation (QBO)'!A:B,2,FALSE)),"0"))=0,"Suspense",(IFERROR((VLOOKUP(D5007,'Automation (QBO)'!A:B,2,FALSE)),"Suspense")))</f>
        <v>Accounts Payable - Unknown</v>
      </c>
      <c r="I5007" s="17">
        <f t="shared" si="318"/>
        <v>-365.6</v>
      </c>
      <c r="J5007" s="12" t="str">
        <f t="shared" si="319"/>
        <v>Accounts Payable - Unknown</v>
      </c>
    </row>
    <row r="5008" spans="1:10" ht="18" hidden="1" customHeight="1">
      <c r="A5008" s="13" t="s">
        <v>1113</v>
      </c>
      <c r="B5008" s="12" t="s">
        <v>925</v>
      </c>
      <c r="C5008" s="12" t="s">
        <v>849</v>
      </c>
      <c r="D5008" s="12" t="s">
        <v>505</v>
      </c>
      <c r="E5008" s="12">
        <v>365.6</v>
      </c>
      <c r="F5008" s="14" t="str">
        <f t="shared" si="316"/>
        <v>2025-11-25Bill Payment (Credit Card)Wayfair21010 Credit Card (CIBC Visa)365.6</v>
      </c>
      <c r="G5008" s="15">
        <f t="shared" si="317"/>
        <v>45986</v>
      </c>
      <c r="H5008" s="16" t="str">
        <f>IF((IFERROR((VLOOKUP(D5008,'Automation (QBO)'!A:B,2,FALSE)),"0"))=0,"Suspense",(IFERROR((VLOOKUP(D5008,'Automation (QBO)'!A:B,2,FALSE)),"Suspense")))</f>
        <v>Credit Card (CIBC Visa)</v>
      </c>
      <c r="I5008" s="17">
        <f t="shared" si="318"/>
        <v>365.6</v>
      </c>
      <c r="J5008" s="12" t="str">
        <f t="shared" si="319"/>
        <v>Credit Card (CIBC Visa)</v>
      </c>
    </row>
    <row r="5009" spans="1:10" ht="18" hidden="1" customHeight="1">
      <c r="A5009" s="13" t="s">
        <v>1114</v>
      </c>
      <c r="B5009" s="12" t="s">
        <v>78</v>
      </c>
      <c r="C5009" s="12" t="s">
        <v>100</v>
      </c>
      <c r="D5009" s="12" t="s">
        <v>505</v>
      </c>
      <c r="E5009" s="12">
        <v>10.89</v>
      </c>
      <c r="F5009" s="14" t="str">
        <f t="shared" si="316"/>
        <v>2025-11-26ExpenseMicrosoft Canada Inc21010 Credit Card (CIBC Visa)10.89</v>
      </c>
      <c r="G5009" s="15">
        <f t="shared" si="317"/>
        <v>45987</v>
      </c>
      <c r="H5009" s="16" t="str">
        <f>IF((IFERROR((VLOOKUP(D5009,'Automation (QBO)'!A:B,2,FALSE)),"0"))=0,"Suspense",(IFERROR((VLOOKUP(D5009,'Automation (QBO)'!A:B,2,FALSE)),"Suspense")))</f>
        <v>Credit Card (CIBC Visa)</v>
      </c>
      <c r="I5009" s="17">
        <f t="shared" si="318"/>
        <v>10.89</v>
      </c>
      <c r="J5009" s="12" t="str">
        <f t="shared" si="319"/>
        <v>Credit Card (CIBC Visa)</v>
      </c>
    </row>
    <row r="5010" spans="1:10" ht="18" hidden="1" customHeight="1">
      <c r="A5010" s="13" t="s">
        <v>1114</v>
      </c>
      <c r="B5010" s="12" t="s">
        <v>78</v>
      </c>
      <c r="C5010" s="12" t="s">
        <v>100</v>
      </c>
      <c r="D5010" s="12" t="s">
        <v>383</v>
      </c>
      <c r="E5010" s="12">
        <v>10.37</v>
      </c>
      <c r="F5010" s="14" t="str">
        <f t="shared" si="316"/>
        <v>2025-11-26ExpenseMicrosoft Canada Inc52165 Subscriptions (Annual)10.37</v>
      </c>
      <c r="G5010" s="15">
        <f t="shared" si="317"/>
        <v>45987</v>
      </c>
      <c r="H5010" s="16" t="str">
        <f>IF((IFERROR((VLOOKUP(D5010,'Automation (QBO)'!A:B,2,FALSE)),"0"))=0,"Suspense",(IFERROR((VLOOKUP(D5010,'Automation (QBO)'!A:B,2,FALSE)),"Suspense")))</f>
        <v>Subscriptions (Annual)</v>
      </c>
      <c r="I5010" s="17">
        <f t="shared" si="318"/>
        <v>10.37</v>
      </c>
      <c r="J5010" s="12" t="str">
        <f t="shared" si="319"/>
        <v>Subscriptions (Annual)</v>
      </c>
    </row>
    <row r="5011" spans="1:10" ht="18" hidden="1" customHeight="1">
      <c r="A5011" s="13" t="s">
        <v>1114</v>
      </c>
      <c r="B5011" s="12" t="s">
        <v>78</v>
      </c>
      <c r="C5011" s="12" t="s">
        <v>100</v>
      </c>
      <c r="D5011" s="12" t="s">
        <v>199</v>
      </c>
      <c r="E5011" s="12">
        <v>-0.52</v>
      </c>
      <c r="F5011" s="14" t="str">
        <f t="shared" si="316"/>
        <v>2025-11-26ExpenseMicrosoft Canada Inc21020 GST/HST Payable-0.52</v>
      </c>
      <c r="G5011" s="15">
        <f t="shared" si="317"/>
        <v>45987</v>
      </c>
      <c r="H5011" s="16" t="str">
        <f>IF((IFERROR((VLOOKUP(D5011,'Automation (QBO)'!A:B,2,FALSE)),"0"))=0,"Suspense",(IFERROR((VLOOKUP(D5011,'Automation (QBO)'!A:B,2,FALSE)),"Suspense")))</f>
        <v>GST/HST Payable</v>
      </c>
      <c r="I5011" s="17">
        <f t="shared" si="318"/>
        <v>-0.52</v>
      </c>
      <c r="J5011" s="12" t="str">
        <f t="shared" si="319"/>
        <v>GST/HST Payable</v>
      </c>
    </row>
    <row r="5012" spans="1:10" ht="18" hidden="1" customHeight="1">
      <c r="A5012" s="13" t="s">
        <v>1115</v>
      </c>
      <c r="B5012" s="12" t="s">
        <v>99</v>
      </c>
      <c r="D5012" s="12" t="s">
        <v>505</v>
      </c>
      <c r="E5012" s="12">
        <v>-10000</v>
      </c>
      <c r="F5012" s="14" t="str">
        <f t="shared" si="316"/>
        <v>2025-11-27Credit Card Payment21010 Credit Card (CIBC Visa)-10000</v>
      </c>
      <c r="G5012" s="15">
        <f t="shared" si="317"/>
        <v>45988</v>
      </c>
      <c r="H5012" s="16" t="str">
        <f>IF((IFERROR((VLOOKUP(D5012,'Automation (QBO)'!A:B,2,FALSE)),"0"))=0,"Suspense",(IFERROR((VLOOKUP(D5012,'Automation (QBO)'!A:B,2,FALSE)),"Suspense")))</f>
        <v>Credit Card (CIBC Visa)</v>
      </c>
      <c r="I5012" s="17">
        <f t="shared" si="318"/>
        <v>-10000</v>
      </c>
      <c r="J5012" s="12" t="str">
        <f t="shared" si="319"/>
        <v>Credit Card (CIBC Visa)</v>
      </c>
    </row>
    <row r="5013" spans="1:10" ht="18" hidden="1" customHeight="1">
      <c r="A5013" s="13" t="s">
        <v>1115</v>
      </c>
      <c r="B5013" s="12" t="s">
        <v>99</v>
      </c>
      <c r="D5013" s="12" t="s">
        <v>201</v>
      </c>
      <c r="E5013" s="12">
        <v>-10000</v>
      </c>
      <c r="F5013" s="14" t="str">
        <f t="shared" si="316"/>
        <v>2025-11-27Credit Card Payment11005 Chequing (CIBC)-10000</v>
      </c>
      <c r="G5013" s="15">
        <f t="shared" si="317"/>
        <v>45988</v>
      </c>
      <c r="H5013" s="16" t="str">
        <f>IF((IFERROR((VLOOKUP(D5013,'Automation (QBO)'!A:B,2,FALSE)),"0"))=0,"Suspense",(IFERROR((VLOOKUP(D5013,'Automation (QBO)'!A:B,2,FALSE)),"Suspense")))</f>
        <v>Chequing (CIBC)</v>
      </c>
      <c r="I5013" s="17">
        <f t="shared" si="318"/>
        <v>-10000</v>
      </c>
      <c r="J5013" s="12" t="str">
        <f t="shared" si="319"/>
        <v>Chequing (CIBC)</v>
      </c>
    </row>
    <row r="5014" spans="1:10" ht="18" hidden="1" customHeight="1">
      <c r="A5014" s="13" t="s">
        <v>1115</v>
      </c>
      <c r="B5014" s="12" t="s">
        <v>78</v>
      </c>
      <c r="C5014" s="12" t="s">
        <v>88</v>
      </c>
      <c r="D5014" s="12" t="s">
        <v>505</v>
      </c>
      <c r="E5014" s="12">
        <v>362.3</v>
      </c>
      <c r="F5014" s="14" t="str">
        <f t="shared" si="316"/>
        <v>2025-11-27ExpenseBell Canada21010 Credit Card (CIBC Visa)362.3</v>
      </c>
      <c r="G5014" s="15">
        <f t="shared" si="317"/>
        <v>45988</v>
      </c>
      <c r="H5014" s="16" t="str">
        <f>IF((IFERROR((VLOOKUP(D5014,'Automation (QBO)'!A:B,2,FALSE)),"0"))=0,"Suspense",(IFERROR((VLOOKUP(D5014,'Automation (QBO)'!A:B,2,FALSE)),"Suspense")))</f>
        <v>Credit Card (CIBC Visa)</v>
      </c>
      <c r="I5014" s="17">
        <f t="shared" si="318"/>
        <v>362.3</v>
      </c>
      <c r="J5014" s="12" t="str">
        <f t="shared" si="319"/>
        <v>Credit Card (CIBC Visa)</v>
      </c>
    </row>
    <row r="5015" spans="1:10" ht="18" hidden="1" customHeight="1">
      <c r="A5015" s="13" t="s">
        <v>1115</v>
      </c>
      <c r="B5015" s="12" t="s">
        <v>78</v>
      </c>
      <c r="C5015" s="12" t="s">
        <v>88</v>
      </c>
      <c r="D5015" s="12" t="s">
        <v>687</v>
      </c>
      <c r="E5015" s="12">
        <v>346.13</v>
      </c>
      <c r="F5015" s="14" t="str">
        <f t="shared" si="316"/>
        <v>2025-11-27ExpenseBell Canada52206 Telephone346.13</v>
      </c>
      <c r="G5015" s="15">
        <f t="shared" si="317"/>
        <v>45988</v>
      </c>
      <c r="H5015" s="16" t="str">
        <f>IF((IFERROR((VLOOKUP(D5015,'Automation (QBO)'!A:B,2,FALSE)),"0"))=0,"Suspense",(IFERROR((VLOOKUP(D5015,'Automation (QBO)'!A:B,2,FALSE)),"Suspense")))</f>
        <v>Communications</v>
      </c>
      <c r="I5015" s="17">
        <f t="shared" si="318"/>
        <v>346.13</v>
      </c>
      <c r="J5015" s="12" t="str">
        <f t="shared" si="319"/>
        <v>Communications</v>
      </c>
    </row>
    <row r="5016" spans="1:10" ht="18" hidden="1" customHeight="1">
      <c r="A5016" s="13" t="s">
        <v>1115</v>
      </c>
      <c r="B5016" s="12" t="s">
        <v>78</v>
      </c>
      <c r="C5016" s="12" t="s">
        <v>88</v>
      </c>
      <c r="D5016" s="12" t="s">
        <v>199</v>
      </c>
      <c r="E5016" s="12">
        <v>-16.170000000000002</v>
      </c>
      <c r="F5016" s="14" t="str">
        <f t="shared" ref="F5016:F5079" si="320">A5016&amp;B5016&amp;C5016&amp;D5016&amp;E5016</f>
        <v>2025-11-27ExpenseBell Canada21020 GST/HST Payable-16.17</v>
      </c>
      <c r="G5016" s="15">
        <f t="shared" ref="G5016:G5079" si="321">IFERROR((DATEVALUE(A5016)),A5016)</f>
        <v>45988</v>
      </c>
      <c r="H5016" s="16" t="str">
        <f>IF((IFERROR((VLOOKUP(D5016,'Automation (QBO)'!A:B,2,FALSE)),"0"))=0,"Suspense",(IFERROR((VLOOKUP(D5016,'Automation (QBO)'!A:B,2,FALSE)),"Suspense")))</f>
        <v>GST/HST Payable</v>
      </c>
      <c r="I5016" s="17">
        <f t="shared" ref="I5016:I5079" si="322">E5016</f>
        <v>-16.170000000000002</v>
      </c>
      <c r="J5016" s="12" t="str">
        <f t="shared" ref="J5016:J5079" si="323">H5016</f>
        <v>GST/HST Payable</v>
      </c>
    </row>
    <row r="5017" spans="1:10" ht="18" hidden="1" customHeight="1">
      <c r="A5017" s="13" t="s">
        <v>1115</v>
      </c>
      <c r="B5017" s="12" t="s">
        <v>84</v>
      </c>
      <c r="C5017" s="12" t="s">
        <v>1076</v>
      </c>
      <c r="D5017" s="12" t="s">
        <v>665</v>
      </c>
      <c r="E5017" s="12">
        <v>192349.9</v>
      </c>
      <c r="F5017" s="14" t="str">
        <f t="shared" si="320"/>
        <v>2025-11-27InvoiceSuterBrook Dental Group:SuterBrook Dental Expansion12000 [Accounts Receivable]192349.9</v>
      </c>
      <c r="G5017" s="15">
        <f t="shared" si="321"/>
        <v>45988</v>
      </c>
      <c r="H5017" s="16" t="str">
        <f>IF((IFERROR((VLOOKUP(D5017,'Automation (QBO)'!A:B,2,FALSE)),"0"))=0,"Suspense",(IFERROR((VLOOKUP(D5017,'Automation (QBO)'!A:B,2,FALSE)),"Suspense")))</f>
        <v>Accounts Recievable - Suspense</v>
      </c>
      <c r="I5017" s="17">
        <f t="shared" si="322"/>
        <v>192349.9</v>
      </c>
      <c r="J5017" s="12" t="str">
        <f t="shared" si="323"/>
        <v>Accounts Recievable - Suspense</v>
      </c>
    </row>
    <row r="5018" spans="1:10" ht="18" hidden="1" customHeight="1">
      <c r="A5018" s="13" t="s">
        <v>1115</v>
      </c>
      <c r="B5018" s="12" t="s">
        <v>84</v>
      </c>
      <c r="C5018" s="12" t="s">
        <v>1076</v>
      </c>
      <c r="D5018" s="12" t="s">
        <v>906</v>
      </c>
      <c r="E5018" s="55">
        <v>126646.16</v>
      </c>
      <c r="F5018" s="14" t="str">
        <f t="shared" si="320"/>
        <v>2025-11-27InvoiceSuterBrook Dental Group:SuterBrook Dental Expansion41009 Project Expense - Subcontractors Income126646.16</v>
      </c>
      <c r="G5018" s="15">
        <f t="shared" si="321"/>
        <v>45988</v>
      </c>
      <c r="H5018" s="16" t="str">
        <f>IF((IFERROR((VLOOKUP(D5018,'Automation (QBO)'!A:B,2,FALSE)),"0"))=0,"Suspense",(IFERROR((VLOOKUP(D5018,'Automation (QBO)'!A:B,2,FALSE)),"Suspense")))</f>
        <v>Project Expense - Subcontractors Income</v>
      </c>
      <c r="I5018" s="17">
        <f t="shared" si="322"/>
        <v>126646.16</v>
      </c>
      <c r="J5018" s="12" t="str">
        <f t="shared" si="323"/>
        <v>Project Expense - Subcontractors Income</v>
      </c>
    </row>
    <row r="5019" spans="1:10" ht="18" hidden="1" customHeight="1">
      <c r="A5019" s="13" t="s">
        <v>1115</v>
      </c>
      <c r="B5019" s="12" t="s">
        <v>84</v>
      </c>
      <c r="C5019" s="12" t="s">
        <v>1076</v>
      </c>
      <c r="D5019" s="12" t="s">
        <v>757</v>
      </c>
      <c r="E5019" s="12">
        <v>1000</v>
      </c>
      <c r="F5019" s="14" t="str">
        <f t="shared" si="320"/>
        <v>2025-11-27InvoiceSuterBrook Dental Group:SuterBrook Dental Expansion42010 Rental - External1000</v>
      </c>
      <c r="G5019" s="15">
        <f t="shared" si="321"/>
        <v>45988</v>
      </c>
      <c r="H5019" s="16" t="str">
        <f>IF((IFERROR((VLOOKUP(D5019,'Automation (QBO)'!A:B,2,FALSE)),"0"))=0,"Suspense",(IFERROR((VLOOKUP(D5019,'Automation (QBO)'!A:B,2,FALSE)),"Suspense")))</f>
        <v>Rental - External</v>
      </c>
      <c r="I5019" s="17">
        <f t="shared" si="322"/>
        <v>1000</v>
      </c>
      <c r="J5019" s="12" t="str">
        <f t="shared" si="323"/>
        <v>Rental - External</v>
      </c>
    </row>
    <row r="5020" spans="1:10" ht="18" hidden="1" customHeight="1">
      <c r="A5020" s="13" t="s">
        <v>1115</v>
      </c>
      <c r="B5020" s="12" t="s">
        <v>84</v>
      </c>
      <c r="C5020" s="12" t="s">
        <v>1076</v>
      </c>
      <c r="D5020" s="12" t="s">
        <v>907</v>
      </c>
      <c r="E5020" s="117">
        <v>47044.22</v>
      </c>
      <c r="F5020" s="14" t="str">
        <f t="shared" si="320"/>
        <v>2025-11-27InvoiceSuterBrook Dental Group:SuterBrook Dental Expansion41008 Project Expense - Materials Income47044.22</v>
      </c>
      <c r="G5020" s="15">
        <f t="shared" si="321"/>
        <v>45988</v>
      </c>
      <c r="H5020" s="16" t="str">
        <f>IF((IFERROR((VLOOKUP(D5020,'Automation (QBO)'!A:B,2,FALSE)),"0"))=0,"Suspense",(IFERROR((VLOOKUP(D5020,'Automation (QBO)'!A:B,2,FALSE)),"Suspense")))</f>
        <v>Project Expense - Materials Income</v>
      </c>
      <c r="I5020" s="17">
        <f t="shared" si="322"/>
        <v>47044.22</v>
      </c>
      <c r="J5020" s="12" t="str">
        <f t="shared" si="323"/>
        <v>Project Expense - Materials Income</v>
      </c>
    </row>
    <row r="5021" spans="1:10" ht="18" hidden="1" customHeight="1">
      <c r="A5021" s="13" t="s">
        <v>1115</v>
      </c>
      <c r="B5021" s="12" t="s">
        <v>84</v>
      </c>
      <c r="C5021" s="12" t="s">
        <v>1076</v>
      </c>
      <c r="D5021" s="12" t="s">
        <v>758</v>
      </c>
      <c r="E5021" s="12">
        <v>8500</v>
      </c>
      <c r="F5021" s="14" t="str">
        <f t="shared" si="320"/>
        <v>2025-11-27InvoiceSuterBrook Dental Group:SuterBrook Dental Expansion41006 Labour - General8500</v>
      </c>
      <c r="G5021" s="15">
        <f t="shared" si="321"/>
        <v>45988</v>
      </c>
      <c r="H5021" s="16" t="str">
        <f>IF((IFERROR((VLOOKUP(D5021,'Automation (QBO)'!A:B,2,FALSE)),"0"))=0,"Suspense",(IFERROR((VLOOKUP(D5021,'Automation (QBO)'!A:B,2,FALSE)),"Suspense")))</f>
        <v>Labour - General</v>
      </c>
      <c r="I5021" s="17">
        <f t="shared" si="322"/>
        <v>8500</v>
      </c>
      <c r="J5021" s="12" t="str">
        <f t="shared" si="323"/>
        <v>Labour - General</v>
      </c>
    </row>
    <row r="5022" spans="1:10" ht="18" hidden="1" customHeight="1">
      <c r="A5022" s="13" t="s">
        <v>1115</v>
      </c>
      <c r="B5022" s="12" t="s">
        <v>84</v>
      </c>
      <c r="C5022" s="12" t="s">
        <v>1076</v>
      </c>
      <c r="D5022" s="12" t="s">
        <v>199</v>
      </c>
      <c r="E5022" s="12">
        <v>9159.52</v>
      </c>
      <c r="F5022" s="14" t="str">
        <f t="shared" si="320"/>
        <v>2025-11-27InvoiceSuterBrook Dental Group:SuterBrook Dental Expansion21020 GST/HST Payable9159.52</v>
      </c>
      <c r="G5022" s="15">
        <f t="shared" si="321"/>
        <v>45988</v>
      </c>
      <c r="H5022" s="16" t="str">
        <f>IF((IFERROR((VLOOKUP(D5022,'Automation (QBO)'!A:B,2,FALSE)),"0"))=0,"Suspense",(IFERROR((VLOOKUP(D5022,'Automation (QBO)'!A:B,2,FALSE)),"Suspense")))</f>
        <v>GST/HST Payable</v>
      </c>
      <c r="I5022" s="17">
        <f t="shared" si="322"/>
        <v>9159.52</v>
      </c>
      <c r="J5022" s="12" t="str">
        <f t="shared" si="323"/>
        <v>GST/HST Payable</v>
      </c>
    </row>
    <row r="5023" spans="1:10" ht="18" hidden="1" customHeight="1">
      <c r="A5023" s="13" t="s">
        <v>1115</v>
      </c>
      <c r="B5023" s="12" t="s">
        <v>84</v>
      </c>
      <c r="C5023" s="12" t="s">
        <v>1116</v>
      </c>
      <c r="D5023" s="12" t="s">
        <v>758</v>
      </c>
      <c r="E5023" s="12">
        <v>1445</v>
      </c>
      <c r="F5023" s="14" t="str">
        <f t="shared" si="320"/>
        <v>2025-11-27InvoiceDarby's Liquor Store:Darby's Liquor Store - Tenant Improvement41006 Labour - General1445</v>
      </c>
      <c r="G5023" s="15">
        <f t="shared" si="321"/>
        <v>45988</v>
      </c>
      <c r="H5023" s="16" t="str">
        <f>IF((IFERROR((VLOOKUP(D5023,'Automation (QBO)'!A:B,2,FALSE)),"0"))=0,"Suspense",(IFERROR((VLOOKUP(D5023,'Automation (QBO)'!A:B,2,FALSE)),"Suspense")))</f>
        <v>Labour - General</v>
      </c>
      <c r="I5023" s="17">
        <f t="shared" si="322"/>
        <v>1445</v>
      </c>
      <c r="J5023" s="12" t="str">
        <f t="shared" si="323"/>
        <v>Labour - General</v>
      </c>
    </row>
    <row r="5024" spans="1:10" ht="18" hidden="1" customHeight="1">
      <c r="A5024" s="13" t="s">
        <v>1115</v>
      </c>
      <c r="B5024" s="12" t="s">
        <v>84</v>
      </c>
      <c r="C5024" s="12" t="s">
        <v>1116</v>
      </c>
      <c r="D5024" s="12" t="s">
        <v>757</v>
      </c>
      <c r="E5024" s="12">
        <v>396</v>
      </c>
      <c r="F5024" s="14" t="str">
        <f t="shared" si="320"/>
        <v>2025-11-27InvoiceDarby's Liquor Store:Darby's Liquor Store - Tenant Improvement42010 Rental - External396</v>
      </c>
      <c r="G5024" s="15">
        <f t="shared" si="321"/>
        <v>45988</v>
      </c>
      <c r="H5024" s="16" t="str">
        <f>IF((IFERROR((VLOOKUP(D5024,'Automation (QBO)'!A:B,2,FALSE)),"0"))=0,"Suspense",(IFERROR((VLOOKUP(D5024,'Automation (QBO)'!A:B,2,FALSE)),"Suspense")))</f>
        <v>Rental - External</v>
      </c>
      <c r="I5024" s="17">
        <f t="shared" si="322"/>
        <v>396</v>
      </c>
      <c r="J5024" s="12" t="str">
        <f t="shared" si="323"/>
        <v>Rental - External</v>
      </c>
    </row>
    <row r="5025" spans="1:10" ht="18" hidden="1" customHeight="1">
      <c r="A5025" s="13" t="s">
        <v>1115</v>
      </c>
      <c r="B5025" s="12" t="s">
        <v>84</v>
      </c>
      <c r="C5025" s="12" t="s">
        <v>1116</v>
      </c>
      <c r="D5025" s="12" t="s">
        <v>665</v>
      </c>
      <c r="E5025" s="12">
        <v>49533.66</v>
      </c>
      <c r="F5025" s="14" t="str">
        <f t="shared" si="320"/>
        <v>2025-11-27InvoiceDarby's Liquor Store:Darby's Liquor Store - Tenant Improvement12000 [Accounts Receivable]49533.66</v>
      </c>
      <c r="G5025" s="15">
        <f t="shared" si="321"/>
        <v>45988</v>
      </c>
      <c r="H5025" s="16" t="str">
        <f>IF((IFERROR((VLOOKUP(D5025,'Automation (QBO)'!A:B,2,FALSE)),"0"))=0,"Suspense",(IFERROR((VLOOKUP(D5025,'Automation (QBO)'!A:B,2,FALSE)),"Suspense")))</f>
        <v>Accounts Recievable - Suspense</v>
      </c>
      <c r="I5025" s="17">
        <f t="shared" si="322"/>
        <v>49533.66</v>
      </c>
      <c r="J5025" s="12" t="str">
        <f t="shared" si="323"/>
        <v>Accounts Recievable - Suspense</v>
      </c>
    </row>
    <row r="5026" spans="1:10" ht="18" hidden="1" customHeight="1">
      <c r="A5026" s="13" t="s">
        <v>1115</v>
      </c>
      <c r="B5026" s="12" t="s">
        <v>84</v>
      </c>
      <c r="C5026" s="12" t="s">
        <v>1116</v>
      </c>
      <c r="D5026" s="12" t="s">
        <v>906</v>
      </c>
      <c r="E5026" s="126">
        <v>22750</v>
      </c>
      <c r="F5026" s="14" t="str">
        <f t="shared" si="320"/>
        <v>2025-11-27InvoiceDarby's Liquor Store:Darby's Liquor Store - Tenant Improvement41009 Project Expense - Subcontractors Income22750</v>
      </c>
      <c r="G5026" s="15">
        <f t="shared" si="321"/>
        <v>45988</v>
      </c>
      <c r="H5026" s="16" t="str">
        <f>IF((IFERROR((VLOOKUP(D5026,'Automation (QBO)'!A:B,2,FALSE)),"0"))=0,"Suspense",(IFERROR((VLOOKUP(D5026,'Automation (QBO)'!A:B,2,FALSE)),"Suspense")))</f>
        <v>Project Expense - Subcontractors Income</v>
      </c>
      <c r="I5026" s="17">
        <f t="shared" si="322"/>
        <v>22750</v>
      </c>
      <c r="J5026" s="12" t="str">
        <f t="shared" si="323"/>
        <v>Project Expense - Subcontractors Income</v>
      </c>
    </row>
    <row r="5027" spans="1:10" ht="18" hidden="1" customHeight="1">
      <c r="A5027" s="13" t="s">
        <v>1115</v>
      </c>
      <c r="B5027" s="12" t="s">
        <v>84</v>
      </c>
      <c r="C5027" s="12" t="s">
        <v>1116</v>
      </c>
      <c r="D5027" s="12" t="s">
        <v>760</v>
      </c>
      <c r="E5027" s="12">
        <v>4550</v>
      </c>
      <c r="F5027" s="14" t="str">
        <f t="shared" si="320"/>
        <v>2025-11-27InvoiceDarby's Liquor Store:Darby's Liquor Store - Tenant Improvement42020 Margin - Subcontractor4550</v>
      </c>
      <c r="G5027" s="15">
        <f t="shared" si="321"/>
        <v>45988</v>
      </c>
      <c r="H5027" s="16" t="str">
        <f>IF((IFERROR((VLOOKUP(D5027,'Automation (QBO)'!A:B,2,FALSE)),"0"))=0,"Suspense",(IFERROR((VLOOKUP(D5027,'Automation (QBO)'!A:B,2,FALSE)),"Suspense")))</f>
        <v>Margin - Subcontractor</v>
      </c>
      <c r="I5027" s="17">
        <f t="shared" si="322"/>
        <v>4550</v>
      </c>
      <c r="J5027" s="12" t="str">
        <f t="shared" si="323"/>
        <v>Margin - Subcontractor</v>
      </c>
    </row>
    <row r="5028" spans="1:10" ht="18" hidden="1" customHeight="1">
      <c r="A5028" s="13" t="s">
        <v>1115</v>
      </c>
      <c r="B5028" s="12" t="s">
        <v>84</v>
      </c>
      <c r="C5028" s="127" t="s">
        <v>1116</v>
      </c>
      <c r="D5028" s="12" t="s">
        <v>906</v>
      </c>
      <c r="E5028" s="12">
        <v>15028.27</v>
      </c>
      <c r="F5028" s="14" t="str">
        <f t="shared" si="320"/>
        <v>2025-11-27InvoiceDarby's Liquor Store:Darby's Liquor Store - Tenant Improvement41009 Project Expense - Subcontractors Income15028.27</v>
      </c>
      <c r="G5028" s="15">
        <f t="shared" si="321"/>
        <v>45988</v>
      </c>
      <c r="H5028" s="16" t="str">
        <f>IF((IFERROR((VLOOKUP(D5028,'Automation (QBO)'!A:B,2,FALSE)),"0"))=0,"Suspense",(IFERROR((VLOOKUP(D5028,'Automation (QBO)'!A:B,2,FALSE)),"Suspense")))</f>
        <v>Project Expense - Subcontractors Income</v>
      </c>
      <c r="I5028" s="17">
        <f t="shared" si="322"/>
        <v>15028.27</v>
      </c>
      <c r="J5028" s="12" t="str">
        <f t="shared" si="323"/>
        <v>Project Expense - Subcontractors Income</v>
      </c>
    </row>
    <row r="5029" spans="1:10" ht="18" hidden="1" customHeight="1">
      <c r="A5029" s="13" t="s">
        <v>1115</v>
      </c>
      <c r="B5029" s="12" t="s">
        <v>84</v>
      </c>
      <c r="C5029" s="12" t="s">
        <v>1116</v>
      </c>
      <c r="D5029" s="12" t="s">
        <v>760</v>
      </c>
      <c r="E5029" s="12">
        <v>3005.65</v>
      </c>
      <c r="F5029" s="14" t="str">
        <f t="shared" si="320"/>
        <v>2025-11-27InvoiceDarby's Liquor Store:Darby's Liquor Store - Tenant Improvement42020 Margin - Subcontractor3005.65</v>
      </c>
      <c r="G5029" s="15">
        <f t="shared" si="321"/>
        <v>45988</v>
      </c>
      <c r="H5029" s="16" t="str">
        <f>IF((IFERROR((VLOOKUP(D5029,'Automation (QBO)'!A:B,2,FALSE)),"0"))=0,"Suspense",(IFERROR((VLOOKUP(D5029,'Automation (QBO)'!A:B,2,FALSE)),"Suspense")))</f>
        <v>Margin - Subcontractor</v>
      </c>
      <c r="I5029" s="17">
        <f t="shared" si="322"/>
        <v>3005.65</v>
      </c>
      <c r="J5029" s="12" t="str">
        <f t="shared" si="323"/>
        <v>Margin - Subcontractor</v>
      </c>
    </row>
    <row r="5030" spans="1:10" ht="18" hidden="1" customHeight="1">
      <c r="A5030" s="13" t="s">
        <v>1115</v>
      </c>
      <c r="B5030" s="12" t="s">
        <v>84</v>
      </c>
      <c r="C5030" s="12" t="s">
        <v>1116</v>
      </c>
      <c r="D5030" s="12" t="s">
        <v>199</v>
      </c>
      <c r="E5030" s="12">
        <v>2358.7399999999998</v>
      </c>
      <c r="F5030" s="14" t="str">
        <f t="shared" si="320"/>
        <v>2025-11-27InvoiceDarby's Liquor Store:Darby's Liquor Store - Tenant Improvement21020 GST/HST Payable2358.74</v>
      </c>
      <c r="G5030" s="15">
        <f t="shared" si="321"/>
        <v>45988</v>
      </c>
      <c r="H5030" s="16" t="str">
        <f>IF((IFERROR((VLOOKUP(D5030,'Automation (QBO)'!A:B,2,FALSE)),"0"))=0,"Suspense",(IFERROR((VLOOKUP(D5030,'Automation (QBO)'!A:B,2,FALSE)),"Suspense")))</f>
        <v>GST/HST Payable</v>
      </c>
      <c r="I5030" s="17">
        <f t="shared" si="322"/>
        <v>2358.7399999999998</v>
      </c>
      <c r="J5030" s="12" t="str">
        <f t="shared" si="323"/>
        <v>GST/HST Payable</v>
      </c>
    </row>
    <row r="5031" spans="1:10" ht="18" hidden="1" customHeight="1">
      <c r="A5031" s="13" t="s">
        <v>1117</v>
      </c>
      <c r="B5031" s="12" t="s">
        <v>78</v>
      </c>
      <c r="C5031" s="12" t="s">
        <v>92</v>
      </c>
      <c r="D5031" s="12" t="s">
        <v>201</v>
      </c>
      <c r="E5031" s="12">
        <v>-173.79</v>
      </c>
      <c r="F5031" s="14" t="str">
        <f t="shared" si="320"/>
        <v>2025-11-28ExpenseBDC11005 Chequing (CIBC)-173.79</v>
      </c>
      <c r="G5031" s="15">
        <f t="shared" si="321"/>
        <v>45989</v>
      </c>
      <c r="H5031" s="16" t="str">
        <f>IF((IFERROR((VLOOKUP(D5031,'Automation (QBO)'!A:B,2,FALSE)),"0"))=0,"Suspense",(IFERROR((VLOOKUP(D5031,'Automation (QBO)'!A:B,2,FALSE)),"Suspense")))</f>
        <v>Chequing (CIBC)</v>
      </c>
      <c r="I5031" s="17">
        <f t="shared" si="322"/>
        <v>-173.79</v>
      </c>
      <c r="J5031" s="12" t="str">
        <f t="shared" si="323"/>
        <v>Chequing (CIBC)</v>
      </c>
    </row>
    <row r="5032" spans="1:10" ht="18" hidden="1" customHeight="1">
      <c r="A5032" s="13" t="s">
        <v>1117</v>
      </c>
      <c r="B5032" s="12" t="s">
        <v>78</v>
      </c>
      <c r="C5032" s="12" t="s">
        <v>92</v>
      </c>
      <c r="D5032" s="12" t="s">
        <v>978</v>
      </c>
      <c r="E5032" s="12">
        <v>-173.79</v>
      </c>
      <c r="F5032" s="14" t="str">
        <f t="shared" si="320"/>
        <v>2025-11-28ExpenseBDC22040 Bank Loan - BDC (004)-173.79</v>
      </c>
      <c r="G5032" s="15">
        <f t="shared" si="321"/>
        <v>45989</v>
      </c>
      <c r="H5032" s="16" t="str">
        <f>IF((IFERROR((VLOOKUP(D5032,'Automation (QBO)'!A:B,2,FALSE)),"0"))=0,"Suspense",(IFERROR((VLOOKUP(D5032,'Automation (QBO)'!A:B,2,FALSE)),"Suspense")))</f>
        <v>Bank Loan 4 (BDC)</v>
      </c>
      <c r="I5032" s="17">
        <f t="shared" si="322"/>
        <v>-173.79</v>
      </c>
      <c r="J5032" s="12" t="str">
        <f t="shared" si="323"/>
        <v>Bank Loan 4 (BDC)</v>
      </c>
    </row>
    <row r="5033" spans="1:10" ht="18" hidden="1" customHeight="1">
      <c r="A5033" s="13" t="s">
        <v>1117</v>
      </c>
      <c r="B5033" s="12" t="s">
        <v>78</v>
      </c>
      <c r="C5033" s="12" t="s">
        <v>92</v>
      </c>
      <c r="D5033" s="12" t="s">
        <v>199</v>
      </c>
      <c r="E5033" s="12">
        <v>0</v>
      </c>
      <c r="F5033" s="14" t="str">
        <f t="shared" si="320"/>
        <v>2025-11-28ExpenseBDC21020 GST/HST Payable0</v>
      </c>
      <c r="G5033" s="15">
        <f t="shared" si="321"/>
        <v>45989</v>
      </c>
      <c r="H5033" s="16" t="str">
        <f>IF((IFERROR((VLOOKUP(D5033,'Automation (QBO)'!A:B,2,FALSE)),"0"))=0,"Suspense",(IFERROR((VLOOKUP(D5033,'Automation (QBO)'!A:B,2,FALSE)),"Suspense")))</f>
        <v>GST/HST Payable</v>
      </c>
      <c r="I5033" s="17">
        <f t="shared" si="322"/>
        <v>0</v>
      </c>
      <c r="J5033" s="12" t="str">
        <f t="shared" si="323"/>
        <v>GST/HST Payable</v>
      </c>
    </row>
    <row r="5034" spans="1:10" ht="18" hidden="1" customHeight="1">
      <c r="A5034" s="13" t="s">
        <v>1117</v>
      </c>
      <c r="B5034" s="12" t="s">
        <v>78</v>
      </c>
      <c r="C5034" s="12" t="s">
        <v>92</v>
      </c>
      <c r="D5034" s="12" t="s">
        <v>201</v>
      </c>
      <c r="E5034" s="12">
        <v>-1340.05</v>
      </c>
      <c r="F5034" s="14" t="str">
        <f t="shared" si="320"/>
        <v>2025-11-28ExpenseBDC11005 Chequing (CIBC)-1340.05</v>
      </c>
      <c r="G5034" s="15">
        <f t="shared" si="321"/>
        <v>45989</v>
      </c>
      <c r="H5034" s="16" t="str">
        <f>IF((IFERROR((VLOOKUP(D5034,'Automation (QBO)'!A:B,2,FALSE)),"0"))=0,"Suspense",(IFERROR((VLOOKUP(D5034,'Automation (QBO)'!A:B,2,FALSE)),"Suspense")))</f>
        <v>Chequing (CIBC)</v>
      </c>
      <c r="I5034" s="17">
        <f t="shared" si="322"/>
        <v>-1340.05</v>
      </c>
      <c r="J5034" s="12" t="str">
        <f t="shared" si="323"/>
        <v>Chequing (CIBC)</v>
      </c>
    </row>
    <row r="5035" spans="1:10" ht="18" hidden="1" customHeight="1">
      <c r="A5035" s="13" t="s">
        <v>1117</v>
      </c>
      <c r="B5035" s="12" t="s">
        <v>78</v>
      </c>
      <c r="C5035" s="12" t="s">
        <v>92</v>
      </c>
      <c r="D5035" s="12" t="s">
        <v>908</v>
      </c>
      <c r="E5035" s="12">
        <v>-1340.05</v>
      </c>
      <c r="F5035" s="14" t="str">
        <f t="shared" si="320"/>
        <v>2025-11-28ExpenseBDC22020 Bank Loans - BDC (003)-1340.05</v>
      </c>
      <c r="G5035" s="15">
        <f t="shared" si="321"/>
        <v>45989</v>
      </c>
      <c r="H5035" s="16" t="str">
        <f>IF((IFERROR((VLOOKUP(D5035,'Automation (QBO)'!A:B,2,FALSE)),"0"))=0,"Suspense",(IFERROR((VLOOKUP(D5035,'Automation (QBO)'!A:B,2,FALSE)),"Suspense")))</f>
        <v>Bank Loan 3 (BDC)</v>
      </c>
      <c r="I5035" s="17">
        <f t="shared" si="322"/>
        <v>-1340.05</v>
      </c>
      <c r="J5035" s="12" t="str">
        <f t="shared" si="323"/>
        <v>Bank Loan 3 (BDC)</v>
      </c>
    </row>
    <row r="5036" spans="1:10" ht="18" hidden="1" customHeight="1">
      <c r="A5036" s="13" t="s">
        <v>1117</v>
      </c>
      <c r="B5036" s="12" t="s">
        <v>78</v>
      </c>
      <c r="C5036" s="12" t="s">
        <v>92</v>
      </c>
      <c r="D5036" s="12" t="s">
        <v>199</v>
      </c>
      <c r="E5036" s="12">
        <v>0</v>
      </c>
      <c r="F5036" s="14" t="str">
        <f t="shared" si="320"/>
        <v>2025-11-28ExpenseBDC21020 GST/HST Payable0</v>
      </c>
      <c r="G5036" s="15">
        <f t="shared" si="321"/>
        <v>45989</v>
      </c>
      <c r="H5036" s="16" t="str">
        <f>IF((IFERROR((VLOOKUP(D5036,'Automation (QBO)'!A:B,2,FALSE)),"0"))=0,"Suspense",(IFERROR((VLOOKUP(D5036,'Automation (QBO)'!A:B,2,FALSE)),"Suspense")))</f>
        <v>GST/HST Payable</v>
      </c>
      <c r="I5036" s="17">
        <f t="shared" si="322"/>
        <v>0</v>
      </c>
      <c r="J5036" s="12" t="str">
        <f t="shared" si="323"/>
        <v>GST/HST Payable</v>
      </c>
    </row>
    <row r="5037" spans="1:10" ht="18" hidden="1" customHeight="1">
      <c r="A5037" s="13" t="s">
        <v>1117</v>
      </c>
      <c r="B5037" s="12" t="s">
        <v>124</v>
      </c>
      <c r="C5037" s="12" t="s">
        <v>1028</v>
      </c>
      <c r="D5037" s="12" t="s">
        <v>201</v>
      </c>
      <c r="E5037" s="12">
        <v>40</v>
      </c>
      <c r="F5037" s="14" t="str">
        <f t="shared" si="320"/>
        <v>2025-11-28DepositCIBC11005 Chequing (CIBC)40</v>
      </c>
      <c r="G5037" s="15">
        <f t="shared" si="321"/>
        <v>45989</v>
      </c>
      <c r="H5037" s="16" t="str">
        <f>IF((IFERROR((VLOOKUP(D5037,'Automation (QBO)'!A:B,2,FALSE)),"0"))=0,"Suspense",(IFERROR((VLOOKUP(D5037,'Automation (QBO)'!A:B,2,FALSE)),"Suspense")))</f>
        <v>Chequing (CIBC)</v>
      </c>
      <c r="I5037" s="17">
        <f t="shared" si="322"/>
        <v>40</v>
      </c>
      <c r="J5037" s="12" t="str">
        <f t="shared" si="323"/>
        <v>Chequing (CIBC)</v>
      </c>
    </row>
    <row r="5038" spans="1:10" ht="18" hidden="1" customHeight="1">
      <c r="A5038" s="13" t="s">
        <v>1117</v>
      </c>
      <c r="B5038" s="12" t="s">
        <v>124</v>
      </c>
      <c r="C5038" s="12" t="s">
        <v>1028</v>
      </c>
      <c r="D5038" s="12" t="s">
        <v>206</v>
      </c>
      <c r="E5038" s="12">
        <v>-40</v>
      </c>
      <c r="F5038" s="14" t="str">
        <f t="shared" si="320"/>
        <v>2025-11-28DepositCIBC52115 Bank Fees-40</v>
      </c>
      <c r="G5038" s="15">
        <f t="shared" si="321"/>
        <v>45989</v>
      </c>
      <c r="H5038" s="16" t="str">
        <f>IF((IFERROR((VLOOKUP(D5038,'Automation (QBO)'!A:B,2,FALSE)),"0"))=0,"Suspense",(IFERROR((VLOOKUP(D5038,'Automation (QBO)'!A:B,2,FALSE)),"Suspense")))</f>
        <v>Bank Fees</v>
      </c>
      <c r="I5038" s="17">
        <f t="shared" si="322"/>
        <v>-40</v>
      </c>
      <c r="J5038" s="12" t="str">
        <f t="shared" si="323"/>
        <v>Bank Fees</v>
      </c>
    </row>
    <row r="5039" spans="1:10" ht="18" hidden="1" customHeight="1">
      <c r="A5039" s="13" t="s">
        <v>1117</v>
      </c>
      <c r="B5039" s="12" t="s">
        <v>124</v>
      </c>
      <c r="C5039" s="12" t="s">
        <v>1028</v>
      </c>
      <c r="D5039" s="12" t="s">
        <v>199</v>
      </c>
      <c r="E5039" s="12">
        <v>0</v>
      </c>
      <c r="F5039" s="14" t="str">
        <f t="shared" si="320"/>
        <v>2025-11-28DepositCIBC21020 GST/HST Payable0</v>
      </c>
      <c r="G5039" s="15">
        <f t="shared" si="321"/>
        <v>45989</v>
      </c>
      <c r="H5039" s="16" t="str">
        <f>IF((IFERROR((VLOOKUP(D5039,'Automation (QBO)'!A:B,2,FALSE)),"0"))=0,"Suspense",(IFERROR((VLOOKUP(D5039,'Automation (QBO)'!A:B,2,FALSE)),"Suspense")))</f>
        <v>GST/HST Payable</v>
      </c>
      <c r="I5039" s="17">
        <f t="shared" si="322"/>
        <v>0</v>
      </c>
      <c r="J5039" s="12" t="str">
        <f t="shared" si="323"/>
        <v>GST/HST Payable</v>
      </c>
    </row>
    <row r="5040" spans="1:10" ht="18" hidden="1" customHeight="1">
      <c r="A5040" s="13" t="s">
        <v>1117</v>
      </c>
      <c r="B5040" s="12" t="s">
        <v>78</v>
      </c>
      <c r="C5040" s="12" t="s">
        <v>1028</v>
      </c>
      <c r="D5040" s="12" t="s">
        <v>201</v>
      </c>
      <c r="E5040" s="12">
        <v>-9.5</v>
      </c>
      <c r="F5040" s="14" t="str">
        <f t="shared" si="320"/>
        <v>2025-11-28ExpenseCIBC11005 Chequing (CIBC)-9.5</v>
      </c>
      <c r="G5040" s="15">
        <f t="shared" si="321"/>
        <v>45989</v>
      </c>
      <c r="H5040" s="16" t="str">
        <f>IF((IFERROR((VLOOKUP(D5040,'Automation (QBO)'!A:B,2,FALSE)),"0"))=0,"Suspense",(IFERROR((VLOOKUP(D5040,'Automation (QBO)'!A:B,2,FALSE)),"Suspense")))</f>
        <v>Chequing (CIBC)</v>
      </c>
      <c r="I5040" s="17">
        <f t="shared" si="322"/>
        <v>-9.5</v>
      </c>
      <c r="J5040" s="12" t="str">
        <f t="shared" si="323"/>
        <v>Chequing (CIBC)</v>
      </c>
    </row>
    <row r="5041" spans="1:10" ht="18" hidden="1" customHeight="1">
      <c r="A5041" s="13" t="s">
        <v>1117</v>
      </c>
      <c r="B5041" s="12" t="s">
        <v>78</v>
      </c>
      <c r="C5041" s="12" t="s">
        <v>1028</v>
      </c>
      <c r="D5041" s="12" t="s">
        <v>206</v>
      </c>
      <c r="E5041" s="12">
        <v>9.5</v>
      </c>
      <c r="F5041" s="14" t="str">
        <f t="shared" si="320"/>
        <v>2025-11-28ExpenseCIBC52115 Bank Fees9.5</v>
      </c>
      <c r="G5041" s="15">
        <f t="shared" si="321"/>
        <v>45989</v>
      </c>
      <c r="H5041" s="16" t="str">
        <f>IF((IFERROR((VLOOKUP(D5041,'Automation (QBO)'!A:B,2,FALSE)),"0"))=0,"Suspense",(IFERROR((VLOOKUP(D5041,'Automation (QBO)'!A:B,2,FALSE)),"Suspense")))</f>
        <v>Bank Fees</v>
      </c>
      <c r="I5041" s="17">
        <f t="shared" si="322"/>
        <v>9.5</v>
      </c>
      <c r="J5041" s="12" t="str">
        <f t="shared" si="323"/>
        <v>Bank Fees</v>
      </c>
    </row>
    <row r="5042" spans="1:10" ht="18" hidden="1" customHeight="1">
      <c r="A5042" s="13" t="s">
        <v>1117</v>
      </c>
      <c r="B5042" s="12" t="s">
        <v>78</v>
      </c>
      <c r="C5042" s="12" t="s">
        <v>1028</v>
      </c>
      <c r="D5042" s="12" t="s">
        <v>199</v>
      </c>
      <c r="E5042" s="12">
        <v>0</v>
      </c>
      <c r="F5042" s="14" t="str">
        <f t="shared" si="320"/>
        <v>2025-11-28ExpenseCIBC21020 GST/HST Payable0</v>
      </c>
      <c r="G5042" s="15">
        <f t="shared" si="321"/>
        <v>45989</v>
      </c>
      <c r="H5042" s="16" t="str">
        <f>IF((IFERROR((VLOOKUP(D5042,'Automation (QBO)'!A:B,2,FALSE)),"0"))=0,"Suspense",(IFERROR((VLOOKUP(D5042,'Automation (QBO)'!A:B,2,FALSE)),"Suspense")))</f>
        <v>GST/HST Payable</v>
      </c>
      <c r="I5042" s="17">
        <f t="shared" si="322"/>
        <v>0</v>
      </c>
      <c r="J5042" s="12" t="str">
        <f t="shared" si="323"/>
        <v>GST/HST Payable</v>
      </c>
    </row>
    <row r="5043" spans="1:10" ht="18" hidden="1" customHeight="1">
      <c r="A5043" s="13" t="s">
        <v>1117</v>
      </c>
      <c r="B5043" s="12" t="s">
        <v>78</v>
      </c>
      <c r="C5043" s="12" t="s">
        <v>1028</v>
      </c>
      <c r="D5043" s="12" t="s">
        <v>201</v>
      </c>
      <c r="E5043" s="12">
        <v>-40</v>
      </c>
      <c r="F5043" s="14" t="str">
        <f t="shared" si="320"/>
        <v>2025-11-28ExpenseCIBC11005 Chequing (CIBC)-40</v>
      </c>
      <c r="G5043" s="15">
        <f t="shared" si="321"/>
        <v>45989</v>
      </c>
      <c r="H5043" s="16" t="str">
        <f>IF((IFERROR((VLOOKUP(D5043,'Automation (QBO)'!A:B,2,FALSE)),"0"))=0,"Suspense",(IFERROR((VLOOKUP(D5043,'Automation (QBO)'!A:B,2,FALSE)),"Suspense")))</f>
        <v>Chequing (CIBC)</v>
      </c>
      <c r="I5043" s="17">
        <f t="shared" si="322"/>
        <v>-40</v>
      </c>
      <c r="J5043" s="12" t="str">
        <f t="shared" si="323"/>
        <v>Chequing (CIBC)</v>
      </c>
    </row>
    <row r="5044" spans="1:10" ht="18" hidden="1" customHeight="1">
      <c r="A5044" s="13" t="s">
        <v>1117</v>
      </c>
      <c r="B5044" s="12" t="s">
        <v>78</v>
      </c>
      <c r="C5044" s="12" t="s">
        <v>1028</v>
      </c>
      <c r="D5044" s="12" t="s">
        <v>206</v>
      </c>
      <c r="E5044" s="12">
        <v>40</v>
      </c>
      <c r="F5044" s="14" t="str">
        <f t="shared" si="320"/>
        <v>2025-11-28ExpenseCIBC52115 Bank Fees40</v>
      </c>
      <c r="G5044" s="15">
        <f t="shared" si="321"/>
        <v>45989</v>
      </c>
      <c r="H5044" s="16" t="str">
        <f>IF((IFERROR((VLOOKUP(D5044,'Automation (QBO)'!A:B,2,FALSE)),"0"))=0,"Suspense",(IFERROR((VLOOKUP(D5044,'Automation (QBO)'!A:B,2,FALSE)),"Suspense")))</f>
        <v>Bank Fees</v>
      </c>
      <c r="I5044" s="17">
        <f t="shared" si="322"/>
        <v>40</v>
      </c>
      <c r="J5044" s="12" t="str">
        <f t="shared" si="323"/>
        <v>Bank Fees</v>
      </c>
    </row>
    <row r="5045" spans="1:10" ht="18" hidden="1" customHeight="1">
      <c r="A5045" s="13" t="s">
        <v>1117</v>
      </c>
      <c r="B5045" s="12" t="s">
        <v>78</v>
      </c>
      <c r="C5045" s="12" t="s">
        <v>1028</v>
      </c>
      <c r="D5045" s="12" t="s">
        <v>199</v>
      </c>
      <c r="E5045" s="12">
        <v>0</v>
      </c>
      <c r="F5045" s="14" t="str">
        <f t="shared" si="320"/>
        <v>2025-11-28ExpenseCIBC21020 GST/HST Payable0</v>
      </c>
      <c r="G5045" s="15">
        <f t="shared" si="321"/>
        <v>45989</v>
      </c>
      <c r="H5045" s="16" t="str">
        <f>IF((IFERROR((VLOOKUP(D5045,'Automation (QBO)'!A:B,2,FALSE)),"0"))=0,"Suspense",(IFERROR((VLOOKUP(D5045,'Automation (QBO)'!A:B,2,FALSE)),"Suspense")))</f>
        <v>GST/HST Payable</v>
      </c>
      <c r="I5045" s="17">
        <f t="shared" si="322"/>
        <v>0</v>
      </c>
      <c r="J5045" s="12" t="str">
        <f t="shared" si="323"/>
        <v>GST/HST Payable</v>
      </c>
    </row>
    <row r="5046" spans="1:10" ht="18" hidden="1" customHeight="1">
      <c r="A5046" s="13" t="s">
        <v>1117</v>
      </c>
      <c r="B5046" s="12" t="s">
        <v>78</v>
      </c>
      <c r="C5046" s="12" t="s">
        <v>1028</v>
      </c>
      <c r="D5046" s="12" t="s">
        <v>207</v>
      </c>
      <c r="E5046" s="12">
        <v>-6</v>
      </c>
      <c r="F5046" s="14" t="str">
        <f t="shared" si="320"/>
        <v>2025-11-28ExpenseCIBC11010 Savings (CIBC)-6</v>
      </c>
      <c r="G5046" s="15">
        <f t="shared" si="321"/>
        <v>45989</v>
      </c>
      <c r="H5046" s="16" t="str">
        <f>IF((IFERROR((VLOOKUP(D5046,'Automation (QBO)'!A:B,2,FALSE)),"0"))=0,"Suspense",(IFERROR((VLOOKUP(D5046,'Automation (QBO)'!A:B,2,FALSE)),"Suspense")))</f>
        <v>Savings (CIBC)</v>
      </c>
      <c r="I5046" s="17">
        <f t="shared" si="322"/>
        <v>-6</v>
      </c>
      <c r="J5046" s="12" t="str">
        <f t="shared" si="323"/>
        <v>Savings (CIBC)</v>
      </c>
    </row>
    <row r="5047" spans="1:10" ht="18" hidden="1" customHeight="1">
      <c r="A5047" s="13" t="s">
        <v>1117</v>
      </c>
      <c r="B5047" s="12" t="s">
        <v>78</v>
      </c>
      <c r="C5047" s="12" t="s">
        <v>1028</v>
      </c>
      <c r="D5047" s="12" t="s">
        <v>206</v>
      </c>
      <c r="E5047" s="12">
        <v>6</v>
      </c>
      <c r="F5047" s="14" t="str">
        <f t="shared" si="320"/>
        <v>2025-11-28ExpenseCIBC52115 Bank Fees6</v>
      </c>
      <c r="G5047" s="15">
        <f t="shared" si="321"/>
        <v>45989</v>
      </c>
      <c r="H5047" s="16" t="str">
        <f>IF((IFERROR((VLOOKUP(D5047,'Automation (QBO)'!A:B,2,FALSE)),"0"))=0,"Suspense",(IFERROR((VLOOKUP(D5047,'Automation (QBO)'!A:B,2,FALSE)),"Suspense")))</f>
        <v>Bank Fees</v>
      </c>
      <c r="I5047" s="17">
        <f t="shared" si="322"/>
        <v>6</v>
      </c>
      <c r="J5047" s="12" t="str">
        <f t="shared" si="323"/>
        <v>Bank Fees</v>
      </c>
    </row>
    <row r="5048" spans="1:10" ht="18" hidden="1" customHeight="1">
      <c r="A5048" s="13" t="s">
        <v>1117</v>
      </c>
      <c r="B5048" s="12" t="s">
        <v>78</v>
      </c>
      <c r="C5048" s="12" t="s">
        <v>1028</v>
      </c>
      <c r="D5048" s="12" t="s">
        <v>199</v>
      </c>
      <c r="E5048" s="12">
        <v>0</v>
      </c>
      <c r="F5048" s="14" t="str">
        <f t="shared" si="320"/>
        <v>2025-11-28ExpenseCIBC21020 GST/HST Payable0</v>
      </c>
      <c r="G5048" s="15">
        <f t="shared" si="321"/>
        <v>45989</v>
      </c>
      <c r="H5048" s="16" t="str">
        <f>IF((IFERROR((VLOOKUP(D5048,'Automation (QBO)'!A:B,2,FALSE)),"0"))=0,"Suspense",(IFERROR((VLOOKUP(D5048,'Automation (QBO)'!A:B,2,FALSE)),"Suspense")))</f>
        <v>GST/HST Payable</v>
      </c>
      <c r="I5048" s="17">
        <f t="shared" si="322"/>
        <v>0</v>
      </c>
      <c r="J5048" s="12" t="str">
        <f t="shared" si="323"/>
        <v>GST/HST Payable</v>
      </c>
    </row>
    <row r="5049" spans="1:10" ht="18" hidden="1" customHeight="1">
      <c r="A5049" s="13" t="s">
        <v>1117</v>
      </c>
      <c r="B5049" s="12" t="s">
        <v>924</v>
      </c>
      <c r="C5049" s="12" t="s">
        <v>123</v>
      </c>
      <c r="D5049" s="12" t="s">
        <v>660</v>
      </c>
      <c r="E5049" s="115">
        <v>6883.5</v>
      </c>
      <c r="F5049" s="14" t="str">
        <f t="shared" si="320"/>
        <v>2025-11-28BillPacific West Systems Supplies51335 Project Expense - Materials6883.5</v>
      </c>
      <c r="G5049" s="15">
        <f t="shared" si="321"/>
        <v>45989</v>
      </c>
      <c r="H5049" s="16" t="str">
        <f>IF((IFERROR((VLOOKUP(D5049,'Automation (QBO)'!A:B,2,FALSE)),"0"))=0,"Suspense",(IFERROR((VLOOKUP(D5049,'Automation (QBO)'!A:B,2,FALSE)),"Suspense")))</f>
        <v>Project Expense - Materials</v>
      </c>
      <c r="I5049" s="17">
        <f t="shared" si="322"/>
        <v>6883.5</v>
      </c>
      <c r="J5049" s="12" t="str">
        <f t="shared" si="323"/>
        <v>Project Expense - Materials</v>
      </c>
    </row>
    <row r="5050" spans="1:10" ht="18" hidden="1" customHeight="1">
      <c r="A5050" s="13" t="s">
        <v>1117</v>
      </c>
      <c r="B5050" s="12" t="s">
        <v>924</v>
      </c>
      <c r="C5050" s="12" t="s">
        <v>123</v>
      </c>
      <c r="D5050" s="12" t="s">
        <v>199</v>
      </c>
      <c r="E5050" s="12">
        <v>-333.55</v>
      </c>
      <c r="F5050" s="14" t="str">
        <f t="shared" si="320"/>
        <v>2025-11-28BillPacific West Systems Supplies21020 GST/HST Payable-333.55</v>
      </c>
      <c r="G5050" s="15">
        <f t="shared" si="321"/>
        <v>45989</v>
      </c>
      <c r="H5050" s="16" t="str">
        <f>IF((IFERROR((VLOOKUP(D5050,'Automation (QBO)'!A:B,2,FALSE)),"0"))=0,"Suspense",(IFERROR((VLOOKUP(D5050,'Automation (QBO)'!A:B,2,FALSE)),"Suspense")))</f>
        <v>GST/HST Payable</v>
      </c>
      <c r="I5050" s="17">
        <f t="shared" si="322"/>
        <v>-333.55</v>
      </c>
      <c r="J5050" s="12" t="str">
        <f t="shared" si="323"/>
        <v>GST/HST Payable</v>
      </c>
    </row>
    <row r="5051" spans="1:10" ht="18" hidden="1" customHeight="1">
      <c r="A5051" s="13" t="s">
        <v>1117</v>
      </c>
      <c r="B5051" s="12" t="s">
        <v>924</v>
      </c>
      <c r="C5051" s="12" t="s">
        <v>123</v>
      </c>
      <c r="D5051" s="12" t="s">
        <v>272</v>
      </c>
      <c r="E5051" s="12">
        <v>7217.05</v>
      </c>
      <c r="F5051" s="14" t="str">
        <f t="shared" si="320"/>
        <v>2025-11-28BillPacific West Systems Supplies21000 Accounts Payable7217.05</v>
      </c>
      <c r="G5051" s="15">
        <f t="shared" si="321"/>
        <v>45989</v>
      </c>
      <c r="H5051" s="16" t="str">
        <f>IF((IFERROR((VLOOKUP(D5051,'Automation (QBO)'!A:B,2,FALSE)),"0"))=0,"Suspense",(IFERROR((VLOOKUP(D5051,'Automation (QBO)'!A:B,2,FALSE)),"Suspense")))</f>
        <v>Accounts Payable - Unknown</v>
      </c>
      <c r="I5051" s="17">
        <f t="shared" si="322"/>
        <v>7217.05</v>
      </c>
      <c r="J5051" s="12" t="str">
        <f t="shared" si="323"/>
        <v>Accounts Payable - Unknown</v>
      </c>
    </row>
    <row r="5052" spans="1:10" ht="18" hidden="1" customHeight="1">
      <c r="A5052" s="13" t="s">
        <v>1117</v>
      </c>
      <c r="B5052" s="12" t="s">
        <v>925</v>
      </c>
      <c r="C5052" s="12" t="s">
        <v>123</v>
      </c>
      <c r="D5052" s="12" t="s">
        <v>272</v>
      </c>
      <c r="E5052" s="12">
        <v>-7217.05</v>
      </c>
      <c r="F5052" s="14" t="str">
        <f t="shared" si="320"/>
        <v>2025-11-28Bill Payment (Credit Card)Pacific West Systems Supplies21000 Accounts Payable-7217.05</v>
      </c>
      <c r="G5052" s="15">
        <f t="shared" si="321"/>
        <v>45989</v>
      </c>
      <c r="H5052" s="16" t="str">
        <f>IF((IFERROR((VLOOKUP(D5052,'Automation (QBO)'!A:B,2,FALSE)),"0"))=0,"Suspense",(IFERROR((VLOOKUP(D5052,'Automation (QBO)'!A:B,2,FALSE)),"Suspense")))</f>
        <v>Accounts Payable - Unknown</v>
      </c>
      <c r="I5052" s="17">
        <f t="shared" si="322"/>
        <v>-7217.05</v>
      </c>
      <c r="J5052" s="12" t="str">
        <f t="shared" si="323"/>
        <v>Accounts Payable - Unknown</v>
      </c>
    </row>
    <row r="5053" spans="1:10" ht="18" hidden="1" customHeight="1">
      <c r="A5053" s="13" t="s">
        <v>1117</v>
      </c>
      <c r="B5053" s="12" t="s">
        <v>925</v>
      </c>
      <c r="C5053" s="12" t="s">
        <v>123</v>
      </c>
      <c r="D5053" s="12" t="s">
        <v>505</v>
      </c>
      <c r="E5053" s="12">
        <v>7217.05</v>
      </c>
      <c r="F5053" s="14" t="str">
        <f t="shared" si="320"/>
        <v>2025-11-28Bill Payment (Credit Card)Pacific West Systems Supplies21010 Credit Card (CIBC Visa)7217.05</v>
      </c>
      <c r="G5053" s="15">
        <f t="shared" si="321"/>
        <v>45989</v>
      </c>
      <c r="H5053" s="16" t="str">
        <f>IF((IFERROR((VLOOKUP(D5053,'Automation (QBO)'!A:B,2,FALSE)),"0"))=0,"Suspense",(IFERROR((VLOOKUP(D5053,'Automation (QBO)'!A:B,2,FALSE)),"Suspense")))</f>
        <v>Credit Card (CIBC Visa)</v>
      </c>
      <c r="I5053" s="17">
        <f t="shared" si="322"/>
        <v>7217.05</v>
      </c>
      <c r="J5053" s="12" t="str">
        <f t="shared" si="323"/>
        <v>Credit Card (CIBC Visa)</v>
      </c>
    </row>
    <row r="5054" spans="1:10" ht="18" hidden="1" customHeight="1">
      <c r="A5054" s="13" t="s">
        <v>1117</v>
      </c>
      <c r="B5054" s="12" t="s">
        <v>924</v>
      </c>
      <c r="C5054" s="12" t="s">
        <v>90</v>
      </c>
      <c r="D5054" s="12" t="s">
        <v>204</v>
      </c>
      <c r="E5054" s="12">
        <v>180.9</v>
      </c>
      <c r="F5054" s="14" t="str">
        <f t="shared" si="320"/>
        <v>2025-11-28BillPetro Canada52225 Fuel180.9</v>
      </c>
      <c r="G5054" s="15">
        <f t="shared" si="321"/>
        <v>45989</v>
      </c>
      <c r="H5054" s="16" t="str">
        <f>IF((IFERROR((VLOOKUP(D5054,'Automation (QBO)'!A:B,2,FALSE)),"0"))=0,"Suspense",(IFERROR((VLOOKUP(D5054,'Automation (QBO)'!A:B,2,FALSE)),"Suspense")))</f>
        <v>Fuel</v>
      </c>
      <c r="I5054" s="17">
        <f t="shared" si="322"/>
        <v>180.9</v>
      </c>
      <c r="J5054" s="12" t="str">
        <f t="shared" si="323"/>
        <v>Fuel</v>
      </c>
    </row>
    <row r="5055" spans="1:10" ht="18" hidden="1" customHeight="1">
      <c r="A5055" s="13" t="s">
        <v>1117</v>
      </c>
      <c r="B5055" s="12" t="s">
        <v>924</v>
      </c>
      <c r="C5055" s="12" t="s">
        <v>90</v>
      </c>
      <c r="D5055" s="12" t="s">
        <v>199</v>
      </c>
      <c r="E5055" s="12">
        <v>-9.0500000000000007</v>
      </c>
      <c r="F5055" s="14" t="str">
        <f t="shared" si="320"/>
        <v>2025-11-28BillPetro Canada21020 GST/HST Payable-9.05</v>
      </c>
      <c r="G5055" s="15">
        <f t="shared" si="321"/>
        <v>45989</v>
      </c>
      <c r="H5055" s="16" t="str">
        <f>IF((IFERROR((VLOOKUP(D5055,'Automation (QBO)'!A:B,2,FALSE)),"0"))=0,"Suspense",(IFERROR((VLOOKUP(D5055,'Automation (QBO)'!A:B,2,FALSE)),"Suspense")))</f>
        <v>GST/HST Payable</v>
      </c>
      <c r="I5055" s="17">
        <f t="shared" si="322"/>
        <v>-9.0500000000000007</v>
      </c>
      <c r="J5055" s="12" t="str">
        <f t="shared" si="323"/>
        <v>GST/HST Payable</v>
      </c>
    </row>
    <row r="5056" spans="1:10" ht="18" hidden="1" customHeight="1">
      <c r="A5056" s="13" t="s">
        <v>1117</v>
      </c>
      <c r="B5056" s="12" t="s">
        <v>924</v>
      </c>
      <c r="C5056" s="12" t="s">
        <v>90</v>
      </c>
      <c r="D5056" s="12" t="s">
        <v>272</v>
      </c>
      <c r="E5056" s="12">
        <v>189.95</v>
      </c>
      <c r="F5056" s="14" t="str">
        <f t="shared" si="320"/>
        <v>2025-11-28BillPetro Canada21000 Accounts Payable189.95</v>
      </c>
      <c r="G5056" s="15">
        <f t="shared" si="321"/>
        <v>45989</v>
      </c>
      <c r="H5056" s="16" t="str">
        <f>IF((IFERROR((VLOOKUP(D5056,'Automation (QBO)'!A:B,2,FALSE)),"0"))=0,"Suspense",(IFERROR((VLOOKUP(D5056,'Automation (QBO)'!A:B,2,FALSE)),"Suspense")))</f>
        <v>Accounts Payable - Unknown</v>
      </c>
      <c r="I5056" s="17">
        <f t="shared" si="322"/>
        <v>189.95</v>
      </c>
      <c r="J5056" s="12" t="str">
        <f t="shared" si="323"/>
        <v>Accounts Payable - Unknown</v>
      </c>
    </row>
    <row r="5057" spans="1:10" ht="18" hidden="1" customHeight="1">
      <c r="A5057" s="13" t="s">
        <v>1117</v>
      </c>
      <c r="B5057" s="12" t="s">
        <v>925</v>
      </c>
      <c r="C5057" s="12" t="s">
        <v>90</v>
      </c>
      <c r="D5057" s="12" t="s">
        <v>272</v>
      </c>
      <c r="E5057" s="12">
        <v>-189.95</v>
      </c>
      <c r="F5057" s="14" t="str">
        <f t="shared" si="320"/>
        <v>2025-11-28Bill Payment (Credit Card)Petro Canada21000 Accounts Payable-189.95</v>
      </c>
      <c r="G5057" s="15">
        <f t="shared" si="321"/>
        <v>45989</v>
      </c>
      <c r="H5057" s="16" t="str">
        <f>IF((IFERROR((VLOOKUP(D5057,'Automation (QBO)'!A:B,2,FALSE)),"0"))=0,"Suspense",(IFERROR((VLOOKUP(D5057,'Automation (QBO)'!A:B,2,FALSE)),"Suspense")))</f>
        <v>Accounts Payable - Unknown</v>
      </c>
      <c r="I5057" s="17">
        <f t="shared" si="322"/>
        <v>-189.95</v>
      </c>
      <c r="J5057" s="12" t="str">
        <f t="shared" si="323"/>
        <v>Accounts Payable - Unknown</v>
      </c>
    </row>
    <row r="5058" spans="1:10" ht="18" hidden="1" customHeight="1">
      <c r="A5058" s="13" t="s">
        <v>1117</v>
      </c>
      <c r="B5058" s="12" t="s">
        <v>925</v>
      </c>
      <c r="C5058" s="12" t="s">
        <v>90</v>
      </c>
      <c r="D5058" s="12" t="s">
        <v>505</v>
      </c>
      <c r="E5058" s="12">
        <v>189.95</v>
      </c>
      <c r="F5058" s="14" t="str">
        <f t="shared" si="320"/>
        <v>2025-11-28Bill Payment (Credit Card)Petro Canada21010 Credit Card (CIBC Visa)189.95</v>
      </c>
      <c r="G5058" s="15">
        <f t="shared" si="321"/>
        <v>45989</v>
      </c>
      <c r="H5058" s="16" t="str">
        <f>IF((IFERROR((VLOOKUP(D5058,'Automation (QBO)'!A:B,2,FALSE)),"0"))=0,"Suspense",(IFERROR((VLOOKUP(D5058,'Automation (QBO)'!A:B,2,FALSE)),"Suspense")))</f>
        <v>Credit Card (CIBC Visa)</v>
      </c>
      <c r="I5058" s="17">
        <f t="shared" si="322"/>
        <v>189.95</v>
      </c>
      <c r="J5058" s="12" t="str">
        <f t="shared" si="323"/>
        <v>Credit Card (CIBC Visa)</v>
      </c>
    </row>
    <row r="5059" spans="1:10" ht="18" hidden="1" customHeight="1">
      <c r="A5059" s="13" t="s">
        <v>1117</v>
      </c>
      <c r="B5059" s="12" t="s">
        <v>98</v>
      </c>
      <c r="C5059" s="12" t="s">
        <v>298</v>
      </c>
      <c r="D5059" s="12" t="s">
        <v>505</v>
      </c>
      <c r="E5059" s="12">
        <v>-1308.94</v>
      </c>
      <c r="F5059" s="14" t="str">
        <f t="shared" si="320"/>
        <v>2025-11-28Credit Card CreditRobinson Supply21010 Credit Card (CIBC Visa)-1308.94</v>
      </c>
      <c r="G5059" s="15">
        <f t="shared" si="321"/>
        <v>45989</v>
      </c>
      <c r="H5059" s="16" t="str">
        <f>IF((IFERROR((VLOOKUP(D5059,'Automation (QBO)'!A:B,2,FALSE)),"0"))=0,"Suspense",(IFERROR((VLOOKUP(D5059,'Automation (QBO)'!A:B,2,FALSE)),"Suspense")))</f>
        <v>Credit Card (CIBC Visa)</v>
      </c>
      <c r="I5059" s="17">
        <f t="shared" si="322"/>
        <v>-1308.94</v>
      </c>
      <c r="J5059" s="12" t="str">
        <f t="shared" si="323"/>
        <v>Credit Card (CIBC Visa)</v>
      </c>
    </row>
    <row r="5060" spans="1:10" ht="18" hidden="1" customHeight="1">
      <c r="A5060" s="13" t="s">
        <v>1117</v>
      </c>
      <c r="B5060" s="12" t="s">
        <v>98</v>
      </c>
      <c r="C5060" s="12" t="s">
        <v>298</v>
      </c>
      <c r="D5060" s="12" t="s">
        <v>660</v>
      </c>
      <c r="E5060" s="116">
        <v>-1246.6099999999999</v>
      </c>
      <c r="F5060" s="14" t="str">
        <f t="shared" si="320"/>
        <v>2025-11-28Credit Card CreditRobinson Supply51335 Project Expense - Materials-1246.61</v>
      </c>
      <c r="G5060" s="15">
        <f t="shared" si="321"/>
        <v>45989</v>
      </c>
      <c r="H5060" s="16" t="str">
        <f>IF((IFERROR((VLOOKUP(D5060,'Automation (QBO)'!A:B,2,FALSE)),"0"))=0,"Suspense",(IFERROR((VLOOKUP(D5060,'Automation (QBO)'!A:B,2,FALSE)),"Suspense")))</f>
        <v>Project Expense - Materials</v>
      </c>
      <c r="I5060" s="17">
        <f t="shared" si="322"/>
        <v>-1246.6099999999999</v>
      </c>
      <c r="J5060" s="12" t="str">
        <f t="shared" si="323"/>
        <v>Project Expense - Materials</v>
      </c>
    </row>
    <row r="5061" spans="1:10" ht="18" hidden="1" customHeight="1">
      <c r="A5061" s="13" t="s">
        <v>1117</v>
      </c>
      <c r="B5061" s="12" t="s">
        <v>98</v>
      </c>
      <c r="C5061" s="12" t="s">
        <v>298</v>
      </c>
      <c r="D5061" s="12" t="s">
        <v>199</v>
      </c>
      <c r="E5061" s="12">
        <v>62.33</v>
      </c>
      <c r="F5061" s="14" t="str">
        <f t="shared" si="320"/>
        <v>2025-11-28Credit Card CreditRobinson Supply21020 GST/HST Payable62.33</v>
      </c>
      <c r="G5061" s="15">
        <f t="shared" si="321"/>
        <v>45989</v>
      </c>
      <c r="H5061" s="16" t="str">
        <f>IF((IFERROR((VLOOKUP(D5061,'Automation (QBO)'!A:B,2,FALSE)),"0"))=0,"Suspense",(IFERROR((VLOOKUP(D5061,'Automation (QBO)'!A:B,2,FALSE)),"Suspense")))</f>
        <v>GST/HST Payable</v>
      </c>
      <c r="I5061" s="17">
        <f t="shared" si="322"/>
        <v>62.33</v>
      </c>
      <c r="J5061" s="12" t="str">
        <f t="shared" si="323"/>
        <v>GST/HST Payable</v>
      </c>
    </row>
    <row r="5062" spans="1:10" ht="18" hidden="1" customHeight="1">
      <c r="A5062" s="13" t="s">
        <v>1117</v>
      </c>
      <c r="B5062" s="12" t="s">
        <v>924</v>
      </c>
      <c r="C5062" s="12" t="s">
        <v>292</v>
      </c>
      <c r="D5062" s="12" t="s">
        <v>203</v>
      </c>
      <c r="E5062" s="12">
        <v>176.23</v>
      </c>
      <c r="F5062" s="14" t="str">
        <f t="shared" si="320"/>
        <v>2025-11-28BillThe Keg52190 Meals &amp; Entertainment176.23</v>
      </c>
      <c r="G5062" s="15">
        <f t="shared" si="321"/>
        <v>45989</v>
      </c>
      <c r="H5062" s="16" t="str">
        <f>IF((IFERROR((VLOOKUP(D5062,'Automation (QBO)'!A:B,2,FALSE)),"0"))=0,"Suspense",(IFERROR((VLOOKUP(D5062,'Automation (QBO)'!A:B,2,FALSE)),"Suspense")))</f>
        <v>Meals &amp; Entertainment</v>
      </c>
      <c r="I5062" s="17">
        <f t="shared" si="322"/>
        <v>176.23</v>
      </c>
      <c r="J5062" s="12" t="str">
        <f t="shared" si="323"/>
        <v>Meals &amp; Entertainment</v>
      </c>
    </row>
    <row r="5063" spans="1:10" ht="18" hidden="1" customHeight="1">
      <c r="A5063" s="13" t="s">
        <v>1117</v>
      </c>
      <c r="B5063" s="12" t="s">
        <v>924</v>
      </c>
      <c r="C5063" s="12" t="s">
        <v>292</v>
      </c>
      <c r="D5063" s="12" t="s">
        <v>199</v>
      </c>
      <c r="E5063" s="12">
        <v>-6.95</v>
      </c>
      <c r="F5063" s="14" t="str">
        <f t="shared" si="320"/>
        <v>2025-11-28BillThe Keg21020 GST/HST Payable-6.95</v>
      </c>
      <c r="G5063" s="15">
        <f t="shared" si="321"/>
        <v>45989</v>
      </c>
      <c r="H5063" s="16" t="str">
        <f>IF((IFERROR((VLOOKUP(D5063,'Automation (QBO)'!A:B,2,FALSE)),"0"))=0,"Suspense",(IFERROR((VLOOKUP(D5063,'Automation (QBO)'!A:B,2,FALSE)),"Suspense")))</f>
        <v>GST/HST Payable</v>
      </c>
      <c r="I5063" s="17">
        <f t="shared" si="322"/>
        <v>-6.95</v>
      </c>
      <c r="J5063" s="12" t="str">
        <f t="shared" si="323"/>
        <v>GST/HST Payable</v>
      </c>
    </row>
    <row r="5064" spans="1:10" ht="18" hidden="1" customHeight="1">
      <c r="A5064" s="13" t="s">
        <v>1117</v>
      </c>
      <c r="B5064" s="12" t="s">
        <v>924</v>
      </c>
      <c r="C5064" s="12" t="s">
        <v>292</v>
      </c>
      <c r="D5064" s="12" t="s">
        <v>272</v>
      </c>
      <c r="E5064" s="12">
        <v>183.18</v>
      </c>
      <c r="F5064" s="14" t="str">
        <f t="shared" si="320"/>
        <v>2025-11-28BillThe Keg21000 Accounts Payable183.18</v>
      </c>
      <c r="G5064" s="15">
        <f t="shared" si="321"/>
        <v>45989</v>
      </c>
      <c r="H5064" s="16" t="str">
        <f>IF((IFERROR((VLOOKUP(D5064,'Automation (QBO)'!A:B,2,FALSE)),"0"))=0,"Suspense",(IFERROR((VLOOKUP(D5064,'Automation (QBO)'!A:B,2,FALSE)),"Suspense")))</f>
        <v>Accounts Payable - Unknown</v>
      </c>
      <c r="I5064" s="17">
        <f t="shared" si="322"/>
        <v>183.18</v>
      </c>
      <c r="J5064" s="12" t="str">
        <f t="shared" si="323"/>
        <v>Accounts Payable - Unknown</v>
      </c>
    </row>
    <row r="5065" spans="1:10" ht="18" hidden="1" customHeight="1">
      <c r="A5065" s="13" t="s">
        <v>1118</v>
      </c>
      <c r="B5065" s="12" t="s">
        <v>78</v>
      </c>
      <c r="C5065" s="12" t="s">
        <v>80</v>
      </c>
      <c r="D5065" s="12" t="s">
        <v>505</v>
      </c>
      <c r="E5065" s="12">
        <v>14.55</v>
      </c>
      <c r="F5065" s="14" t="str">
        <f t="shared" si="320"/>
        <v>2025-11-29ExpenseApple21010 Credit Card (CIBC Visa)14.55</v>
      </c>
      <c r="G5065" s="15">
        <f t="shared" si="321"/>
        <v>45990</v>
      </c>
      <c r="H5065" s="16" t="str">
        <f>IF((IFERROR((VLOOKUP(D5065,'Automation (QBO)'!A:B,2,FALSE)),"0"))=0,"Suspense",(IFERROR((VLOOKUP(D5065,'Automation (QBO)'!A:B,2,FALSE)),"Suspense")))</f>
        <v>Credit Card (CIBC Visa)</v>
      </c>
      <c r="I5065" s="17">
        <f t="shared" si="322"/>
        <v>14.55</v>
      </c>
      <c r="J5065" s="12" t="str">
        <f t="shared" si="323"/>
        <v>Credit Card (CIBC Visa)</v>
      </c>
    </row>
    <row r="5066" spans="1:10" ht="18" hidden="1" customHeight="1">
      <c r="A5066" s="13" t="s">
        <v>1118</v>
      </c>
      <c r="B5066" s="12" t="s">
        <v>78</v>
      </c>
      <c r="C5066" s="12" t="s">
        <v>80</v>
      </c>
      <c r="D5066" s="12" t="s">
        <v>383</v>
      </c>
      <c r="E5066" s="12">
        <v>13.86</v>
      </c>
      <c r="F5066" s="14" t="str">
        <f t="shared" si="320"/>
        <v>2025-11-29ExpenseApple52165 Subscriptions (Annual)13.86</v>
      </c>
      <c r="G5066" s="15">
        <f t="shared" si="321"/>
        <v>45990</v>
      </c>
      <c r="H5066" s="16" t="str">
        <f>IF((IFERROR((VLOOKUP(D5066,'Automation (QBO)'!A:B,2,FALSE)),"0"))=0,"Suspense",(IFERROR((VLOOKUP(D5066,'Automation (QBO)'!A:B,2,FALSE)),"Suspense")))</f>
        <v>Subscriptions (Annual)</v>
      </c>
      <c r="I5066" s="17">
        <f t="shared" si="322"/>
        <v>13.86</v>
      </c>
      <c r="J5066" s="12" t="str">
        <f t="shared" si="323"/>
        <v>Subscriptions (Annual)</v>
      </c>
    </row>
    <row r="5067" spans="1:10" ht="18" hidden="1" customHeight="1">
      <c r="A5067" s="13" t="s">
        <v>1118</v>
      </c>
      <c r="B5067" s="12" t="s">
        <v>78</v>
      </c>
      <c r="C5067" s="12" t="s">
        <v>80</v>
      </c>
      <c r="D5067" s="12" t="s">
        <v>199</v>
      </c>
      <c r="E5067" s="12">
        <v>-0.69</v>
      </c>
      <c r="F5067" s="14" t="str">
        <f t="shared" si="320"/>
        <v>2025-11-29ExpenseApple21020 GST/HST Payable-0.69</v>
      </c>
      <c r="G5067" s="15">
        <f t="shared" si="321"/>
        <v>45990</v>
      </c>
      <c r="H5067" s="16" t="str">
        <f>IF((IFERROR((VLOOKUP(D5067,'Automation (QBO)'!A:B,2,FALSE)),"0"))=0,"Suspense",(IFERROR((VLOOKUP(D5067,'Automation (QBO)'!A:B,2,FALSE)),"Suspense")))</f>
        <v>GST/HST Payable</v>
      </c>
      <c r="I5067" s="17">
        <f t="shared" si="322"/>
        <v>-0.69</v>
      </c>
      <c r="J5067" s="12" t="str">
        <f t="shared" si="323"/>
        <v>GST/HST Payable</v>
      </c>
    </row>
    <row r="5068" spans="1:10" ht="18" hidden="1" customHeight="1">
      <c r="A5068" s="13" t="s">
        <v>1118</v>
      </c>
      <c r="B5068" s="12" t="s">
        <v>925</v>
      </c>
      <c r="C5068" s="12" t="s">
        <v>1062</v>
      </c>
      <c r="D5068" s="12" t="s">
        <v>272</v>
      </c>
      <c r="E5068" s="12">
        <v>-50.12</v>
      </c>
      <c r="F5068" s="14" t="str">
        <f t="shared" si="320"/>
        <v>2025-11-29Bill Payment (Credit Card)Sherwin Williams21000 Accounts Payable-50.12</v>
      </c>
      <c r="G5068" s="15">
        <f t="shared" si="321"/>
        <v>45990</v>
      </c>
      <c r="H5068" s="16" t="str">
        <f>IF((IFERROR((VLOOKUP(D5068,'Automation (QBO)'!A:B,2,FALSE)),"0"))=0,"Suspense",(IFERROR((VLOOKUP(D5068,'Automation (QBO)'!A:B,2,FALSE)),"Suspense")))</f>
        <v>Accounts Payable - Unknown</v>
      </c>
      <c r="I5068" s="17">
        <f t="shared" si="322"/>
        <v>-50.12</v>
      </c>
      <c r="J5068" s="12" t="str">
        <f t="shared" si="323"/>
        <v>Accounts Payable - Unknown</v>
      </c>
    </row>
    <row r="5069" spans="1:10" ht="18" hidden="1" customHeight="1">
      <c r="A5069" s="13" t="s">
        <v>1118</v>
      </c>
      <c r="B5069" s="12" t="s">
        <v>925</v>
      </c>
      <c r="C5069" s="12" t="s">
        <v>1062</v>
      </c>
      <c r="D5069" s="12" t="s">
        <v>505</v>
      </c>
      <c r="E5069" s="12">
        <v>50.12</v>
      </c>
      <c r="F5069" s="14" t="str">
        <f t="shared" si="320"/>
        <v>2025-11-29Bill Payment (Credit Card)Sherwin Williams21010 Credit Card (CIBC Visa)50.12</v>
      </c>
      <c r="G5069" s="15">
        <f t="shared" si="321"/>
        <v>45990</v>
      </c>
      <c r="H5069" s="16" t="str">
        <f>IF((IFERROR((VLOOKUP(D5069,'Automation (QBO)'!A:B,2,FALSE)),"0"))=0,"Suspense",(IFERROR((VLOOKUP(D5069,'Automation (QBO)'!A:B,2,FALSE)),"Suspense")))</f>
        <v>Credit Card (CIBC Visa)</v>
      </c>
      <c r="I5069" s="17">
        <f t="shared" si="322"/>
        <v>50.12</v>
      </c>
      <c r="J5069" s="12" t="str">
        <f t="shared" si="323"/>
        <v>Credit Card (CIBC Visa)</v>
      </c>
    </row>
    <row r="5070" spans="1:10" ht="18" hidden="1" customHeight="1">
      <c r="A5070" s="13" t="s">
        <v>1118</v>
      </c>
      <c r="B5070" s="12" t="s">
        <v>925</v>
      </c>
      <c r="C5070" s="12" t="s">
        <v>292</v>
      </c>
      <c r="D5070" s="12" t="s">
        <v>272</v>
      </c>
      <c r="E5070" s="12">
        <v>-183.18</v>
      </c>
      <c r="F5070" s="14" t="str">
        <f t="shared" si="320"/>
        <v>2025-11-29Bill Payment (Credit Card)The Keg21000 Accounts Payable-183.18</v>
      </c>
      <c r="G5070" s="15">
        <f t="shared" si="321"/>
        <v>45990</v>
      </c>
      <c r="H5070" s="16" t="str">
        <f>IF((IFERROR((VLOOKUP(D5070,'Automation (QBO)'!A:B,2,FALSE)),"0"))=0,"Suspense",(IFERROR((VLOOKUP(D5070,'Automation (QBO)'!A:B,2,FALSE)),"Suspense")))</f>
        <v>Accounts Payable - Unknown</v>
      </c>
      <c r="I5070" s="17">
        <f t="shared" si="322"/>
        <v>-183.18</v>
      </c>
      <c r="J5070" s="12" t="str">
        <f t="shared" si="323"/>
        <v>Accounts Payable - Unknown</v>
      </c>
    </row>
    <row r="5071" spans="1:10" ht="18" hidden="1" customHeight="1">
      <c r="A5071" s="13" t="s">
        <v>1118</v>
      </c>
      <c r="B5071" s="12" t="s">
        <v>925</v>
      </c>
      <c r="C5071" s="12" t="s">
        <v>292</v>
      </c>
      <c r="D5071" s="12" t="s">
        <v>505</v>
      </c>
      <c r="E5071" s="12">
        <v>183.18</v>
      </c>
      <c r="F5071" s="14" t="str">
        <f t="shared" si="320"/>
        <v>2025-11-29Bill Payment (Credit Card)The Keg21010 Credit Card (CIBC Visa)183.18</v>
      </c>
      <c r="G5071" s="15">
        <f t="shared" si="321"/>
        <v>45990</v>
      </c>
      <c r="H5071" s="16" t="str">
        <f>IF((IFERROR((VLOOKUP(D5071,'Automation (QBO)'!A:B,2,FALSE)),"0"))=0,"Suspense",(IFERROR((VLOOKUP(D5071,'Automation (QBO)'!A:B,2,FALSE)),"Suspense")))</f>
        <v>Credit Card (CIBC Visa)</v>
      </c>
      <c r="I5071" s="17">
        <f t="shared" si="322"/>
        <v>183.18</v>
      </c>
      <c r="J5071" s="12" t="str">
        <f t="shared" si="323"/>
        <v>Credit Card (CIBC Visa)</v>
      </c>
    </row>
    <row r="5072" spans="1:10" ht="18" hidden="1" customHeight="1">
      <c r="A5072" s="13" t="s">
        <v>1118</v>
      </c>
      <c r="B5072" s="12" t="s">
        <v>924</v>
      </c>
      <c r="C5072" s="12" t="s">
        <v>1062</v>
      </c>
      <c r="D5072" s="12" t="s">
        <v>660</v>
      </c>
      <c r="E5072" s="116">
        <v>47.88</v>
      </c>
      <c r="F5072" s="14" t="str">
        <f t="shared" si="320"/>
        <v>2025-11-29BillSherwin Williams51335 Project Expense - Materials47.88</v>
      </c>
      <c r="G5072" s="15">
        <f t="shared" si="321"/>
        <v>45990</v>
      </c>
      <c r="H5072" s="16" t="str">
        <f>IF((IFERROR((VLOOKUP(D5072,'Automation (QBO)'!A:B,2,FALSE)),"0"))=0,"Suspense",(IFERROR((VLOOKUP(D5072,'Automation (QBO)'!A:B,2,FALSE)),"Suspense")))</f>
        <v>Project Expense - Materials</v>
      </c>
      <c r="I5072" s="17">
        <f t="shared" si="322"/>
        <v>47.88</v>
      </c>
      <c r="J5072" s="12" t="str">
        <f t="shared" si="323"/>
        <v>Project Expense - Materials</v>
      </c>
    </row>
    <row r="5073" spans="1:10" ht="18" hidden="1" customHeight="1">
      <c r="A5073" s="13" t="s">
        <v>1118</v>
      </c>
      <c r="B5073" s="12" t="s">
        <v>924</v>
      </c>
      <c r="C5073" s="12" t="s">
        <v>1062</v>
      </c>
      <c r="D5073" s="12" t="s">
        <v>199</v>
      </c>
      <c r="E5073" s="12">
        <v>-2.2400000000000002</v>
      </c>
      <c r="F5073" s="14" t="str">
        <f t="shared" si="320"/>
        <v>2025-11-29BillSherwin Williams21020 GST/HST Payable-2.24</v>
      </c>
      <c r="G5073" s="15">
        <f t="shared" si="321"/>
        <v>45990</v>
      </c>
      <c r="H5073" s="16" t="str">
        <f>IF((IFERROR((VLOOKUP(D5073,'Automation (QBO)'!A:B,2,FALSE)),"0"))=0,"Suspense",(IFERROR((VLOOKUP(D5073,'Automation (QBO)'!A:B,2,FALSE)),"Suspense")))</f>
        <v>GST/HST Payable</v>
      </c>
      <c r="I5073" s="17">
        <f t="shared" si="322"/>
        <v>-2.2400000000000002</v>
      </c>
      <c r="J5073" s="12" t="str">
        <f t="shared" si="323"/>
        <v>GST/HST Payable</v>
      </c>
    </row>
    <row r="5074" spans="1:10" ht="18" hidden="1" customHeight="1">
      <c r="A5074" s="13" t="s">
        <v>1118</v>
      </c>
      <c r="B5074" s="12" t="s">
        <v>924</v>
      </c>
      <c r="C5074" s="12" t="s">
        <v>1062</v>
      </c>
      <c r="D5074" s="12" t="s">
        <v>272</v>
      </c>
      <c r="E5074" s="12">
        <v>50.12</v>
      </c>
      <c r="F5074" s="14" t="str">
        <f t="shared" si="320"/>
        <v>2025-11-29BillSherwin Williams21000 Accounts Payable50.12</v>
      </c>
      <c r="G5074" s="15">
        <f t="shared" si="321"/>
        <v>45990</v>
      </c>
      <c r="H5074" s="16" t="str">
        <f>IF((IFERROR((VLOOKUP(D5074,'Automation (QBO)'!A:B,2,FALSE)),"0"))=0,"Suspense",(IFERROR((VLOOKUP(D5074,'Automation (QBO)'!A:B,2,FALSE)),"Suspense")))</f>
        <v>Accounts Payable - Unknown</v>
      </c>
      <c r="I5074" s="17">
        <f t="shared" si="322"/>
        <v>50.12</v>
      </c>
      <c r="J5074" s="12" t="str">
        <f t="shared" si="323"/>
        <v>Accounts Payable - Unknown</v>
      </c>
    </row>
    <row r="5075" spans="1:10" ht="18" hidden="1" customHeight="1">
      <c r="A5075" s="13" t="s">
        <v>1118</v>
      </c>
      <c r="B5075" s="12" t="s">
        <v>924</v>
      </c>
      <c r="C5075" s="12" t="s">
        <v>103</v>
      </c>
      <c r="D5075" s="12" t="s">
        <v>660</v>
      </c>
      <c r="E5075" s="116">
        <v>48.46</v>
      </c>
      <c r="F5075" s="14" t="str">
        <f t="shared" si="320"/>
        <v>2025-11-29BillRona51335 Project Expense - Materials48.46</v>
      </c>
      <c r="G5075" s="15">
        <f t="shared" si="321"/>
        <v>45990</v>
      </c>
      <c r="H5075" s="16" t="str">
        <f>IF((IFERROR((VLOOKUP(D5075,'Automation (QBO)'!A:B,2,FALSE)),"0"))=0,"Suspense",(IFERROR((VLOOKUP(D5075,'Automation (QBO)'!A:B,2,FALSE)),"Suspense")))</f>
        <v>Project Expense - Materials</v>
      </c>
      <c r="I5075" s="17">
        <f t="shared" si="322"/>
        <v>48.46</v>
      </c>
      <c r="J5075" s="12" t="str">
        <f t="shared" si="323"/>
        <v>Project Expense - Materials</v>
      </c>
    </row>
    <row r="5076" spans="1:10" ht="18" hidden="1" customHeight="1">
      <c r="A5076" s="13" t="s">
        <v>1118</v>
      </c>
      <c r="B5076" s="12" t="s">
        <v>924</v>
      </c>
      <c r="C5076" s="12" t="s">
        <v>103</v>
      </c>
      <c r="D5076" s="12" t="s">
        <v>199</v>
      </c>
      <c r="E5076" s="12">
        <v>-2.2599999999999998</v>
      </c>
      <c r="F5076" s="14" t="str">
        <f t="shared" si="320"/>
        <v>2025-11-29BillRona21020 GST/HST Payable-2.26</v>
      </c>
      <c r="G5076" s="15">
        <f t="shared" si="321"/>
        <v>45990</v>
      </c>
      <c r="H5076" s="16" t="str">
        <f>IF((IFERROR((VLOOKUP(D5076,'Automation (QBO)'!A:B,2,FALSE)),"0"))=0,"Suspense",(IFERROR((VLOOKUP(D5076,'Automation (QBO)'!A:B,2,FALSE)),"Suspense")))</f>
        <v>GST/HST Payable</v>
      </c>
      <c r="I5076" s="17">
        <f t="shared" si="322"/>
        <v>-2.2599999999999998</v>
      </c>
      <c r="J5076" s="12" t="str">
        <f t="shared" si="323"/>
        <v>GST/HST Payable</v>
      </c>
    </row>
    <row r="5077" spans="1:10" ht="18" hidden="1" customHeight="1">
      <c r="A5077" s="13" t="s">
        <v>1118</v>
      </c>
      <c r="B5077" s="12" t="s">
        <v>924</v>
      </c>
      <c r="C5077" s="12" t="s">
        <v>103</v>
      </c>
      <c r="D5077" s="12" t="s">
        <v>272</v>
      </c>
      <c r="E5077" s="12">
        <v>50.72</v>
      </c>
      <c r="F5077" s="14" t="str">
        <f t="shared" si="320"/>
        <v>2025-11-29BillRona21000 Accounts Payable50.72</v>
      </c>
      <c r="G5077" s="15">
        <f t="shared" si="321"/>
        <v>45990</v>
      </c>
      <c r="H5077" s="16" t="str">
        <f>IF((IFERROR((VLOOKUP(D5077,'Automation (QBO)'!A:B,2,FALSE)),"0"))=0,"Suspense",(IFERROR((VLOOKUP(D5077,'Automation (QBO)'!A:B,2,FALSE)),"Suspense")))</f>
        <v>Accounts Payable - Unknown</v>
      </c>
      <c r="I5077" s="17">
        <f t="shared" si="322"/>
        <v>50.72</v>
      </c>
      <c r="J5077" s="12" t="str">
        <f t="shared" si="323"/>
        <v>Accounts Payable - Unknown</v>
      </c>
    </row>
    <row r="5078" spans="1:10" ht="18" hidden="1" customHeight="1">
      <c r="A5078" s="13" t="s">
        <v>1118</v>
      </c>
      <c r="B5078" s="12" t="s">
        <v>925</v>
      </c>
      <c r="C5078" s="12" t="s">
        <v>103</v>
      </c>
      <c r="D5078" s="12" t="s">
        <v>272</v>
      </c>
      <c r="E5078" s="12">
        <v>-50.72</v>
      </c>
      <c r="F5078" s="14" t="str">
        <f t="shared" si="320"/>
        <v>2025-11-29Bill Payment (Credit Card)Rona21000 Accounts Payable-50.72</v>
      </c>
      <c r="G5078" s="15">
        <f t="shared" si="321"/>
        <v>45990</v>
      </c>
      <c r="H5078" s="16" t="str">
        <f>IF((IFERROR((VLOOKUP(D5078,'Automation (QBO)'!A:B,2,FALSE)),"0"))=0,"Suspense",(IFERROR((VLOOKUP(D5078,'Automation (QBO)'!A:B,2,FALSE)),"Suspense")))</f>
        <v>Accounts Payable - Unknown</v>
      </c>
      <c r="I5078" s="17">
        <f t="shared" si="322"/>
        <v>-50.72</v>
      </c>
      <c r="J5078" s="12" t="str">
        <f t="shared" si="323"/>
        <v>Accounts Payable - Unknown</v>
      </c>
    </row>
    <row r="5079" spans="1:10" ht="18" hidden="1" customHeight="1">
      <c r="A5079" s="13" t="s">
        <v>1118</v>
      </c>
      <c r="B5079" s="12" t="s">
        <v>925</v>
      </c>
      <c r="C5079" s="12" t="s">
        <v>103</v>
      </c>
      <c r="D5079" s="12" t="s">
        <v>505</v>
      </c>
      <c r="E5079" s="12">
        <v>50.72</v>
      </c>
      <c r="F5079" s="14" t="str">
        <f t="shared" si="320"/>
        <v>2025-11-29Bill Payment (Credit Card)Rona21010 Credit Card (CIBC Visa)50.72</v>
      </c>
      <c r="G5079" s="15">
        <f t="shared" si="321"/>
        <v>45990</v>
      </c>
      <c r="H5079" s="16" t="str">
        <f>IF((IFERROR((VLOOKUP(D5079,'Automation (QBO)'!A:B,2,FALSE)),"0"))=0,"Suspense",(IFERROR((VLOOKUP(D5079,'Automation (QBO)'!A:B,2,FALSE)),"Suspense")))</f>
        <v>Credit Card (CIBC Visa)</v>
      </c>
      <c r="I5079" s="17">
        <f t="shared" si="322"/>
        <v>50.72</v>
      </c>
      <c r="J5079" s="12" t="str">
        <f t="shared" si="323"/>
        <v>Credit Card (CIBC Visa)</v>
      </c>
    </row>
    <row r="5080" spans="1:10" ht="18" hidden="1" customHeight="1">
      <c r="A5080" s="13" t="s">
        <v>1118</v>
      </c>
      <c r="B5080" s="12" t="s">
        <v>924</v>
      </c>
      <c r="C5080" s="12" t="s">
        <v>103</v>
      </c>
      <c r="D5080" s="12" t="s">
        <v>660</v>
      </c>
      <c r="E5080" s="116">
        <v>62.57</v>
      </c>
      <c r="F5080" s="14" t="str">
        <f t="shared" ref="F5080:F5143" si="324">A5080&amp;B5080&amp;C5080&amp;D5080&amp;E5080</f>
        <v>2025-11-29BillRona51335 Project Expense - Materials62.57</v>
      </c>
      <c r="G5080" s="15">
        <f t="shared" ref="G5080:G5143" si="325">IFERROR((DATEVALUE(A5080)),A5080)</f>
        <v>45990</v>
      </c>
      <c r="H5080" s="16" t="str">
        <f>IF((IFERROR((VLOOKUP(D5080,'Automation (QBO)'!A:B,2,FALSE)),"0"))=0,"Suspense",(IFERROR((VLOOKUP(D5080,'Automation (QBO)'!A:B,2,FALSE)),"Suspense")))</f>
        <v>Project Expense - Materials</v>
      </c>
      <c r="I5080" s="17">
        <f t="shared" ref="I5080:I5143" si="326">E5080</f>
        <v>62.57</v>
      </c>
      <c r="J5080" s="12" t="str">
        <f t="shared" ref="J5080:J5143" si="327">H5080</f>
        <v>Project Expense - Materials</v>
      </c>
    </row>
    <row r="5081" spans="1:10" ht="18" hidden="1" customHeight="1">
      <c r="A5081" s="13" t="s">
        <v>1118</v>
      </c>
      <c r="B5081" s="12" t="s">
        <v>924</v>
      </c>
      <c r="C5081" s="12" t="s">
        <v>103</v>
      </c>
      <c r="D5081" s="12" t="s">
        <v>199</v>
      </c>
      <c r="E5081" s="12">
        <v>-2.95</v>
      </c>
      <c r="F5081" s="14" t="str">
        <f t="shared" si="324"/>
        <v>2025-11-29BillRona21020 GST/HST Payable-2.95</v>
      </c>
      <c r="G5081" s="15">
        <f t="shared" si="325"/>
        <v>45990</v>
      </c>
      <c r="H5081" s="16" t="str">
        <f>IF((IFERROR((VLOOKUP(D5081,'Automation (QBO)'!A:B,2,FALSE)),"0"))=0,"Suspense",(IFERROR((VLOOKUP(D5081,'Automation (QBO)'!A:B,2,FALSE)),"Suspense")))</f>
        <v>GST/HST Payable</v>
      </c>
      <c r="I5081" s="17">
        <f t="shared" si="326"/>
        <v>-2.95</v>
      </c>
      <c r="J5081" s="12" t="str">
        <f t="shared" si="327"/>
        <v>GST/HST Payable</v>
      </c>
    </row>
    <row r="5082" spans="1:10" ht="18" hidden="1" customHeight="1">
      <c r="A5082" s="13" t="s">
        <v>1118</v>
      </c>
      <c r="B5082" s="12" t="s">
        <v>924</v>
      </c>
      <c r="C5082" s="12" t="s">
        <v>103</v>
      </c>
      <c r="D5082" s="12" t="s">
        <v>272</v>
      </c>
      <c r="E5082" s="12">
        <v>65.52</v>
      </c>
      <c r="F5082" s="14" t="str">
        <f t="shared" si="324"/>
        <v>2025-11-29BillRona21000 Accounts Payable65.52</v>
      </c>
      <c r="G5082" s="15">
        <f t="shared" si="325"/>
        <v>45990</v>
      </c>
      <c r="H5082" s="16" t="str">
        <f>IF((IFERROR((VLOOKUP(D5082,'Automation (QBO)'!A:B,2,FALSE)),"0"))=0,"Suspense",(IFERROR((VLOOKUP(D5082,'Automation (QBO)'!A:B,2,FALSE)),"Suspense")))</f>
        <v>Accounts Payable - Unknown</v>
      </c>
      <c r="I5082" s="17">
        <f t="shared" si="326"/>
        <v>65.52</v>
      </c>
      <c r="J5082" s="12" t="str">
        <f t="shared" si="327"/>
        <v>Accounts Payable - Unknown</v>
      </c>
    </row>
    <row r="5083" spans="1:10" ht="18" hidden="1" customHeight="1">
      <c r="A5083" s="13" t="s">
        <v>1118</v>
      </c>
      <c r="B5083" s="12" t="s">
        <v>925</v>
      </c>
      <c r="C5083" s="12" t="s">
        <v>103</v>
      </c>
      <c r="D5083" s="12" t="s">
        <v>272</v>
      </c>
      <c r="E5083" s="12">
        <v>-65.52</v>
      </c>
      <c r="F5083" s="14" t="str">
        <f t="shared" si="324"/>
        <v>2025-11-29Bill Payment (Credit Card)Rona21000 Accounts Payable-65.52</v>
      </c>
      <c r="G5083" s="15">
        <f t="shared" si="325"/>
        <v>45990</v>
      </c>
      <c r="H5083" s="16" t="str">
        <f>IF((IFERROR((VLOOKUP(D5083,'Automation (QBO)'!A:B,2,FALSE)),"0"))=0,"Suspense",(IFERROR((VLOOKUP(D5083,'Automation (QBO)'!A:B,2,FALSE)),"Suspense")))</f>
        <v>Accounts Payable - Unknown</v>
      </c>
      <c r="I5083" s="17">
        <f t="shared" si="326"/>
        <v>-65.52</v>
      </c>
      <c r="J5083" s="12" t="str">
        <f t="shared" si="327"/>
        <v>Accounts Payable - Unknown</v>
      </c>
    </row>
    <row r="5084" spans="1:10" ht="18" hidden="1" customHeight="1">
      <c r="A5084" s="13" t="s">
        <v>1118</v>
      </c>
      <c r="B5084" s="12" t="s">
        <v>925</v>
      </c>
      <c r="C5084" s="12" t="s">
        <v>103</v>
      </c>
      <c r="D5084" s="12" t="s">
        <v>505</v>
      </c>
      <c r="E5084" s="12">
        <v>65.52</v>
      </c>
      <c r="F5084" s="14" t="str">
        <f t="shared" si="324"/>
        <v>2025-11-29Bill Payment (Credit Card)Rona21010 Credit Card (CIBC Visa)65.52</v>
      </c>
      <c r="G5084" s="15">
        <f t="shared" si="325"/>
        <v>45990</v>
      </c>
      <c r="H5084" s="16" t="str">
        <f>IF((IFERROR((VLOOKUP(D5084,'Automation (QBO)'!A:B,2,FALSE)),"0"))=0,"Suspense",(IFERROR((VLOOKUP(D5084,'Automation (QBO)'!A:B,2,FALSE)),"Suspense")))</f>
        <v>Credit Card (CIBC Visa)</v>
      </c>
      <c r="I5084" s="17">
        <f t="shared" si="326"/>
        <v>65.52</v>
      </c>
      <c r="J5084" s="12" t="str">
        <f t="shared" si="327"/>
        <v>Credit Card (CIBC Visa)</v>
      </c>
    </row>
    <row r="5085" spans="1:10" ht="18" hidden="1" customHeight="1">
      <c r="A5085" s="13" t="s">
        <v>1119</v>
      </c>
      <c r="B5085" s="12" t="s">
        <v>78</v>
      </c>
      <c r="C5085" s="12" t="s">
        <v>137</v>
      </c>
      <c r="D5085" s="12" t="s">
        <v>505</v>
      </c>
      <c r="E5085" s="12">
        <v>29.11</v>
      </c>
      <c r="F5085" s="14" t="str">
        <f t="shared" si="324"/>
        <v>2025-11-30ExpenseAdobe21010 Credit Card (CIBC Visa)29.11</v>
      </c>
      <c r="G5085" s="15">
        <f t="shared" si="325"/>
        <v>45991</v>
      </c>
      <c r="H5085" s="16" t="str">
        <f>IF((IFERROR((VLOOKUP(D5085,'Automation (QBO)'!A:B,2,FALSE)),"0"))=0,"Suspense",(IFERROR((VLOOKUP(D5085,'Automation (QBO)'!A:B,2,FALSE)),"Suspense")))</f>
        <v>Credit Card (CIBC Visa)</v>
      </c>
      <c r="I5085" s="17">
        <f t="shared" si="326"/>
        <v>29.11</v>
      </c>
      <c r="J5085" s="12" t="str">
        <f t="shared" si="327"/>
        <v>Credit Card (CIBC Visa)</v>
      </c>
    </row>
    <row r="5086" spans="1:10" ht="18" hidden="1" customHeight="1">
      <c r="A5086" s="13" t="s">
        <v>1119</v>
      </c>
      <c r="B5086" s="12" t="s">
        <v>78</v>
      </c>
      <c r="C5086" s="12" t="s">
        <v>137</v>
      </c>
      <c r="D5086" s="12" t="s">
        <v>383</v>
      </c>
      <c r="E5086" s="12">
        <v>27.72</v>
      </c>
      <c r="F5086" s="14" t="str">
        <f t="shared" si="324"/>
        <v>2025-11-30ExpenseAdobe52165 Subscriptions (Annual)27.72</v>
      </c>
      <c r="G5086" s="15">
        <f t="shared" si="325"/>
        <v>45991</v>
      </c>
      <c r="H5086" s="16" t="str">
        <f>IF((IFERROR((VLOOKUP(D5086,'Automation (QBO)'!A:B,2,FALSE)),"0"))=0,"Suspense",(IFERROR((VLOOKUP(D5086,'Automation (QBO)'!A:B,2,FALSE)),"Suspense")))</f>
        <v>Subscriptions (Annual)</v>
      </c>
      <c r="I5086" s="17">
        <f t="shared" si="326"/>
        <v>27.72</v>
      </c>
      <c r="J5086" s="12" t="str">
        <f t="shared" si="327"/>
        <v>Subscriptions (Annual)</v>
      </c>
    </row>
    <row r="5087" spans="1:10" ht="18" hidden="1" customHeight="1">
      <c r="A5087" s="13" t="s">
        <v>1119</v>
      </c>
      <c r="B5087" s="12" t="s">
        <v>78</v>
      </c>
      <c r="C5087" s="12" t="s">
        <v>137</v>
      </c>
      <c r="D5087" s="12" t="s">
        <v>199</v>
      </c>
      <c r="E5087" s="12">
        <v>-1.39</v>
      </c>
      <c r="F5087" s="14" t="str">
        <f t="shared" si="324"/>
        <v>2025-11-30ExpenseAdobe21020 GST/HST Payable-1.39</v>
      </c>
      <c r="G5087" s="15">
        <f t="shared" si="325"/>
        <v>45991</v>
      </c>
      <c r="H5087" s="16" t="str">
        <f>IF((IFERROR((VLOOKUP(D5087,'Automation (QBO)'!A:B,2,FALSE)),"0"))=0,"Suspense",(IFERROR((VLOOKUP(D5087,'Automation (QBO)'!A:B,2,FALSE)),"Suspense")))</f>
        <v>GST/HST Payable</v>
      </c>
      <c r="I5087" s="17">
        <f t="shared" si="326"/>
        <v>-1.39</v>
      </c>
      <c r="J5087" s="12" t="str">
        <f t="shared" si="327"/>
        <v>GST/HST Payable</v>
      </c>
    </row>
    <row r="5088" spans="1:10" ht="18" hidden="1" customHeight="1">
      <c r="A5088" s="13" t="s">
        <v>1120</v>
      </c>
      <c r="B5088" s="12" t="s">
        <v>78</v>
      </c>
      <c r="C5088" s="12" t="s">
        <v>1028</v>
      </c>
      <c r="D5088" s="12" t="s">
        <v>206</v>
      </c>
      <c r="E5088" s="12">
        <v>2</v>
      </c>
      <c r="F5088" s="14" t="str">
        <f t="shared" si="324"/>
        <v>2025-12-01ExpenseCIBC52115 Bank Fees2</v>
      </c>
      <c r="G5088" s="15">
        <f t="shared" si="325"/>
        <v>45992</v>
      </c>
      <c r="H5088" s="16" t="str">
        <f>IF((IFERROR((VLOOKUP(D5088,'Automation (QBO)'!A:B,2,FALSE)),"0"))=0,"Suspense",(IFERROR((VLOOKUP(D5088,'Automation (QBO)'!A:B,2,FALSE)),"Suspense")))</f>
        <v>Bank Fees</v>
      </c>
      <c r="I5088" s="17">
        <f t="shared" si="326"/>
        <v>2</v>
      </c>
      <c r="J5088" s="12" t="str">
        <f t="shared" si="327"/>
        <v>Bank Fees</v>
      </c>
    </row>
    <row r="5089" spans="1:10" ht="18" hidden="1" customHeight="1">
      <c r="A5089" s="13" t="s">
        <v>1120</v>
      </c>
      <c r="B5089" s="12" t="s">
        <v>78</v>
      </c>
      <c r="C5089" s="12" t="s">
        <v>1028</v>
      </c>
      <c r="D5089" s="12" t="s">
        <v>199</v>
      </c>
      <c r="E5089" s="12">
        <v>0</v>
      </c>
      <c r="F5089" s="14" t="str">
        <f t="shared" si="324"/>
        <v>2025-12-01ExpenseCIBC21020 GST/HST Payable0</v>
      </c>
      <c r="G5089" s="15">
        <f t="shared" si="325"/>
        <v>45992</v>
      </c>
      <c r="H5089" s="16" t="str">
        <f>IF((IFERROR((VLOOKUP(D5089,'Automation (QBO)'!A:B,2,FALSE)),"0"))=0,"Suspense",(IFERROR((VLOOKUP(D5089,'Automation (QBO)'!A:B,2,FALSE)),"Suspense")))</f>
        <v>GST/HST Payable</v>
      </c>
      <c r="I5089" s="17">
        <f t="shared" si="326"/>
        <v>0</v>
      </c>
      <c r="J5089" s="12" t="str">
        <f t="shared" si="327"/>
        <v>GST/HST Payable</v>
      </c>
    </row>
    <row r="5090" spans="1:10" ht="18" hidden="1" customHeight="1">
      <c r="A5090" s="13" t="s">
        <v>1120</v>
      </c>
      <c r="B5090" s="12" t="s">
        <v>78</v>
      </c>
      <c r="C5090" s="12" t="s">
        <v>91</v>
      </c>
      <c r="D5090" s="12" t="s">
        <v>659</v>
      </c>
      <c r="E5090" s="12">
        <v>47.43</v>
      </c>
      <c r="F5090" s="14" t="str">
        <f t="shared" si="324"/>
        <v>2025-12-01ExpenseWix52152 Technology &amp; Website47.43</v>
      </c>
      <c r="G5090" s="15">
        <f t="shared" si="325"/>
        <v>45992</v>
      </c>
      <c r="H5090" s="16" t="str">
        <f>IF((IFERROR((VLOOKUP(D5090,'Automation (QBO)'!A:B,2,FALSE)),"0"))=0,"Suspense",(IFERROR((VLOOKUP(D5090,'Automation (QBO)'!A:B,2,FALSE)),"Suspense")))</f>
        <v>Technology &amp; Website</v>
      </c>
      <c r="I5090" s="17">
        <f t="shared" si="326"/>
        <v>47.43</v>
      </c>
      <c r="J5090" s="12" t="str">
        <f t="shared" si="327"/>
        <v>Technology &amp; Website</v>
      </c>
    </row>
    <row r="5091" spans="1:10" ht="18" hidden="1" customHeight="1">
      <c r="A5091" s="13" t="s">
        <v>1120</v>
      </c>
      <c r="B5091" s="12" t="s">
        <v>78</v>
      </c>
      <c r="C5091" s="12" t="s">
        <v>91</v>
      </c>
      <c r="D5091" s="12" t="s">
        <v>505</v>
      </c>
      <c r="E5091" s="12">
        <v>47.43</v>
      </c>
      <c r="F5091" s="14" t="str">
        <f t="shared" si="324"/>
        <v>2025-12-01ExpenseWix21010 Credit Card (CIBC Visa)47.43</v>
      </c>
      <c r="G5091" s="15">
        <f t="shared" si="325"/>
        <v>45992</v>
      </c>
      <c r="H5091" s="16" t="str">
        <f>IF((IFERROR((VLOOKUP(D5091,'Automation (QBO)'!A:B,2,FALSE)),"0"))=0,"Suspense",(IFERROR((VLOOKUP(D5091,'Automation (QBO)'!A:B,2,FALSE)),"Suspense")))</f>
        <v>Credit Card (CIBC Visa)</v>
      </c>
      <c r="I5091" s="17">
        <f t="shared" si="326"/>
        <v>47.43</v>
      </c>
      <c r="J5091" s="12" t="str">
        <f t="shared" si="327"/>
        <v>Credit Card (CIBC Visa)</v>
      </c>
    </row>
    <row r="5092" spans="1:10" ht="18" hidden="1" customHeight="1">
      <c r="A5092" s="13" t="s">
        <v>1120</v>
      </c>
      <c r="B5092" s="12" t="s">
        <v>78</v>
      </c>
      <c r="C5092" s="12" t="s">
        <v>1028</v>
      </c>
      <c r="D5092" s="12" t="s">
        <v>207</v>
      </c>
      <c r="E5092" s="12">
        <v>-2</v>
      </c>
      <c r="F5092" s="14" t="str">
        <f t="shared" si="324"/>
        <v>2025-12-01ExpenseCIBC11010 Savings (CIBC)-2</v>
      </c>
      <c r="G5092" s="15">
        <f t="shared" si="325"/>
        <v>45992</v>
      </c>
      <c r="H5092" s="16" t="str">
        <f>IF((IFERROR((VLOOKUP(D5092,'Automation (QBO)'!A:B,2,FALSE)),"0"))=0,"Suspense",(IFERROR((VLOOKUP(D5092,'Automation (QBO)'!A:B,2,FALSE)),"Suspense")))</f>
        <v>Savings (CIBC)</v>
      </c>
      <c r="I5092" s="17">
        <f t="shared" si="326"/>
        <v>-2</v>
      </c>
      <c r="J5092" s="12" t="str">
        <f t="shared" si="327"/>
        <v>Savings (CIBC)</v>
      </c>
    </row>
    <row r="5093" spans="1:10" ht="18" hidden="1" customHeight="1">
      <c r="A5093" s="13" t="s">
        <v>1120</v>
      </c>
      <c r="B5093" s="12" t="s">
        <v>924</v>
      </c>
      <c r="C5093" s="12" t="s">
        <v>867</v>
      </c>
      <c r="D5093" s="12" t="s">
        <v>203</v>
      </c>
      <c r="E5093" s="12">
        <v>57.24</v>
      </c>
      <c r="F5093" s="14" t="str">
        <f t="shared" si="324"/>
        <v>2025-12-01BillBrowns Social House52190 Meals &amp; Entertainment57.24</v>
      </c>
      <c r="G5093" s="15">
        <f t="shared" si="325"/>
        <v>45992</v>
      </c>
      <c r="H5093" s="16" t="str">
        <f>IF((IFERROR((VLOOKUP(D5093,'Automation (QBO)'!A:B,2,FALSE)),"0"))=0,"Suspense",(IFERROR((VLOOKUP(D5093,'Automation (QBO)'!A:B,2,FALSE)),"Suspense")))</f>
        <v>Meals &amp; Entertainment</v>
      </c>
      <c r="I5093" s="17">
        <f t="shared" si="326"/>
        <v>57.24</v>
      </c>
      <c r="J5093" s="12" t="str">
        <f t="shared" si="327"/>
        <v>Meals &amp; Entertainment</v>
      </c>
    </row>
    <row r="5094" spans="1:10" ht="18" hidden="1" customHeight="1">
      <c r="A5094" s="13" t="s">
        <v>1120</v>
      </c>
      <c r="B5094" s="12" t="s">
        <v>924</v>
      </c>
      <c r="C5094" s="12" t="s">
        <v>867</v>
      </c>
      <c r="D5094" s="12" t="s">
        <v>199</v>
      </c>
      <c r="E5094" s="12">
        <v>-1.36</v>
      </c>
      <c r="F5094" s="14" t="str">
        <f t="shared" si="324"/>
        <v>2025-12-01BillBrowns Social House21020 GST/HST Payable-1.36</v>
      </c>
      <c r="G5094" s="15">
        <f t="shared" si="325"/>
        <v>45992</v>
      </c>
      <c r="H5094" s="16" t="str">
        <f>IF((IFERROR((VLOOKUP(D5094,'Automation (QBO)'!A:B,2,FALSE)),"0"))=0,"Suspense",(IFERROR((VLOOKUP(D5094,'Automation (QBO)'!A:B,2,FALSE)),"Suspense")))</f>
        <v>GST/HST Payable</v>
      </c>
      <c r="I5094" s="17">
        <f t="shared" si="326"/>
        <v>-1.36</v>
      </c>
      <c r="J5094" s="12" t="str">
        <f t="shared" si="327"/>
        <v>GST/HST Payable</v>
      </c>
    </row>
    <row r="5095" spans="1:10" ht="18" hidden="1" customHeight="1">
      <c r="A5095" s="13" t="s">
        <v>1120</v>
      </c>
      <c r="B5095" s="12" t="s">
        <v>924</v>
      </c>
      <c r="C5095" s="12" t="s">
        <v>867</v>
      </c>
      <c r="D5095" s="12" t="s">
        <v>272</v>
      </c>
      <c r="E5095" s="12">
        <v>58.6</v>
      </c>
      <c r="F5095" s="14" t="str">
        <f t="shared" si="324"/>
        <v>2025-12-01BillBrowns Social House21000 Accounts Payable58.6</v>
      </c>
      <c r="G5095" s="15">
        <f t="shared" si="325"/>
        <v>45992</v>
      </c>
      <c r="H5095" s="16" t="str">
        <f>IF((IFERROR((VLOOKUP(D5095,'Automation (QBO)'!A:B,2,FALSE)),"0"))=0,"Suspense",(IFERROR((VLOOKUP(D5095,'Automation (QBO)'!A:B,2,FALSE)),"Suspense")))</f>
        <v>Accounts Payable - Unknown</v>
      </c>
      <c r="I5095" s="17">
        <f t="shared" si="326"/>
        <v>58.6</v>
      </c>
      <c r="J5095" s="12" t="str">
        <f t="shared" si="327"/>
        <v>Accounts Payable - Unknown</v>
      </c>
    </row>
    <row r="5096" spans="1:10" ht="18" hidden="1" customHeight="1">
      <c r="A5096" s="13" t="s">
        <v>1120</v>
      </c>
      <c r="B5096" s="12" t="s">
        <v>925</v>
      </c>
      <c r="C5096" s="12" t="s">
        <v>867</v>
      </c>
      <c r="D5096" s="12" t="s">
        <v>272</v>
      </c>
      <c r="E5096" s="12">
        <v>-58.6</v>
      </c>
      <c r="F5096" s="14" t="str">
        <f t="shared" si="324"/>
        <v>2025-12-01Bill Payment (Credit Card)Browns Social House21000 Accounts Payable-58.6</v>
      </c>
      <c r="G5096" s="15">
        <f t="shared" si="325"/>
        <v>45992</v>
      </c>
      <c r="H5096" s="16" t="str">
        <f>IF((IFERROR((VLOOKUP(D5096,'Automation (QBO)'!A:B,2,FALSE)),"0"))=0,"Suspense",(IFERROR((VLOOKUP(D5096,'Automation (QBO)'!A:B,2,FALSE)),"Suspense")))</f>
        <v>Accounts Payable - Unknown</v>
      </c>
      <c r="I5096" s="17">
        <f t="shared" si="326"/>
        <v>-58.6</v>
      </c>
      <c r="J5096" s="12" t="str">
        <f t="shared" si="327"/>
        <v>Accounts Payable - Unknown</v>
      </c>
    </row>
    <row r="5097" spans="1:10" ht="18" hidden="1" customHeight="1">
      <c r="A5097" s="13" t="s">
        <v>1120</v>
      </c>
      <c r="B5097" s="12" t="s">
        <v>925</v>
      </c>
      <c r="C5097" s="12" t="s">
        <v>867</v>
      </c>
      <c r="D5097" s="12" t="s">
        <v>505</v>
      </c>
      <c r="E5097" s="12">
        <v>58.6</v>
      </c>
      <c r="F5097" s="14" t="str">
        <f t="shared" si="324"/>
        <v>2025-12-01Bill Payment (Credit Card)Browns Social House21010 Credit Card (CIBC Visa)58.6</v>
      </c>
      <c r="G5097" s="15">
        <f t="shared" si="325"/>
        <v>45992</v>
      </c>
      <c r="H5097" s="16" t="str">
        <f>IF((IFERROR((VLOOKUP(D5097,'Automation (QBO)'!A:B,2,FALSE)),"0"))=0,"Suspense",(IFERROR((VLOOKUP(D5097,'Automation (QBO)'!A:B,2,FALSE)),"Suspense")))</f>
        <v>Credit Card (CIBC Visa)</v>
      </c>
      <c r="I5097" s="17">
        <f t="shared" si="326"/>
        <v>58.6</v>
      </c>
      <c r="J5097" s="12" t="str">
        <f t="shared" si="327"/>
        <v>Credit Card (CIBC Visa)</v>
      </c>
    </row>
    <row r="5098" spans="1:10" ht="18" hidden="1" customHeight="1">
      <c r="A5098" s="13" t="s">
        <v>1120</v>
      </c>
      <c r="B5098" s="12" t="s">
        <v>78</v>
      </c>
      <c r="C5098" s="12" t="s">
        <v>100</v>
      </c>
      <c r="D5098" s="12" t="s">
        <v>383</v>
      </c>
      <c r="E5098" s="12">
        <v>27.26</v>
      </c>
      <c r="F5098" s="14" t="str">
        <f t="shared" si="324"/>
        <v>2025-12-01ExpenseMicrosoft Canada Inc52165 Subscriptions (Annual)27.26</v>
      </c>
      <c r="G5098" s="15">
        <f t="shared" si="325"/>
        <v>45992</v>
      </c>
      <c r="H5098" s="16" t="str">
        <f>IF((IFERROR((VLOOKUP(D5098,'Automation (QBO)'!A:B,2,FALSE)),"0"))=0,"Suspense",(IFERROR((VLOOKUP(D5098,'Automation (QBO)'!A:B,2,FALSE)),"Suspense")))</f>
        <v>Subscriptions (Annual)</v>
      </c>
      <c r="I5098" s="17">
        <f t="shared" si="326"/>
        <v>27.26</v>
      </c>
      <c r="J5098" s="12" t="str">
        <f t="shared" si="327"/>
        <v>Subscriptions (Annual)</v>
      </c>
    </row>
    <row r="5099" spans="1:10" ht="18" hidden="1" customHeight="1">
      <c r="A5099" s="13" t="s">
        <v>1120</v>
      </c>
      <c r="B5099" s="12" t="s">
        <v>78</v>
      </c>
      <c r="C5099" s="12" t="s">
        <v>100</v>
      </c>
      <c r="D5099" s="12" t="s">
        <v>199</v>
      </c>
      <c r="E5099" s="12">
        <v>-1.36</v>
      </c>
      <c r="F5099" s="14" t="str">
        <f t="shared" si="324"/>
        <v>2025-12-01ExpenseMicrosoft Canada Inc21020 GST/HST Payable-1.36</v>
      </c>
      <c r="G5099" s="15">
        <f t="shared" si="325"/>
        <v>45992</v>
      </c>
      <c r="H5099" s="16" t="str">
        <f>IF((IFERROR((VLOOKUP(D5099,'Automation (QBO)'!A:B,2,FALSE)),"0"))=0,"Suspense",(IFERROR((VLOOKUP(D5099,'Automation (QBO)'!A:B,2,FALSE)),"Suspense")))</f>
        <v>GST/HST Payable</v>
      </c>
      <c r="I5099" s="17">
        <f t="shared" si="326"/>
        <v>-1.36</v>
      </c>
      <c r="J5099" s="12" t="str">
        <f t="shared" si="327"/>
        <v>GST/HST Payable</v>
      </c>
    </row>
    <row r="5100" spans="1:10" ht="18" hidden="1" customHeight="1">
      <c r="A5100" s="13" t="s">
        <v>1120</v>
      </c>
      <c r="B5100" s="12" t="s">
        <v>78</v>
      </c>
      <c r="C5100" s="12" t="s">
        <v>100</v>
      </c>
      <c r="D5100" s="12" t="s">
        <v>505</v>
      </c>
      <c r="E5100" s="12">
        <v>28.62</v>
      </c>
      <c r="F5100" s="14" t="str">
        <f t="shared" si="324"/>
        <v>2025-12-01ExpenseMicrosoft Canada Inc21010 Credit Card (CIBC Visa)28.62</v>
      </c>
      <c r="G5100" s="15">
        <f t="shared" si="325"/>
        <v>45992</v>
      </c>
      <c r="H5100" s="16" t="str">
        <f>IF((IFERROR((VLOOKUP(D5100,'Automation (QBO)'!A:B,2,FALSE)),"0"))=0,"Suspense",(IFERROR((VLOOKUP(D5100,'Automation (QBO)'!A:B,2,FALSE)),"Suspense")))</f>
        <v>Credit Card (CIBC Visa)</v>
      </c>
      <c r="I5100" s="17">
        <f t="shared" si="326"/>
        <v>28.62</v>
      </c>
      <c r="J5100" s="12" t="str">
        <f t="shared" si="327"/>
        <v>Credit Card (CIBC Visa)</v>
      </c>
    </row>
    <row r="5101" spans="1:10" ht="18" hidden="1" customHeight="1">
      <c r="A5101" s="13" t="s">
        <v>1121</v>
      </c>
      <c r="B5101" s="12" t="s">
        <v>106</v>
      </c>
      <c r="C5101" s="12" t="s">
        <v>1076</v>
      </c>
      <c r="D5101" s="12" t="s">
        <v>665</v>
      </c>
      <c r="E5101" s="12">
        <v>-7290.36</v>
      </c>
      <c r="F5101" s="14" t="str">
        <f t="shared" si="324"/>
        <v>2025-12-02PaymentSuterBrook Dental Group:SuterBrook Dental Expansion12000 [Accounts Receivable]-7290.36</v>
      </c>
      <c r="G5101" s="15">
        <f t="shared" si="325"/>
        <v>45993</v>
      </c>
      <c r="H5101" s="16" t="str">
        <f>IF((IFERROR((VLOOKUP(D5101,'Automation (QBO)'!A:B,2,FALSE)),"0"))=0,"Suspense",(IFERROR((VLOOKUP(D5101,'Automation (QBO)'!A:B,2,FALSE)),"Suspense")))</f>
        <v>Accounts Recievable - Suspense</v>
      </c>
      <c r="I5101" s="17">
        <f t="shared" si="326"/>
        <v>-7290.36</v>
      </c>
      <c r="J5101" s="12" t="str">
        <f t="shared" si="327"/>
        <v>Accounts Recievable - Suspense</v>
      </c>
    </row>
    <row r="5102" spans="1:10" ht="18" hidden="1" customHeight="1">
      <c r="A5102" s="13" t="s">
        <v>1121</v>
      </c>
      <c r="B5102" s="12" t="s">
        <v>106</v>
      </c>
      <c r="C5102" s="12" t="s">
        <v>754</v>
      </c>
      <c r="D5102" s="12" t="s">
        <v>665</v>
      </c>
      <c r="E5102" s="12">
        <v>-837.9</v>
      </c>
      <c r="F5102" s="14" t="str">
        <f t="shared" si="324"/>
        <v>2025-12-02PaymentGranville Island Brewing.12000 [Accounts Receivable]-837.9</v>
      </c>
      <c r="G5102" s="15">
        <f t="shared" si="325"/>
        <v>45993</v>
      </c>
      <c r="H5102" s="16" t="str">
        <f>IF((IFERROR((VLOOKUP(D5102,'Automation (QBO)'!A:B,2,FALSE)),"0"))=0,"Suspense",(IFERROR((VLOOKUP(D5102,'Automation (QBO)'!A:B,2,FALSE)),"Suspense")))</f>
        <v>Accounts Recievable - Suspense</v>
      </c>
      <c r="I5102" s="17">
        <f t="shared" si="326"/>
        <v>-837.9</v>
      </c>
      <c r="J5102" s="12" t="str">
        <f t="shared" si="327"/>
        <v>Accounts Recievable - Suspense</v>
      </c>
    </row>
    <row r="5103" spans="1:10" ht="18" hidden="1" customHeight="1">
      <c r="A5103" s="13" t="s">
        <v>1121</v>
      </c>
      <c r="B5103" s="12" t="s">
        <v>105</v>
      </c>
      <c r="D5103" s="12" t="s">
        <v>225</v>
      </c>
      <c r="E5103" s="12">
        <v>8421.0499999999993</v>
      </c>
      <c r="F5103" s="14" t="str">
        <f t="shared" si="324"/>
        <v>2025-12-02Journal Entry52510 Payroll - Salary8421.05</v>
      </c>
      <c r="G5103" s="15">
        <f t="shared" si="325"/>
        <v>45993</v>
      </c>
      <c r="H5103" s="16" t="str">
        <f>IF((IFERROR((VLOOKUP(D5103,'Automation (QBO)'!A:B,2,FALSE)),"0"))=0,"Suspense",(IFERROR((VLOOKUP(D5103,'Automation (QBO)'!A:B,2,FALSE)),"Suspense")))</f>
        <v>Payroll - Salary</v>
      </c>
      <c r="I5103" s="17">
        <f t="shared" si="326"/>
        <v>8421.0499999999993</v>
      </c>
      <c r="J5103" s="12" t="str">
        <f t="shared" si="327"/>
        <v>Payroll - Salary</v>
      </c>
    </row>
    <row r="5104" spans="1:10" ht="18" hidden="1" customHeight="1">
      <c r="A5104" s="13" t="s">
        <v>1121</v>
      </c>
      <c r="B5104" s="12" t="s">
        <v>105</v>
      </c>
      <c r="D5104" s="12" t="s">
        <v>657</v>
      </c>
      <c r="E5104" s="12">
        <v>53.28</v>
      </c>
      <c r="F5104" s="14" t="str">
        <f t="shared" si="324"/>
        <v>2025-12-02Journal Entry52535 Payroll - WCB53.28</v>
      </c>
      <c r="G5104" s="15">
        <f t="shared" si="325"/>
        <v>45993</v>
      </c>
      <c r="H5104" s="16" t="str">
        <f>IF((IFERROR((VLOOKUP(D5104,'Automation (QBO)'!A:B,2,FALSE)),"0"))=0,"Suspense",(IFERROR((VLOOKUP(D5104,'Automation (QBO)'!A:B,2,FALSE)),"Suspense")))</f>
        <v>Payroll - WCB</v>
      </c>
      <c r="I5104" s="17">
        <f t="shared" si="326"/>
        <v>53.28</v>
      </c>
      <c r="J5104" s="12" t="str">
        <f t="shared" si="327"/>
        <v>Payroll - WCB</v>
      </c>
    </row>
    <row r="5105" spans="1:10" ht="18" hidden="1" customHeight="1">
      <c r="A5105" s="13" t="s">
        <v>1121</v>
      </c>
      <c r="B5105" s="12" t="s">
        <v>105</v>
      </c>
      <c r="D5105" s="12" t="s">
        <v>221</v>
      </c>
      <c r="E5105" s="12">
        <v>118.88</v>
      </c>
      <c r="F5105" s="14" t="str">
        <f t="shared" si="324"/>
        <v>2025-12-02Journal Entry52525 Payroll - CPP118.88</v>
      </c>
      <c r="G5105" s="15">
        <f t="shared" si="325"/>
        <v>45993</v>
      </c>
      <c r="H5105" s="16" t="str">
        <f>IF((IFERROR((VLOOKUP(D5105,'Automation (QBO)'!A:B,2,FALSE)),"0"))=0,"Suspense",(IFERROR((VLOOKUP(D5105,'Automation (QBO)'!A:B,2,FALSE)),"Suspense")))</f>
        <v>Payroll - CPP + EI</v>
      </c>
      <c r="I5105" s="17">
        <f t="shared" si="326"/>
        <v>118.88</v>
      </c>
      <c r="J5105" s="12" t="str">
        <f t="shared" si="327"/>
        <v>Payroll - CPP + EI</v>
      </c>
    </row>
    <row r="5106" spans="1:10" ht="18" hidden="1" customHeight="1">
      <c r="A5106" s="13" t="s">
        <v>1121</v>
      </c>
      <c r="B5106" s="12" t="s">
        <v>105</v>
      </c>
      <c r="D5106" s="12" t="s">
        <v>222</v>
      </c>
      <c r="E5106" s="12">
        <v>52.05</v>
      </c>
      <c r="F5106" s="14" t="str">
        <f t="shared" si="324"/>
        <v>2025-12-02Journal Entry52520 Payroll - EI52.05</v>
      </c>
      <c r="G5106" s="15">
        <f t="shared" si="325"/>
        <v>45993</v>
      </c>
      <c r="H5106" s="16" t="str">
        <f>IF((IFERROR((VLOOKUP(D5106,'Automation (QBO)'!A:B,2,FALSE)),"0"))=0,"Suspense",(IFERROR((VLOOKUP(D5106,'Automation (QBO)'!A:B,2,FALSE)),"Suspense")))</f>
        <v>Payroll - CPP + EI</v>
      </c>
      <c r="I5106" s="17">
        <f t="shared" si="326"/>
        <v>52.05</v>
      </c>
      <c r="J5106" s="12" t="str">
        <f t="shared" si="327"/>
        <v>Payroll - CPP + EI</v>
      </c>
    </row>
    <row r="5107" spans="1:10" ht="18" hidden="1" customHeight="1">
      <c r="A5107" s="13" t="s">
        <v>1121</v>
      </c>
      <c r="B5107" s="12" t="s">
        <v>105</v>
      </c>
      <c r="D5107" s="12" t="s">
        <v>888</v>
      </c>
      <c r="E5107" s="12">
        <v>100.48</v>
      </c>
      <c r="F5107" s="14" t="str">
        <f t="shared" si="324"/>
        <v>2025-12-02Journal Entry52515 Payroll - Fees100.48</v>
      </c>
      <c r="G5107" s="15">
        <f t="shared" si="325"/>
        <v>45993</v>
      </c>
      <c r="H5107" s="16" t="str">
        <f>IF((IFERROR((VLOOKUP(D5107,'Automation (QBO)'!A:B,2,FALSE)),"0"))=0,"Suspense",(IFERROR((VLOOKUP(D5107,'Automation (QBO)'!A:B,2,FALSE)),"Suspense")))</f>
        <v>Payroll - Fees</v>
      </c>
      <c r="I5107" s="17">
        <f t="shared" si="326"/>
        <v>100.48</v>
      </c>
      <c r="J5107" s="12" t="str">
        <f t="shared" si="327"/>
        <v>Payroll - Fees</v>
      </c>
    </row>
    <row r="5108" spans="1:10" ht="18" hidden="1" customHeight="1">
      <c r="A5108" s="13" t="s">
        <v>1121</v>
      </c>
      <c r="B5108" s="12" t="s">
        <v>105</v>
      </c>
      <c r="D5108" s="12" t="s">
        <v>223</v>
      </c>
      <c r="E5108" s="12">
        <v>-5.0199999999999996</v>
      </c>
      <c r="F5108" s="14" t="str">
        <f t="shared" si="324"/>
        <v>2025-12-02Journal Entry21031 GST/HST Suspense-5.02</v>
      </c>
      <c r="G5108" s="15">
        <f t="shared" si="325"/>
        <v>45993</v>
      </c>
      <c r="H5108" s="16" t="str">
        <f>IF((IFERROR((VLOOKUP(D5108,'Automation (QBO)'!A:B,2,FALSE)),"0"))=0,"Suspense",(IFERROR((VLOOKUP(D5108,'Automation (QBO)'!A:B,2,FALSE)),"Suspense")))</f>
        <v>GST/HST Suspense</v>
      </c>
      <c r="I5108" s="17">
        <f t="shared" si="326"/>
        <v>-5.0199999999999996</v>
      </c>
      <c r="J5108" s="12" t="str">
        <f t="shared" si="327"/>
        <v>GST/HST Suspense</v>
      </c>
    </row>
    <row r="5109" spans="1:10" ht="18" hidden="1" customHeight="1">
      <c r="A5109" s="13" t="s">
        <v>1121</v>
      </c>
      <c r="B5109" s="12" t="s">
        <v>78</v>
      </c>
      <c r="C5109" s="12" t="s">
        <v>109</v>
      </c>
      <c r="D5109" s="12" t="s">
        <v>656</v>
      </c>
      <c r="E5109" s="12">
        <v>3000</v>
      </c>
      <c r="F5109" s="14" t="str">
        <f t="shared" si="324"/>
        <v>2025-12-02ExpenseSaltire Rentals13007 Due to/from Saltire Rentals3000</v>
      </c>
      <c r="G5109" s="15">
        <f t="shared" si="325"/>
        <v>45993</v>
      </c>
      <c r="H5109" s="16" t="str">
        <f>IF((IFERROR((VLOOKUP(D5109,'Automation (QBO)'!A:B,2,FALSE)),"0"))=0,"Suspense",(IFERROR((VLOOKUP(D5109,'Automation (QBO)'!A:B,2,FALSE)),"Suspense")))</f>
        <v>Due to/from Saltire Rentals</v>
      </c>
      <c r="I5109" s="17">
        <f t="shared" si="326"/>
        <v>3000</v>
      </c>
      <c r="J5109" s="12" t="str">
        <f t="shared" si="327"/>
        <v>Due to/from Saltire Rentals</v>
      </c>
    </row>
    <row r="5110" spans="1:10" ht="18" hidden="1" customHeight="1">
      <c r="A5110" s="13" t="s">
        <v>1121</v>
      </c>
      <c r="B5110" s="12" t="s">
        <v>78</v>
      </c>
      <c r="C5110" s="12" t="s">
        <v>109</v>
      </c>
      <c r="D5110" s="12" t="s">
        <v>199</v>
      </c>
      <c r="E5110" s="12">
        <v>0</v>
      </c>
      <c r="F5110" s="14" t="str">
        <f t="shared" si="324"/>
        <v>2025-12-02ExpenseSaltire Rentals21020 GST/HST Payable0</v>
      </c>
      <c r="G5110" s="15">
        <f t="shared" si="325"/>
        <v>45993</v>
      </c>
      <c r="H5110" s="16" t="str">
        <f>IF((IFERROR((VLOOKUP(D5110,'Automation (QBO)'!A:B,2,FALSE)),"0"))=0,"Suspense",(IFERROR((VLOOKUP(D5110,'Automation (QBO)'!A:B,2,FALSE)),"Suspense")))</f>
        <v>GST/HST Payable</v>
      </c>
      <c r="I5110" s="17">
        <f t="shared" si="326"/>
        <v>0</v>
      </c>
      <c r="J5110" s="12" t="str">
        <f t="shared" si="327"/>
        <v>GST/HST Payable</v>
      </c>
    </row>
    <row r="5111" spans="1:10" ht="18" hidden="1" customHeight="1">
      <c r="A5111" s="124" t="s">
        <v>1121</v>
      </c>
      <c r="B5111" s="12" t="s">
        <v>924</v>
      </c>
      <c r="C5111" s="12" t="s">
        <v>1122</v>
      </c>
      <c r="D5111" s="12" t="s">
        <v>654</v>
      </c>
      <c r="E5111" s="128">
        <v>3200</v>
      </c>
      <c r="F5111" s="14" t="str">
        <f t="shared" si="324"/>
        <v>2025-12-02BillConnor Allan51320 Project Expense - Subcontractors3200</v>
      </c>
      <c r="G5111" s="15">
        <f t="shared" si="325"/>
        <v>45993</v>
      </c>
      <c r="H5111" s="16" t="str">
        <f>IF((IFERROR((VLOOKUP(D5111,'Automation (QBO)'!A:B,2,FALSE)),"0"))=0,"Suspense",(IFERROR((VLOOKUP(D5111,'Automation (QBO)'!A:B,2,FALSE)),"Suspense")))</f>
        <v>Project Expense - Subcontractors</v>
      </c>
      <c r="I5111" s="17">
        <f t="shared" si="326"/>
        <v>3200</v>
      </c>
      <c r="J5111" s="12" t="str">
        <f t="shared" si="327"/>
        <v>Project Expense - Subcontractors</v>
      </c>
    </row>
    <row r="5112" spans="1:10" ht="18" hidden="1" customHeight="1">
      <c r="A5112" s="13" t="s">
        <v>1121</v>
      </c>
      <c r="B5112" s="12" t="s">
        <v>924</v>
      </c>
      <c r="C5112" s="12" t="s">
        <v>1122</v>
      </c>
      <c r="D5112" s="12" t="s">
        <v>199</v>
      </c>
      <c r="E5112" s="12">
        <v>0</v>
      </c>
      <c r="F5112" s="14" t="str">
        <f t="shared" si="324"/>
        <v>2025-12-02BillConnor Allan21020 GST/HST Payable0</v>
      </c>
      <c r="G5112" s="15">
        <f t="shared" si="325"/>
        <v>45993</v>
      </c>
      <c r="H5112" s="16" t="str">
        <f>IF((IFERROR((VLOOKUP(D5112,'Automation (QBO)'!A:B,2,FALSE)),"0"))=0,"Suspense",(IFERROR((VLOOKUP(D5112,'Automation (QBO)'!A:B,2,FALSE)),"Suspense")))</f>
        <v>GST/HST Payable</v>
      </c>
      <c r="I5112" s="17">
        <f t="shared" si="326"/>
        <v>0</v>
      </c>
      <c r="J5112" s="12" t="str">
        <f t="shared" si="327"/>
        <v>GST/HST Payable</v>
      </c>
    </row>
    <row r="5113" spans="1:10" ht="18" hidden="1" customHeight="1">
      <c r="A5113" s="13" t="s">
        <v>1121</v>
      </c>
      <c r="B5113" s="12" t="s">
        <v>924</v>
      </c>
      <c r="C5113" s="12" t="s">
        <v>1122</v>
      </c>
      <c r="D5113" s="12" t="s">
        <v>272</v>
      </c>
      <c r="E5113" s="12">
        <v>3200</v>
      </c>
      <c r="F5113" s="14" t="str">
        <f t="shared" si="324"/>
        <v>2025-12-02BillConnor Allan21000 Accounts Payable3200</v>
      </c>
      <c r="G5113" s="15">
        <f t="shared" si="325"/>
        <v>45993</v>
      </c>
      <c r="H5113" s="16" t="str">
        <f>IF((IFERROR((VLOOKUP(D5113,'Automation (QBO)'!A:B,2,FALSE)),"0"))=0,"Suspense",(IFERROR((VLOOKUP(D5113,'Automation (QBO)'!A:B,2,FALSE)),"Suspense")))</f>
        <v>Accounts Payable - Unknown</v>
      </c>
      <c r="I5113" s="17">
        <f t="shared" si="326"/>
        <v>3200</v>
      </c>
      <c r="J5113" s="12" t="str">
        <f t="shared" si="327"/>
        <v>Accounts Payable - Unknown</v>
      </c>
    </row>
    <row r="5114" spans="1:10" ht="18" hidden="1" customHeight="1">
      <c r="A5114" s="13" t="s">
        <v>1121</v>
      </c>
      <c r="B5114" s="12" t="s">
        <v>929</v>
      </c>
      <c r="C5114" s="12" t="s">
        <v>1122</v>
      </c>
      <c r="D5114" s="12" t="s">
        <v>272</v>
      </c>
      <c r="E5114" s="12">
        <v>-3200</v>
      </c>
      <c r="F5114" s="14" t="str">
        <f t="shared" si="324"/>
        <v>2025-12-02Bill Payment (Cheque)Connor Allan21000 Accounts Payable-3200</v>
      </c>
      <c r="G5114" s="15">
        <f t="shared" si="325"/>
        <v>45993</v>
      </c>
      <c r="H5114" s="16" t="str">
        <f>IF((IFERROR((VLOOKUP(D5114,'Automation (QBO)'!A:B,2,FALSE)),"0"))=0,"Suspense",(IFERROR((VLOOKUP(D5114,'Automation (QBO)'!A:B,2,FALSE)),"Suspense")))</f>
        <v>Accounts Payable - Unknown</v>
      </c>
      <c r="I5114" s="17">
        <f t="shared" si="326"/>
        <v>-3200</v>
      </c>
      <c r="J5114" s="12" t="str">
        <f t="shared" si="327"/>
        <v>Accounts Payable - Unknown</v>
      </c>
    </row>
    <row r="5115" spans="1:10" ht="18" hidden="1" customHeight="1">
      <c r="A5115" s="13" t="s">
        <v>1121</v>
      </c>
      <c r="B5115" s="12" t="s">
        <v>929</v>
      </c>
      <c r="C5115" s="12" t="s">
        <v>1122</v>
      </c>
      <c r="D5115" s="12" t="s">
        <v>201</v>
      </c>
      <c r="E5115" s="12">
        <v>-3200</v>
      </c>
      <c r="F5115" s="14" t="str">
        <f t="shared" si="324"/>
        <v>2025-12-02Bill Payment (Cheque)Connor Allan11005 Chequing (CIBC)-3200</v>
      </c>
      <c r="G5115" s="15">
        <f t="shared" si="325"/>
        <v>45993</v>
      </c>
      <c r="H5115" s="16" t="str">
        <f>IF((IFERROR((VLOOKUP(D5115,'Automation (QBO)'!A:B,2,FALSE)),"0"))=0,"Suspense",(IFERROR((VLOOKUP(D5115,'Automation (QBO)'!A:B,2,FALSE)),"Suspense")))</f>
        <v>Chequing (CIBC)</v>
      </c>
      <c r="I5115" s="17">
        <f t="shared" si="326"/>
        <v>-3200</v>
      </c>
      <c r="J5115" s="12" t="str">
        <f t="shared" si="327"/>
        <v>Chequing (CIBC)</v>
      </c>
    </row>
    <row r="5116" spans="1:10" ht="18" hidden="1" customHeight="1">
      <c r="A5116" s="13" t="s">
        <v>1121</v>
      </c>
      <c r="B5116" s="12" t="s">
        <v>106</v>
      </c>
      <c r="C5116" s="12" t="s">
        <v>1076</v>
      </c>
      <c r="D5116" s="12" t="s">
        <v>201</v>
      </c>
      <c r="E5116" s="12">
        <v>7290.36</v>
      </c>
      <c r="F5116" s="14" t="str">
        <f t="shared" si="324"/>
        <v>2025-12-02PaymentSuterBrook Dental Group:SuterBrook Dental Expansion11005 Chequing (CIBC)7290.36</v>
      </c>
      <c r="G5116" s="15">
        <f t="shared" si="325"/>
        <v>45993</v>
      </c>
      <c r="H5116" s="16" t="str">
        <f>IF((IFERROR((VLOOKUP(D5116,'Automation (QBO)'!A:B,2,FALSE)),"0"))=0,"Suspense",(IFERROR((VLOOKUP(D5116,'Automation (QBO)'!A:B,2,FALSE)),"Suspense")))</f>
        <v>Chequing (CIBC)</v>
      </c>
      <c r="I5116" s="17">
        <f t="shared" si="326"/>
        <v>7290.36</v>
      </c>
      <c r="J5116" s="12" t="str">
        <f t="shared" si="327"/>
        <v>Chequing (CIBC)</v>
      </c>
    </row>
    <row r="5117" spans="1:10" ht="18" hidden="1" customHeight="1">
      <c r="A5117" s="13" t="s">
        <v>1121</v>
      </c>
      <c r="B5117" s="12" t="s">
        <v>106</v>
      </c>
      <c r="C5117" s="12" t="s">
        <v>754</v>
      </c>
      <c r="D5117" s="12" t="s">
        <v>201</v>
      </c>
      <c r="E5117" s="12">
        <v>837.9</v>
      </c>
      <c r="F5117" s="14" t="str">
        <f t="shared" si="324"/>
        <v>2025-12-02PaymentGranville Island Brewing.11005 Chequing (CIBC)837.9</v>
      </c>
      <c r="G5117" s="15">
        <f t="shared" si="325"/>
        <v>45993</v>
      </c>
      <c r="H5117" s="16" t="str">
        <f>IF((IFERROR((VLOOKUP(D5117,'Automation (QBO)'!A:B,2,FALSE)),"0"))=0,"Suspense",(IFERROR((VLOOKUP(D5117,'Automation (QBO)'!A:B,2,FALSE)),"Suspense")))</f>
        <v>Chequing (CIBC)</v>
      </c>
      <c r="I5117" s="17">
        <f t="shared" si="326"/>
        <v>837.9</v>
      </c>
      <c r="J5117" s="12" t="str">
        <f t="shared" si="327"/>
        <v>Chequing (CIBC)</v>
      </c>
    </row>
    <row r="5118" spans="1:10" ht="18" hidden="1" customHeight="1">
      <c r="A5118" s="13" t="s">
        <v>1121</v>
      </c>
      <c r="B5118" s="12" t="s">
        <v>105</v>
      </c>
      <c r="D5118" s="12" t="s">
        <v>201</v>
      </c>
      <c r="E5118" s="12">
        <v>-8750.76</v>
      </c>
      <c r="F5118" s="14" t="str">
        <f t="shared" si="324"/>
        <v>2025-12-02Journal Entry11005 Chequing (CIBC)-8750.76</v>
      </c>
      <c r="G5118" s="15">
        <f t="shared" si="325"/>
        <v>45993</v>
      </c>
      <c r="H5118" s="16" t="str">
        <f>IF((IFERROR((VLOOKUP(D5118,'Automation (QBO)'!A:B,2,FALSE)),"0"))=0,"Suspense",(IFERROR((VLOOKUP(D5118,'Automation (QBO)'!A:B,2,FALSE)),"Suspense")))</f>
        <v>Chequing (CIBC)</v>
      </c>
      <c r="I5118" s="17">
        <f t="shared" si="326"/>
        <v>-8750.76</v>
      </c>
      <c r="J5118" s="12" t="str">
        <f t="shared" si="327"/>
        <v>Chequing (CIBC)</v>
      </c>
    </row>
    <row r="5119" spans="1:10" ht="18" hidden="1" customHeight="1">
      <c r="A5119" s="13" t="s">
        <v>1121</v>
      </c>
      <c r="B5119" s="12" t="s">
        <v>925</v>
      </c>
      <c r="C5119" s="12" t="s">
        <v>1123</v>
      </c>
      <c r="D5119" s="12" t="s">
        <v>272</v>
      </c>
      <c r="E5119" s="12">
        <v>-751.8</v>
      </c>
      <c r="F5119" s="14" t="str">
        <f t="shared" si="324"/>
        <v>2025-12-02Bill Payment (Credit Card)Ames Tile &amp; Stone21000 Accounts Payable-751.8</v>
      </c>
      <c r="G5119" s="15">
        <f t="shared" si="325"/>
        <v>45993</v>
      </c>
      <c r="H5119" s="16" t="str">
        <f>IF((IFERROR((VLOOKUP(D5119,'Automation (QBO)'!A:B,2,FALSE)),"0"))=0,"Suspense",(IFERROR((VLOOKUP(D5119,'Automation (QBO)'!A:B,2,FALSE)),"Suspense")))</f>
        <v>Accounts Payable - Unknown</v>
      </c>
      <c r="I5119" s="17">
        <f t="shared" si="326"/>
        <v>-751.8</v>
      </c>
      <c r="J5119" s="12" t="str">
        <f t="shared" si="327"/>
        <v>Accounts Payable - Unknown</v>
      </c>
    </row>
    <row r="5120" spans="1:10" ht="18" hidden="1" customHeight="1">
      <c r="A5120" s="13" t="s">
        <v>1121</v>
      </c>
      <c r="B5120" s="12" t="s">
        <v>925</v>
      </c>
      <c r="C5120" s="12" t="s">
        <v>1123</v>
      </c>
      <c r="D5120" s="12" t="s">
        <v>505</v>
      </c>
      <c r="E5120" s="12">
        <v>751.8</v>
      </c>
      <c r="F5120" s="14" t="str">
        <f t="shared" si="324"/>
        <v>2025-12-02Bill Payment (Credit Card)Ames Tile &amp; Stone21010 Credit Card (CIBC Visa)751.8</v>
      </c>
      <c r="G5120" s="15">
        <f t="shared" si="325"/>
        <v>45993</v>
      </c>
      <c r="H5120" s="16" t="str">
        <f>IF((IFERROR((VLOOKUP(D5120,'Automation (QBO)'!A:B,2,FALSE)),"0"))=0,"Suspense",(IFERROR((VLOOKUP(D5120,'Automation (QBO)'!A:B,2,FALSE)),"Suspense")))</f>
        <v>Credit Card (CIBC Visa)</v>
      </c>
      <c r="I5120" s="17">
        <f t="shared" si="326"/>
        <v>751.8</v>
      </c>
      <c r="J5120" s="12" t="str">
        <f t="shared" si="327"/>
        <v>Credit Card (CIBC Visa)</v>
      </c>
    </row>
    <row r="5121" spans="1:10" ht="18" hidden="1" customHeight="1">
      <c r="A5121" s="13" t="s">
        <v>1121</v>
      </c>
      <c r="B5121" s="12" t="s">
        <v>924</v>
      </c>
      <c r="C5121" s="12" t="s">
        <v>1123</v>
      </c>
      <c r="D5121" s="12" t="s">
        <v>660</v>
      </c>
      <c r="E5121" s="115">
        <v>718.24</v>
      </c>
      <c r="F5121" s="14" t="str">
        <f t="shared" si="324"/>
        <v>2025-12-02BillAmes Tile &amp; Stone51335 Project Expense - Materials718.24</v>
      </c>
      <c r="G5121" s="15">
        <f t="shared" si="325"/>
        <v>45993</v>
      </c>
      <c r="H5121" s="16" t="str">
        <f>IF((IFERROR((VLOOKUP(D5121,'Automation (QBO)'!A:B,2,FALSE)),"0"))=0,"Suspense",(IFERROR((VLOOKUP(D5121,'Automation (QBO)'!A:B,2,FALSE)),"Suspense")))</f>
        <v>Project Expense - Materials</v>
      </c>
      <c r="I5121" s="17">
        <f t="shared" si="326"/>
        <v>718.24</v>
      </c>
      <c r="J5121" s="12" t="str">
        <f t="shared" si="327"/>
        <v>Project Expense - Materials</v>
      </c>
    </row>
    <row r="5122" spans="1:10" ht="18" hidden="1" customHeight="1">
      <c r="A5122" s="13" t="s">
        <v>1121</v>
      </c>
      <c r="B5122" s="12" t="s">
        <v>924</v>
      </c>
      <c r="C5122" s="12" t="s">
        <v>1123</v>
      </c>
      <c r="D5122" s="12" t="s">
        <v>199</v>
      </c>
      <c r="E5122" s="12">
        <v>-33.56</v>
      </c>
      <c r="F5122" s="14" t="str">
        <f t="shared" si="324"/>
        <v>2025-12-02BillAmes Tile &amp; Stone21020 GST/HST Payable-33.56</v>
      </c>
      <c r="G5122" s="15">
        <f t="shared" si="325"/>
        <v>45993</v>
      </c>
      <c r="H5122" s="16" t="str">
        <f>IF((IFERROR((VLOOKUP(D5122,'Automation (QBO)'!A:B,2,FALSE)),"0"))=0,"Suspense",(IFERROR((VLOOKUP(D5122,'Automation (QBO)'!A:B,2,FALSE)),"Suspense")))</f>
        <v>GST/HST Payable</v>
      </c>
      <c r="I5122" s="17">
        <f t="shared" si="326"/>
        <v>-33.56</v>
      </c>
      <c r="J5122" s="12" t="str">
        <f t="shared" si="327"/>
        <v>GST/HST Payable</v>
      </c>
    </row>
    <row r="5123" spans="1:10" ht="18" hidden="1" customHeight="1">
      <c r="A5123" s="13" t="s">
        <v>1121</v>
      </c>
      <c r="B5123" s="12" t="s">
        <v>924</v>
      </c>
      <c r="C5123" s="12" t="s">
        <v>1123</v>
      </c>
      <c r="D5123" s="12" t="s">
        <v>272</v>
      </c>
      <c r="E5123" s="12">
        <v>751.8</v>
      </c>
      <c r="F5123" s="14" t="str">
        <f t="shared" si="324"/>
        <v>2025-12-02BillAmes Tile &amp; Stone21000 Accounts Payable751.8</v>
      </c>
      <c r="G5123" s="15">
        <f t="shared" si="325"/>
        <v>45993</v>
      </c>
      <c r="H5123" s="16" t="str">
        <f>IF((IFERROR((VLOOKUP(D5123,'Automation (QBO)'!A:B,2,FALSE)),"0"))=0,"Suspense",(IFERROR((VLOOKUP(D5123,'Automation (QBO)'!A:B,2,FALSE)),"Suspense")))</f>
        <v>Accounts Payable - Unknown</v>
      </c>
      <c r="I5123" s="17">
        <f t="shared" si="326"/>
        <v>751.8</v>
      </c>
      <c r="J5123" s="12" t="str">
        <f t="shared" si="327"/>
        <v>Accounts Payable - Unknown</v>
      </c>
    </row>
    <row r="5124" spans="1:10" ht="18" hidden="1" customHeight="1">
      <c r="A5124" s="13" t="s">
        <v>1121</v>
      </c>
      <c r="B5124" s="12" t="s">
        <v>78</v>
      </c>
      <c r="C5124" s="12" t="s">
        <v>109</v>
      </c>
      <c r="D5124" s="12" t="s">
        <v>201</v>
      </c>
      <c r="E5124" s="12">
        <v>-3000</v>
      </c>
      <c r="F5124" s="14" t="str">
        <f t="shared" si="324"/>
        <v>2025-12-02ExpenseSaltire Rentals11005 Chequing (CIBC)-3000</v>
      </c>
      <c r="G5124" s="15">
        <f t="shared" si="325"/>
        <v>45993</v>
      </c>
      <c r="H5124" s="16" t="str">
        <f>IF((IFERROR((VLOOKUP(D5124,'Automation (QBO)'!A:B,2,FALSE)),"0"))=0,"Suspense",(IFERROR((VLOOKUP(D5124,'Automation (QBO)'!A:B,2,FALSE)),"Suspense")))</f>
        <v>Chequing (CIBC)</v>
      </c>
      <c r="I5124" s="17">
        <f t="shared" si="326"/>
        <v>-3000</v>
      </c>
      <c r="J5124" s="12" t="str">
        <f t="shared" si="327"/>
        <v>Chequing (CIBC)</v>
      </c>
    </row>
    <row r="5125" spans="1:10" ht="18" hidden="1" customHeight="1">
      <c r="A5125" s="13" t="s">
        <v>1124</v>
      </c>
      <c r="B5125" s="12" t="s">
        <v>924</v>
      </c>
      <c r="C5125" s="12" t="s">
        <v>160</v>
      </c>
      <c r="D5125" s="12" t="s">
        <v>208</v>
      </c>
      <c r="E5125" s="12">
        <v>1355.18</v>
      </c>
      <c r="F5125" s="14" t="str">
        <f t="shared" si="324"/>
        <v>2025-12-03BillIRS52135 Legal1355.18</v>
      </c>
      <c r="G5125" s="15">
        <f t="shared" si="325"/>
        <v>45994</v>
      </c>
      <c r="H5125" s="16" t="str">
        <f>IF((IFERROR((VLOOKUP(D5125,'Automation (QBO)'!A:B,2,FALSE)),"0"))=0,"Suspense",(IFERROR((VLOOKUP(D5125,'Automation (QBO)'!A:B,2,FALSE)),"Suspense")))</f>
        <v>Legal</v>
      </c>
      <c r="I5125" s="17">
        <f t="shared" si="326"/>
        <v>1355.18</v>
      </c>
      <c r="J5125" s="12" t="str">
        <f t="shared" si="327"/>
        <v>Legal</v>
      </c>
    </row>
    <row r="5126" spans="1:10" ht="18" hidden="1" customHeight="1">
      <c r="A5126" s="13" t="s">
        <v>1124</v>
      </c>
      <c r="B5126" s="12" t="s">
        <v>924</v>
      </c>
      <c r="C5126" s="12" t="s">
        <v>160</v>
      </c>
      <c r="D5126" s="12" t="s">
        <v>199</v>
      </c>
      <c r="E5126" s="12">
        <v>-67.760000000000005</v>
      </c>
      <c r="F5126" s="14" t="str">
        <f t="shared" si="324"/>
        <v>2025-12-03BillIRS21020 GST/HST Payable-67.76</v>
      </c>
      <c r="G5126" s="15">
        <f t="shared" si="325"/>
        <v>45994</v>
      </c>
      <c r="H5126" s="16" t="str">
        <f>IF((IFERROR((VLOOKUP(D5126,'Automation (QBO)'!A:B,2,FALSE)),"0"))=0,"Suspense",(IFERROR((VLOOKUP(D5126,'Automation (QBO)'!A:B,2,FALSE)),"Suspense")))</f>
        <v>GST/HST Payable</v>
      </c>
      <c r="I5126" s="17">
        <f t="shared" si="326"/>
        <v>-67.760000000000005</v>
      </c>
      <c r="J5126" s="12" t="str">
        <f t="shared" si="327"/>
        <v>GST/HST Payable</v>
      </c>
    </row>
    <row r="5127" spans="1:10" ht="18" hidden="1" customHeight="1">
      <c r="A5127" s="13" t="s">
        <v>1124</v>
      </c>
      <c r="B5127" s="12" t="s">
        <v>924</v>
      </c>
      <c r="C5127" s="12" t="s">
        <v>160</v>
      </c>
      <c r="D5127" s="12" t="s">
        <v>272</v>
      </c>
      <c r="E5127" s="12">
        <v>1422.94</v>
      </c>
      <c r="F5127" s="14" t="str">
        <f t="shared" si="324"/>
        <v>2025-12-03BillIRS21000 Accounts Payable1422.94</v>
      </c>
      <c r="G5127" s="15">
        <f t="shared" si="325"/>
        <v>45994</v>
      </c>
      <c r="H5127" s="16" t="str">
        <f>IF((IFERROR((VLOOKUP(D5127,'Automation (QBO)'!A:B,2,FALSE)),"0"))=0,"Suspense",(IFERROR((VLOOKUP(D5127,'Automation (QBO)'!A:B,2,FALSE)),"Suspense")))</f>
        <v>Accounts Payable - Unknown</v>
      </c>
      <c r="I5127" s="17">
        <f t="shared" si="326"/>
        <v>1422.94</v>
      </c>
      <c r="J5127" s="12" t="str">
        <f t="shared" si="327"/>
        <v>Accounts Payable - Unknown</v>
      </c>
    </row>
    <row r="5128" spans="1:10" ht="18" hidden="1" customHeight="1">
      <c r="A5128" s="13" t="s">
        <v>1124</v>
      </c>
      <c r="B5128" s="12" t="s">
        <v>929</v>
      </c>
      <c r="C5128" s="12" t="s">
        <v>160</v>
      </c>
      <c r="D5128" s="12" t="s">
        <v>201</v>
      </c>
      <c r="E5128" s="12">
        <v>-1422.94</v>
      </c>
      <c r="F5128" s="14" t="str">
        <f t="shared" si="324"/>
        <v>2025-12-03Bill Payment (Cheque)IRS11005 Chequing (CIBC)-1422.94</v>
      </c>
      <c r="G5128" s="15">
        <f t="shared" si="325"/>
        <v>45994</v>
      </c>
      <c r="H5128" s="16" t="str">
        <f>IF((IFERROR((VLOOKUP(D5128,'Automation (QBO)'!A:B,2,FALSE)),"0"))=0,"Suspense",(IFERROR((VLOOKUP(D5128,'Automation (QBO)'!A:B,2,FALSE)),"Suspense")))</f>
        <v>Chequing (CIBC)</v>
      </c>
      <c r="I5128" s="17">
        <f t="shared" si="326"/>
        <v>-1422.94</v>
      </c>
      <c r="J5128" s="12" t="str">
        <f t="shared" si="327"/>
        <v>Chequing (CIBC)</v>
      </c>
    </row>
    <row r="5129" spans="1:10" ht="18" hidden="1" customHeight="1">
      <c r="A5129" s="13" t="s">
        <v>1124</v>
      </c>
      <c r="B5129" s="12" t="s">
        <v>929</v>
      </c>
      <c r="C5129" s="12" t="s">
        <v>160</v>
      </c>
      <c r="D5129" s="12" t="s">
        <v>272</v>
      </c>
      <c r="E5129" s="12">
        <v>-1422.94</v>
      </c>
      <c r="F5129" s="14" t="str">
        <f t="shared" si="324"/>
        <v>2025-12-03Bill Payment (Cheque)IRS21000 Accounts Payable-1422.94</v>
      </c>
      <c r="G5129" s="15">
        <f t="shared" si="325"/>
        <v>45994</v>
      </c>
      <c r="H5129" s="16" t="str">
        <f>IF((IFERROR((VLOOKUP(D5129,'Automation (QBO)'!A:B,2,FALSE)),"0"))=0,"Suspense",(IFERROR((VLOOKUP(D5129,'Automation (QBO)'!A:B,2,FALSE)),"Suspense")))</f>
        <v>Accounts Payable - Unknown</v>
      </c>
      <c r="I5129" s="17">
        <f t="shared" si="326"/>
        <v>-1422.94</v>
      </c>
      <c r="J5129" s="12" t="str">
        <f t="shared" si="327"/>
        <v>Accounts Payable - Unknown</v>
      </c>
    </row>
    <row r="5130" spans="1:10" ht="18" hidden="1" customHeight="1">
      <c r="A5130" s="13" t="s">
        <v>1124</v>
      </c>
      <c r="B5130" s="12" t="s">
        <v>924</v>
      </c>
      <c r="C5130" s="12" t="s">
        <v>1125</v>
      </c>
      <c r="D5130" s="12" t="s">
        <v>982</v>
      </c>
      <c r="E5130" s="12">
        <v>478.24</v>
      </c>
      <c r="F5130" s="14" t="str">
        <f t="shared" si="324"/>
        <v>2025-12-03BillDiamond Products51351 Equipment &amp; Rental478.24</v>
      </c>
      <c r="G5130" s="15">
        <f t="shared" si="325"/>
        <v>45994</v>
      </c>
      <c r="H5130" s="16" t="str">
        <f>IF((IFERROR((VLOOKUP(D5130,'Automation (QBO)'!A:B,2,FALSE)),"0"))=0,"Suspense",(IFERROR((VLOOKUP(D5130,'Automation (QBO)'!A:B,2,FALSE)),"Suspense")))</f>
        <v>Suspense</v>
      </c>
      <c r="I5130" s="17">
        <f t="shared" si="326"/>
        <v>478.24</v>
      </c>
      <c r="J5130" s="12" t="str">
        <f t="shared" si="327"/>
        <v>Suspense</v>
      </c>
    </row>
    <row r="5131" spans="1:10" ht="18" hidden="1" customHeight="1">
      <c r="A5131" s="13" t="s">
        <v>1124</v>
      </c>
      <c r="B5131" s="12" t="s">
        <v>924</v>
      </c>
      <c r="C5131" s="12" t="s">
        <v>1125</v>
      </c>
      <c r="D5131" s="12" t="s">
        <v>199</v>
      </c>
      <c r="E5131" s="12">
        <v>0</v>
      </c>
      <c r="F5131" s="14" t="str">
        <f t="shared" si="324"/>
        <v>2025-12-03BillDiamond Products21020 GST/HST Payable0</v>
      </c>
      <c r="G5131" s="15">
        <f t="shared" si="325"/>
        <v>45994</v>
      </c>
      <c r="H5131" s="16" t="str">
        <f>IF((IFERROR((VLOOKUP(D5131,'Automation (QBO)'!A:B,2,FALSE)),"0"))=0,"Suspense",(IFERROR((VLOOKUP(D5131,'Automation (QBO)'!A:B,2,FALSE)),"Suspense")))</f>
        <v>GST/HST Payable</v>
      </c>
      <c r="I5131" s="17">
        <f t="shared" si="326"/>
        <v>0</v>
      </c>
      <c r="J5131" s="12" t="str">
        <f t="shared" si="327"/>
        <v>GST/HST Payable</v>
      </c>
    </row>
    <row r="5132" spans="1:10" ht="18" hidden="1" customHeight="1">
      <c r="A5132" s="13" t="s">
        <v>1124</v>
      </c>
      <c r="B5132" s="12" t="s">
        <v>924</v>
      </c>
      <c r="C5132" s="12" t="s">
        <v>1125</v>
      </c>
      <c r="D5132" s="12" t="s">
        <v>272</v>
      </c>
      <c r="E5132" s="12">
        <v>478.24</v>
      </c>
      <c r="F5132" s="14" t="str">
        <f t="shared" si="324"/>
        <v>2025-12-03BillDiamond Products21000 Accounts Payable478.24</v>
      </c>
      <c r="G5132" s="15">
        <f t="shared" si="325"/>
        <v>45994</v>
      </c>
      <c r="H5132" s="16" t="str">
        <f>IF((IFERROR((VLOOKUP(D5132,'Automation (QBO)'!A:B,2,FALSE)),"0"))=0,"Suspense",(IFERROR((VLOOKUP(D5132,'Automation (QBO)'!A:B,2,FALSE)),"Suspense")))</f>
        <v>Accounts Payable - Unknown</v>
      </c>
      <c r="I5132" s="17">
        <f t="shared" si="326"/>
        <v>478.24</v>
      </c>
      <c r="J5132" s="12" t="str">
        <f t="shared" si="327"/>
        <v>Accounts Payable - Unknown</v>
      </c>
    </row>
    <row r="5133" spans="1:10" ht="18" hidden="1" customHeight="1">
      <c r="A5133" s="13" t="s">
        <v>1124</v>
      </c>
      <c r="B5133" s="12" t="s">
        <v>925</v>
      </c>
      <c r="C5133" s="12" t="s">
        <v>1125</v>
      </c>
      <c r="D5133" s="12" t="s">
        <v>272</v>
      </c>
      <c r="E5133" s="12">
        <v>-478.24</v>
      </c>
      <c r="F5133" s="14" t="str">
        <f t="shared" si="324"/>
        <v>2025-12-03Bill Payment (Credit Card)Diamond Products21000 Accounts Payable-478.24</v>
      </c>
      <c r="G5133" s="15">
        <f t="shared" si="325"/>
        <v>45994</v>
      </c>
      <c r="H5133" s="16" t="str">
        <f>IF((IFERROR((VLOOKUP(D5133,'Automation (QBO)'!A:B,2,FALSE)),"0"))=0,"Suspense",(IFERROR((VLOOKUP(D5133,'Automation (QBO)'!A:B,2,FALSE)),"Suspense")))</f>
        <v>Accounts Payable - Unknown</v>
      </c>
      <c r="I5133" s="17">
        <f t="shared" si="326"/>
        <v>-478.24</v>
      </c>
      <c r="J5133" s="12" t="str">
        <f t="shared" si="327"/>
        <v>Accounts Payable - Unknown</v>
      </c>
    </row>
    <row r="5134" spans="1:10" ht="18" hidden="1" customHeight="1">
      <c r="A5134" s="13" t="s">
        <v>1124</v>
      </c>
      <c r="B5134" s="12" t="s">
        <v>925</v>
      </c>
      <c r="C5134" s="12" t="s">
        <v>1125</v>
      </c>
      <c r="D5134" s="12" t="s">
        <v>505</v>
      </c>
      <c r="E5134" s="12">
        <v>478.24</v>
      </c>
      <c r="F5134" s="14" t="str">
        <f t="shared" si="324"/>
        <v>2025-12-03Bill Payment (Credit Card)Diamond Products21010 Credit Card (CIBC Visa)478.24</v>
      </c>
      <c r="G5134" s="15">
        <f t="shared" si="325"/>
        <v>45994</v>
      </c>
      <c r="H5134" s="16" t="str">
        <f>IF((IFERROR((VLOOKUP(D5134,'Automation (QBO)'!A:B,2,FALSE)),"0"))=0,"Suspense",(IFERROR((VLOOKUP(D5134,'Automation (QBO)'!A:B,2,FALSE)),"Suspense")))</f>
        <v>Credit Card (CIBC Visa)</v>
      </c>
      <c r="I5134" s="17">
        <f t="shared" si="326"/>
        <v>478.24</v>
      </c>
      <c r="J5134" s="12" t="str">
        <f t="shared" si="327"/>
        <v>Credit Card (CIBC Visa)</v>
      </c>
    </row>
    <row r="5135" spans="1:10" ht="18" hidden="1" customHeight="1">
      <c r="A5135" s="124" t="s">
        <v>1126</v>
      </c>
      <c r="B5135" s="12" t="s">
        <v>84</v>
      </c>
      <c r="C5135" s="127" t="s">
        <v>1076</v>
      </c>
      <c r="D5135" s="12" t="s">
        <v>906</v>
      </c>
      <c r="E5135" s="127">
        <v>3165</v>
      </c>
      <c r="F5135" s="14" t="str">
        <f t="shared" si="324"/>
        <v>2025-12-04InvoiceSuterBrook Dental Group:SuterBrook Dental Expansion41009 Project Expense - Subcontractors Income3165</v>
      </c>
      <c r="G5135" s="15">
        <f t="shared" si="325"/>
        <v>45995</v>
      </c>
      <c r="H5135" s="16" t="str">
        <f>IF((IFERROR((VLOOKUP(D5135,'Automation (QBO)'!A:B,2,FALSE)),"0"))=0,"Suspense",(IFERROR((VLOOKUP(D5135,'Automation (QBO)'!A:B,2,FALSE)),"Suspense")))</f>
        <v>Project Expense - Subcontractors Income</v>
      </c>
      <c r="I5135" s="17">
        <f t="shared" si="326"/>
        <v>3165</v>
      </c>
      <c r="J5135" s="12" t="str">
        <f t="shared" si="327"/>
        <v>Project Expense - Subcontractors Income</v>
      </c>
    </row>
    <row r="5136" spans="1:10" ht="18" hidden="1" customHeight="1">
      <c r="A5136" s="13" t="s">
        <v>1126</v>
      </c>
      <c r="B5136" s="12" t="s">
        <v>84</v>
      </c>
      <c r="C5136" s="12" t="s">
        <v>1076</v>
      </c>
      <c r="D5136" s="12" t="s">
        <v>760</v>
      </c>
      <c r="E5136" s="12">
        <v>633</v>
      </c>
      <c r="F5136" s="14" t="str">
        <f t="shared" si="324"/>
        <v>2025-12-04InvoiceSuterBrook Dental Group:SuterBrook Dental Expansion42020 Margin - Subcontractor633</v>
      </c>
      <c r="G5136" s="15">
        <f t="shared" si="325"/>
        <v>45995</v>
      </c>
      <c r="H5136" s="16" t="str">
        <f>IF((IFERROR((VLOOKUP(D5136,'Automation (QBO)'!A:B,2,FALSE)),"0"))=0,"Suspense",(IFERROR((VLOOKUP(D5136,'Automation (QBO)'!A:B,2,FALSE)),"Suspense")))</f>
        <v>Margin - Subcontractor</v>
      </c>
      <c r="I5136" s="17">
        <f t="shared" si="326"/>
        <v>633</v>
      </c>
      <c r="J5136" s="12" t="str">
        <f t="shared" si="327"/>
        <v>Margin - Subcontractor</v>
      </c>
    </row>
    <row r="5137" spans="1:10" ht="18" hidden="1" customHeight="1">
      <c r="A5137" s="13" t="s">
        <v>1126</v>
      </c>
      <c r="B5137" s="12" t="s">
        <v>84</v>
      </c>
      <c r="C5137" s="12" t="s">
        <v>1076</v>
      </c>
      <c r="D5137" s="12" t="s">
        <v>199</v>
      </c>
      <c r="E5137" s="12">
        <v>189.9</v>
      </c>
      <c r="F5137" s="14" t="str">
        <f t="shared" si="324"/>
        <v>2025-12-04InvoiceSuterBrook Dental Group:SuterBrook Dental Expansion21020 GST/HST Payable189.9</v>
      </c>
      <c r="G5137" s="15">
        <f t="shared" si="325"/>
        <v>45995</v>
      </c>
      <c r="H5137" s="16" t="str">
        <f>IF((IFERROR((VLOOKUP(D5137,'Automation (QBO)'!A:B,2,FALSE)),"0"))=0,"Suspense",(IFERROR((VLOOKUP(D5137,'Automation (QBO)'!A:B,2,FALSE)),"Suspense")))</f>
        <v>GST/HST Payable</v>
      </c>
      <c r="I5137" s="17">
        <f t="shared" si="326"/>
        <v>189.9</v>
      </c>
      <c r="J5137" s="12" t="str">
        <f t="shared" si="327"/>
        <v>GST/HST Payable</v>
      </c>
    </row>
    <row r="5138" spans="1:10" ht="18" hidden="1" customHeight="1">
      <c r="A5138" s="124" t="s">
        <v>1126</v>
      </c>
      <c r="B5138" s="12" t="s">
        <v>84</v>
      </c>
      <c r="C5138" s="127" t="s">
        <v>1076</v>
      </c>
      <c r="D5138" s="12" t="s">
        <v>906</v>
      </c>
      <c r="E5138" s="127">
        <v>496.65</v>
      </c>
      <c r="F5138" s="14" t="str">
        <f t="shared" si="324"/>
        <v>2025-12-04InvoiceSuterBrook Dental Group:SuterBrook Dental Expansion41009 Project Expense - Subcontractors Income496.65</v>
      </c>
      <c r="G5138" s="15">
        <f t="shared" si="325"/>
        <v>45995</v>
      </c>
      <c r="H5138" s="16" t="str">
        <f>IF((IFERROR((VLOOKUP(D5138,'Automation (QBO)'!A:B,2,FALSE)),"0"))=0,"Suspense",(IFERROR((VLOOKUP(D5138,'Automation (QBO)'!A:B,2,FALSE)),"Suspense")))</f>
        <v>Project Expense - Subcontractors Income</v>
      </c>
      <c r="I5138" s="17">
        <f t="shared" si="326"/>
        <v>496.65</v>
      </c>
      <c r="J5138" s="12" t="str">
        <f t="shared" si="327"/>
        <v>Project Expense - Subcontractors Income</v>
      </c>
    </row>
    <row r="5139" spans="1:10" ht="18" hidden="1" customHeight="1">
      <c r="A5139" s="13" t="s">
        <v>1126</v>
      </c>
      <c r="B5139" s="12" t="s">
        <v>84</v>
      </c>
      <c r="C5139" s="12" t="s">
        <v>1076</v>
      </c>
      <c r="D5139" s="12" t="s">
        <v>760</v>
      </c>
      <c r="E5139" s="12">
        <v>99.33</v>
      </c>
      <c r="F5139" s="14" t="str">
        <f t="shared" si="324"/>
        <v>2025-12-04InvoiceSuterBrook Dental Group:SuterBrook Dental Expansion42020 Margin - Subcontractor99.33</v>
      </c>
      <c r="G5139" s="15">
        <f t="shared" si="325"/>
        <v>45995</v>
      </c>
      <c r="H5139" s="16" t="str">
        <f>IF((IFERROR((VLOOKUP(D5139,'Automation (QBO)'!A:B,2,FALSE)),"0"))=0,"Suspense",(IFERROR((VLOOKUP(D5139,'Automation (QBO)'!A:B,2,FALSE)),"Suspense")))</f>
        <v>Margin - Subcontractor</v>
      </c>
      <c r="I5139" s="17">
        <f t="shared" si="326"/>
        <v>99.33</v>
      </c>
      <c r="J5139" s="12" t="str">
        <f t="shared" si="327"/>
        <v>Margin - Subcontractor</v>
      </c>
    </row>
    <row r="5140" spans="1:10" ht="18" hidden="1" customHeight="1">
      <c r="A5140" s="13" t="s">
        <v>1126</v>
      </c>
      <c r="B5140" s="12" t="s">
        <v>84</v>
      </c>
      <c r="C5140" s="12" t="s">
        <v>1076</v>
      </c>
      <c r="D5140" s="12" t="s">
        <v>199</v>
      </c>
      <c r="E5140" s="12">
        <v>29.8</v>
      </c>
      <c r="F5140" s="14" t="str">
        <f t="shared" si="324"/>
        <v>2025-12-04InvoiceSuterBrook Dental Group:SuterBrook Dental Expansion21020 GST/HST Payable29.8</v>
      </c>
      <c r="G5140" s="15">
        <f t="shared" si="325"/>
        <v>45995</v>
      </c>
      <c r="H5140" s="16" t="str">
        <f>IF((IFERROR((VLOOKUP(D5140,'Automation (QBO)'!A:B,2,FALSE)),"0"))=0,"Suspense",(IFERROR((VLOOKUP(D5140,'Automation (QBO)'!A:B,2,FALSE)),"Suspense")))</f>
        <v>GST/HST Payable</v>
      </c>
      <c r="I5140" s="17">
        <f t="shared" si="326"/>
        <v>29.8</v>
      </c>
      <c r="J5140" s="12" t="str">
        <f t="shared" si="327"/>
        <v>GST/HST Payable</v>
      </c>
    </row>
    <row r="5141" spans="1:10" ht="18" hidden="1" customHeight="1">
      <c r="A5141" s="13" t="s">
        <v>1126</v>
      </c>
      <c r="B5141" s="12" t="s">
        <v>78</v>
      </c>
      <c r="C5141" s="12" t="s">
        <v>1091</v>
      </c>
      <c r="D5141" s="12" t="s">
        <v>403</v>
      </c>
      <c r="E5141" s="12">
        <v>991.37</v>
      </c>
      <c r="F5141" s="14" t="str">
        <f t="shared" si="324"/>
        <v>2025-12-04ExpenseNorthbridge Insurance52175 Insurance991.37</v>
      </c>
      <c r="G5141" s="15">
        <f t="shared" si="325"/>
        <v>45995</v>
      </c>
      <c r="H5141" s="16" t="str">
        <f>IF((IFERROR((VLOOKUP(D5141,'Automation (QBO)'!A:B,2,FALSE)),"0"))=0,"Suspense",(IFERROR((VLOOKUP(D5141,'Automation (QBO)'!A:B,2,FALSE)),"Suspense")))</f>
        <v>Insurance</v>
      </c>
      <c r="I5141" s="17">
        <f t="shared" si="326"/>
        <v>991.37</v>
      </c>
      <c r="J5141" s="12" t="str">
        <f t="shared" si="327"/>
        <v>Insurance</v>
      </c>
    </row>
    <row r="5142" spans="1:10" ht="18" hidden="1" customHeight="1">
      <c r="A5142" s="13" t="s">
        <v>1126</v>
      </c>
      <c r="B5142" s="12" t="s">
        <v>78</v>
      </c>
      <c r="C5142" s="12" t="s">
        <v>1091</v>
      </c>
      <c r="D5142" s="12" t="s">
        <v>199</v>
      </c>
      <c r="E5142" s="12">
        <v>0</v>
      </c>
      <c r="F5142" s="14" t="str">
        <f t="shared" si="324"/>
        <v>2025-12-04ExpenseNorthbridge Insurance21020 GST/HST Payable0</v>
      </c>
      <c r="G5142" s="15">
        <f t="shared" si="325"/>
        <v>45995</v>
      </c>
      <c r="H5142" s="16" t="str">
        <f>IF((IFERROR((VLOOKUP(D5142,'Automation (QBO)'!A:B,2,FALSE)),"0"))=0,"Suspense",(IFERROR((VLOOKUP(D5142,'Automation (QBO)'!A:B,2,FALSE)),"Suspense")))</f>
        <v>GST/HST Payable</v>
      </c>
      <c r="I5142" s="17">
        <f t="shared" si="326"/>
        <v>0</v>
      </c>
      <c r="J5142" s="12" t="str">
        <f t="shared" si="327"/>
        <v>GST/HST Payable</v>
      </c>
    </row>
    <row r="5143" spans="1:10" ht="18" hidden="1" customHeight="1">
      <c r="A5143" s="13" t="s">
        <v>1126</v>
      </c>
      <c r="B5143" s="12" t="s">
        <v>84</v>
      </c>
      <c r="C5143" s="12" t="s">
        <v>1076</v>
      </c>
      <c r="D5143" s="12" t="s">
        <v>665</v>
      </c>
      <c r="E5143" s="12">
        <v>3987.9</v>
      </c>
      <c r="F5143" s="14" t="str">
        <f t="shared" si="324"/>
        <v>2025-12-04InvoiceSuterBrook Dental Group:SuterBrook Dental Expansion12000 [Accounts Receivable]3987.9</v>
      </c>
      <c r="G5143" s="15">
        <f t="shared" si="325"/>
        <v>45995</v>
      </c>
      <c r="H5143" s="16" t="str">
        <f>IF((IFERROR((VLOOKUP(D5143,'Automation (QBO)'!A:B,2,FALSE)),"0"))=0,"Suspense",(IFERROR((VLOOKUP(D5143,'Automation (QBO)'!A:B,2,FALSE)),"Suspense")))</f>
        <v>Accounts Recievable - Suspense</v>
      </c>
      <c r="I5143" s="17">
        <f t="shared" si="326"/>
        <v>3987.9</v>
      </c>
      <c r="J5143" s="12" t="str">
        <f t="shared" si="327"/>
        <v>Accounts Recievable - Suspense</v>
      </c>
    </row>
    <row r="5144" spans="1:10" ht="18" hidden="1" customHeight="1">
      <c r="A5144" s="13" t="s">
        <v>1126</v>
      </c>
      <c r="B5144" s="12" t="s">
        <v>84</v>
      </c>
      <c r="C5144" s="12" t="s">
        <v>1076</v>
      </c>
      <c r="D5144" s="12" t="s">
        <v>665</v>
      </c>
      <c r="E5144" s="12">
        <v>625.78</v>
      </c>
      <c r="F5144" s="14" t="str">
        <f t="shared" ref="F5144:F5207" si="328">A5144&amp;B5144&amp;C5144&amp;D5144&amp;E5144</f>
        <v>2025-12-04InvoiceSuterBrook Dental Group:SuterBrook Dental Expansion12000 [Accounts Receivable]625.78</v>
      </c>
      <c r="G5144" s="15">
        <f t="shared" ref="G5144:G5207" si="329">IFERROR((DATEVALUE(A5144)),A5144)</f>
        <v>45995</v>
      </c>
      <c r="H5144" s="16" t="str">
        <f>IF((IFERROR((VLOOKUP(D5144,'Automation (QBO)'!A:B,2,FALSE)),"0"))=0,"Suspense",(IFERROR((VLOOKUP(D5144,'Automation (QBO)'!A:B,2,FALSE)),"Suspense")))</f>
        <v>Accounts Recievable - Suspense</v>
      </c>
      <c r="I5144" s="17">
        <f t="shared" ref="I5144:I5207" si="330">E5144</f>
        <v>625.78</v>
      </c>
      <c r="J5144" s="12" t="str">
        <f t="shared" ref="J5144:J5207" si="331">H5144</f>
        <v>Accounts Recievable - Suspense</v>
      </c>
    </row>
    <row r="5145" spans="1:10" ht="18" hidden="1" customHeight="1">
      <c r="A5145" s="13" t="s">
        <v>1126</v>
      </c>
      <c r="B5145" s="12" t="s">
        <v>78</v>
      </c>
      <c r="C5145" s="12" t="s">
        <v>1091</v>
      </c>
      <c r="D5145" s="12" t="s">
        <v>201</v>
      </c>
      <c r="E5145" s="12">
        <v>-991.37</v>
      </c>
      <c r="F5145" s="14" t="str">
        <f t="shared" si="328"/>
        <v>2025-12-04ExpenseNorthbridge Insurance11005 Chequing (CIBC)-991.37</v>
      </c>
      <c r="G5145" s="15">
        <f t="shared" si="329"/>
        <v>45995</v>
      </c>
      <c r="H5145" s="16" t="str">
        <f>IF((IFERROR((VLOOKUP(D5145,'Automation (QBO)'!A:B,2,FALSE)),"0"))=0,"Suspense",(IFERROR((VLOOKUP(D5145,'Automation (QBO)'!A:B,2,FALSE)),"Suspense")))</f>
        <v>Chequing (CIBC)</v>
      </c>
      <c r="I5145" s="17">
        <f t="shared" si="330"/>
        <v>-991.37</v>
      </c>
      <c r="J5145" s="12" t="str">
        <f t="shared" si="331"/>
        <v>Chequing (CIBC)</v>
      </c>
    </row>
    <row r="5146" spans="1:10" ht="18" hidden="1" customHeight="1">
      <c r="A5146" s="13" t="s">
        <v>1127</v>
      </c>
      <c r="B5146" s="12" t="s">
        <v>78</v>
      </c>
      <c r="C5146" s="12" t="s">
        <v>101</v>
      </c>
      <c r="D5146" s="12" t="s">
        <v>383</v>
      </c>
      <c r="E5146" s="12">
        <v>10.66</v>
      </c>
      <c r="F5146" s="14" t="str">
        <f t="shared" si="328"/>
        <v>2025-12-05ExpenseAmazon52165 Subscriptions (Annual)10.66</v>
      </c>
      <c r="G5146" s="15">
        <f t="shared" si="329"/>
        <v>45996</v>
      </c>
      <c r="H5146" s="16" t="str">
        <f>IF((IFERROR((VLOOKUP(D5146,'Automation (QBO)'!A:B,2,FALSE)),"0"))=0,"Suspense",(IFERROR((VLOOKUP(D5146,'Automation (QBO)'!A:B,2,FALSE)),"Suspense")))</f>
        <v>Subscriptions (Annual)</v>
      </c>
      <c r="I5146" s="17">
        <f t="shared" si="330"/>
        <v>10.66</v>
      </c>
      <c r="J5146" s="12" t="str">
        <f t="shared" si="331"/>
        <v>Subscriptions (Annual)</v>
      </c>
    </row>
    <row r="5147" spans="1:10" ht="18" hidden="1" customHeight="1">
      <c r="A5147" s="13" t="s">
        <v>1127</v>
      </c>
      <c r="B5147" s="12" t="s">
        <v>78</v>
      </c>
      <c r="C5147" s="12" t="s">
        <v>101</v>
      </c>
      <c r="D5147" s="12" t="s">
        <v>199</v>
      </c>
      <c r="E5147" s="12">
        <v>-0.53</v>
      </c>
      <c r="F5147" s="14" t="str">
        <f t="shared" si="328"/>
        <v>2025-12-05ExpenseAmazon21020 GST/HST Payable-0.53</v>
      </c>
      <c r="G5147" s="15">
        <f t="shared" si="329"/>
        <v>45996</v>
      </c>
      <c r="H5147" s="16" t="str">
        <f>IF((IFERROR((VLOOKUP(D5147,'Automation (QBO)'!A:B,2,FALSE)),"0"))=0,"Suspense",(IFERROR((VLOOKUP(D5147,'Automation (QBO)'!A:B,2,FALSE)),"Suspense")))</f>
        <v>GST/HST Payable</v>
      </c>
      <c r="I5147" s="17">
        <f t="shared" si="330"/>
        <v>-0.53</v>
      </c>
      <c r="J5147" s="12" t="str">
        <f t="shared" si="331"/>
        <v>GST/HST Payable</v>
      </c>
    </row>
    <row r="5148" spans="1:10" ht="18" hidden="1" customHeight="1">
      <c r="A5148" s="13" t="s">
        <v>1127</v>
      </c>
      <c r="B5148" s="12" t="s">
        <v>78</v>
      </c>
      <c r="C5148" s="12" t="s">
        <v>101</v>
      </c>
      <c r="D5148" s="12" t="s">
        <v>505</v>
      </c>
      <c r="E5148" s="12">
        <v>11.19</v>
      </c>
      <c r="F5148" s="14" t="str">
        <f t="shared" si="328"/>
        <v>2025-12-05ExpenseAmazon21010 Credit Card (CIBC Visa)11.19</v>
      </c>
      <c r="G5148" s="15">
        <f t="shared" si="329"/>
        <v>45996</v>
      </c>
      <c r="H5148" s="16" t="str">
        <f>IF((IFERROR((VLOOKUP(D5148,'Automation (QBO)'!A:B,2,FALSE)),"0"))=0,"Suspense",(IFERROR((VLOOKUP(D5148,'Automation (QBO)'!A:B,2,FALSE)),"Suspense")))</f>
        <v>Credit Card (CIBC Visa)</v>
      </c>
      <c r="I5148" s="17">
        <f t="shared" si="330"/>
        <v>11.19</v>
      </c>
      <c r="J5148" s="12" t="str">
        <f t="shared" si="331"/>
        <v>Credit Card (CIBC Visa)</v>
      </c>
    </row>
    <row r="5149" spans="1:10" ht="18" hidden="1" customHeight="1">
      <c r="A5149" s="13" t="s">
        <v>1127</v>
      </c>
      <c r="B5149" s="12" t="s">
        <v>924</v>
      </c>
      <c r="C5149" s="12" t="s">
        <v>101</v>
      </c>
      <c r="D5149" s="12" t="s">
        <v>660</v>
      </c>
      <c r="E5149" s="115">
        <v>320.89999999999998</v>
      </c>
      <c r="F5149" s="14" t="str">
        <f t="shared" si="328"/>
        <v>2025-12-05BillAmazon51335 Project Expense - Materials320.9</v>
      </c>
      <c r="G5149" s="15">
        <f t="shared" si="329"/>
        <v>45996</v>
      </c>
      <c r="H5149" s="16" t="str">
        <f>IF((IFERROR((VLOOKUP(D5149,'Automation (QBO)'!A:B,2,FALSE)),"0"))=0,"Suspense",(IFERROR((VLOOKUP(D5149,'Automation (QBO)'!A:B,2,FALSE)),"Suspense")))</f>
        <v>Project Expense - Materials</v>
      </c>
      <c r="I5149" s="17">
        <f t="shared" si="330"/>
        <v>320.89999999999998</v>
      </c>
      <c r="J5149" s="12" t="str">
        <f t="shared" si="331"/>
        <v>Project Expense - Materials</v>
      </c>
    </row>
    <row r="5150" spans="1:10" ht="18" hidden="1" customHeight="1">
      <c r="A5150" s="13" t="s">
        <v>1127</v>
      </c>
      <c r="B5150" s="12" t="s">
        <v>924</v>
      </c>
      <c r="C5150" s="12" t="s">
        <v>101</v>
      </c>
      <c r="D5150" s="12" t="s">
        <v>199</v>
      </c>
      <c r="E5150" s="12">
        <v>-15</v>
      </c>
      <c r="F5150" s="14" t="str">
        <f t="shared" si="328"/>
        <v>2025-12-05BillAmazon21020 GST/HST Payable-15</v>
      </c>
      <c r="G5150" s="15">
        <f t="shared" si="329"/>
        <v>45996</v>
      </c>
      <c r="H5150" s="16" t="str">
        <f>IF((IFERROR((VLOOKUP(D5150,'Automation (QBO)'!A:B,2,FALSE)),"0"))=0,"Suspense",(IFERROR((VLOOKUP(D5150,'Automation (QBO)'!A:B,2,FALSE)),"Suspense")))</f>
        <v>GST/HST Payable</v>
      </c>
      <c r="I5150" s="17">
        <f t="shared" si="330"/>
        <v>-15</v>
      </c>
      <c r="J5150" s="12" t="str">
        <f t="shared" si="331"/>
        <v>GST/HST Payable</v>
      </c>
    </row>
    <row r="5151" spans="1:10" ht="18" hidden="1" customHeight="1">
      <c r="A5151" s="13" t="s">
        <v>1127</v>
      </c>
      <c r="B5151" s="12" t="s">
        <v>924</v>
      </c>
      <c r="C5151" s="12" t="s">
        <v>101</v>
      </c>
      <c r="D5151" s="12" t="s">
        <v>272</v>
      </c>
      <c r="E5151" s="12">
        <v>335.9</v>
      </c>
      <c r="F5151" s="14" t="str">
        <f t="shared" si="328"/>
        <v>2025-12-05BillAmazon21000 Accounts Payable335.9</v>
      </c>
      <c r="G5151" s="15">
        <f t="shared" si="329"/>
        <v>45996</v>
      </c>
      <c r="H5151" s="16" t="str">
        <f>IF((IFERROR((VLOOKUP(D5151,'Automation (QBO)'!A:B,2,FALSE)),"0"))=0,"Suspense",(IFERROR((VLOOKUP(D5151,'Automation (QBO)'!A:B,2,FALSE)),"Suspense")))</f>
        <v>Accounts Payable - Unknown</v>
      </c>
      <c r="I5151" s="17">
        <f t="shared" si="330"/>
        <v>335.9</v>
      </c>
      <c r="J5151" s="12" t="str">
        <f t="shared" si="331"/>
        <v>Accounts Payable - Unknown</v>
      </c>
    </row>
    <row r="5152" spans="1:10" ht="18" hidden="1" customHeight="1">
      <c r="A5152" s="13" t="s">
        <v>1127</v>
      </c>
      <c r="B5152" s="12" t="s">
        <v>925</v>
      </c>
      <c r="C5152" s="12" t="s">
        <v>101</v>
      </c>
      <c r="D5152" s="12" t="s">
        <v>272</v>
      </c>
      <c r="E5152" s="12">
        <v>-335.9</v>
      </c>
      <c r="F5152" s="14" t="str">
        <f t="shared" si="328"/>
        <v>2025-12-05Bill Payment (Credit Card)Amazon21000 Accounts Payable-335.9</v>
      </c>
      <c r="G5152" s="15">
        <f t="shared" si="329"/>
        <v>45996</v>
      </c>
      <c r="H5152" s="16" t="str">
        <f>IF((IFERROR((VLOOKUP(D5152,'Automation (QBO)'!A:B,2,FALSE)),"0"))=0,"Suspense",(IFERROR((VLOOKUP(D5152,'Automation (QBO)'!A:B,2,FALSE)),"Suspense")))</f>
        <v>Accounts Payable - Unknown</v>
      </c>
      <c r="I5152" s="17">
        <f t="shared" si="330"/>
        <v>-335.9</v>
      </c>
      <c r="J5152" s="12" t="str">
        <f t="shared" si="331"/>
        <v>Accounts Payable - Unknown</v>
      </c>
    </row>
    <row r="5153" spans="1:10" ht="18" hidden="1" customHeight="1">
      <c r="A5153" s="13" t="s">
        <v>1127</v>
      </c>
      <c r="B5153" s="12" t="s">
        <v>925</v>
      </c>
      <c r="C5153" s="12" t="s">
        <v>101</v>
      </c>
      <c r="D5153" s="12" t="s">
        <v>505</v>
      </c>
      <c r="E5153" s="12">
        <v>335.9</v>
      </c>
      <c r="F5153" s="14" t="str">
        <f t="shared" si="328"/>
        <v>2025-12-05Bill Payment (Credit Card)Amazon21010 Credit Card (CIBC Visa)335.9</v>
      </c>
      <c r="G5153" s="15">
        <f t="shared" si="329"/>
        <v>45996</v>
      </c>
      <c r="H5153" s="16" t="str">
        <f>IF((IFERROR((VLOOKUP(D5153,'Automation (QBO)'!A:B,2,FALSE)),"0"))=0,"Suspense",(IFERROR((VLOOKUP(D5153,'Automation (QBO)'!A:B,2,FALSE)),"Suspense")))</f>
        <v>Credit Card (CIBC Visa)</v>
      </c>
      <c r="I5153" s="17">
        <f t="shared" si="330"/>
        <v>335.9</v>
      </c>
      <c r="J5153" s="12" t="str">
        <f t="shared" si="331"/>
        <v>Credit Card (CIBC Visa)</v>
      </c>
    </row>
    <row r="5154" spans="1:10" ht="18" hidden="1" customHeight="1">
      <c r="A5154" s="13" t="s">
        <v>1127</v>
      </c>
      <c r="B5154" s="12" t="s">
        <v>924</v>
      </c>
      <c r="C5154" s="12" t="s">
        <v>83</v>
      </c>
      <c r="D5154" s="12" t="s">
        <v>663</v>
      </c>
      <c r="E5154" s="12">
        <v>158</v>
      </c>
      <c r="F5154" s="14" t="str">
        <f t="shared" si="328"/>
        <v>2025-12-05BillMV Recycling and Waste Centre51315 Project Expense - Other158</v>
      </c>
      <c r="G5154" s="15">
        <f t="shared" si="329"/>
        <v>45996</v>
      </c>
      <c r="H5154" s="16" t="str">
        <f>IF((IFERROR((VLOOKUP(D5154,'Automation (QBO)'!A:B,2,FALSE)),"0"))=0,"Suspense",(IFERROR((VLOOKUP(D5154,'Automation (QBO)'!A:B,2,FALSE)),"Suspense")))</f>
        <v>Project Expense - Other</v>
      </c>
      <c r="I5154" s="17">
        <f t="shared" si="330"/>
        <v>158</v>
      </c>
      <c r="J5154" s="12" t="str">
        <f t="shared" si="331"/>
        <v>Project Expense - Other</v>
      </c>
    </row>
    <row r="5155" spans="1:10" ht="18" hidden="1" customHeight="1">
      <c r="A5155" s="13" t="s">
        <v>1127</v>
      </c>
      <c r="B5155" s="12" t="s">
        <v>924</v>
      </c>
      <c r="C5155" s="12" t="s">
        <v>83</v>
      </c>
      <c r="D5155" s="12" t="s">
        <v>272</v>
      </c>
      <c r="E5155" s="12">
        <v>158</v>
      </c>
      <c r="F5155" s="14" t="str">
        <f t="shared" si="328"/>
        <v>2025-12-05BillMV Recycling and Waste Centre21000 Accounts Payable158</v>
      </c>
      <c r="G5155" s="15">
        <f t="shared" si="329"/>
        <v>45996</v>
      </c>
      <c r="H5155" s="16" t="str">
        <f>IF((IFERROR((VLOOKUP(D5155,'Automation (QBO)'!A:B,2,FALSE)),"0"))=0,"Suspense",(IFERROR((VLOOKUP(D5155,'Automation (QBO)'!A:B,2,FALSE)),"Suspense")))</f>
        <v>Accounts Payable - Unknown</v>
      </c>
      <c r="I5155" s="17">
        <f t="shared" si="330"/>
        <v>158</v>
      </c>
      <c r="J5155" s="12" t="str">
        <f t="shared" si="331"/>
        <v>Accounts Payable - Unknown</v>
      </c>
    </row>
    <row r="5156" spans="1:10" ht="18" hidden="1" customHeight="1">
      <c r="A5156" s="13" t="s">
        <v>1127</v>
      </c>
      <c r="B5156" s="12" t="s">
        <v>925</v>
      </c>
      <c r="C5156" s="12" t="s">
        <v>83</v>
      </c>
      <c r="D5156" s="12" t="s">
        <v>272</v>
      </c>
      <c r="E5156" s="12">
        <v>-158</v>
      </c>
      <c r="F5156" s="14" t="str">
        <f t="shared" si="328"/>
        <v>2025-12-05Bill Payment (Credit Card)MV Recycling and Waste Centre21000 Accounts Payable-158</v>
      </c>
      <c r="G5156" s="15">
        <f t="shared" si="329"/>
        <v>45996</v>
      </c>
      <c r="H5156" s="16" t="str">
        <f>IF((IFERROR((VLOOKUP(D5156,'Automation (QBO)'!A:B,2,FALSE)),"0"))=0,"Suspense",(IFERROR((VLOOKUP(D5156,'Automation (QBO)'!A:B,2,FALSE)),"Suspense")))</f>
        <v>Accounts Payable - Unknown</v>
      </c>
      <c r="I5156" s="17">
        <f t="shared" si="330"/>
        <v>-158</v>
      </c>
      <c r="J5156" s="12" t="str">
        <f t="shared" si="331"/>
        <v>Accounts Payable - Unknown</v>
      </c>
    </row>
    <row r="5157" spans="1:10" ht="18" hidden="1" customHeight="1">
      <c r="A5157" s="13" t="s">
        <v>1127</v>
      </c>
      <c r="B5157" s="12" t="s">
        <v>925</v>
      </c>
      <c r="C5157" s="12" t="s">
        <v>83</v>
      </c>
      <c r="D5157" s="12" t="s">
        <v>505</v>
      </c>
      <c r="E5157" s="12">
        <v>158</v>
      </c>
      <c r="F5157" s="14" t="str">
        <f t="shared" si="328"/>
        <v>2025-12-05Bill Payment (Credit Card)MV Recycling and Waste Centre21010 Credit Card (CIBC Visa)158</v>
      </c>
      <c r="G5157" s="15">
        <f t="shared" si="329"/>
        <v>45996</v>
      </c>
      <c r="H5157" s="16" t="str">
        <f>IF((IFERROR((VLOOKUP(D5157,'Automation (QBO)'!A:B,2,FALSE)),"0"))=0,"Suspense",(IFERROR((VLOOKUP(D5157,'Automation (QBO)'!A:B,2,FALSE)),"Suspense")))</f>
        <v>Credit Card (CIBC Visa)</v>
      </c>
      <c r="I5157" s="17">
        <f t="shared" si="330"/>
        <v>158</v>
      </c>
      <c r="J5157" s="12" t="str">
        <f t="shared" si="331"/>
        <v>Credit Card (CIBC Visa)</v>
      </c>
    </row>
    <row r="5158" spans="1:10" ht="18" hidden="1" customHeight="1">
      <c r="A5158" s="13" t="s">
        <v>1127</v>
      </c>
      <c r="B5158" s="12" t="s">
        <v>98</v>
      </c>
      <c r="C5158" s="12" t="s">
        <v>1109</v>
      </c>
      <c r="D5158" s="12" t="s">
        <v>660</v>
      </c>
      <c r="E5158" s="115">
        <v>-46.96</v>
      </c>
      <c r="F5158" s="14" t="str">
        <f t="shared" si="328"/>
        <v>2025-12-05Credit Card CreditMaple Ridge Lighting51335 Project Expense - Materials-46.96</v>
      </c>
      <c r="G5158" s="15">
        <f t="shared" si="329"/>
        <v>45996</v>
      </c>
      <c r="H5158" s="16" t="str">
        <f>IF((IFERROR((VLOOKUP(D5158,'Automation (QBO)'!A:B,2,FALSE)),"0"))=0,"Suspense",(IFERROR((VLOOKUP(D5158,'Automation (QBO)'!A:B,2,FALSE)),"Suspense")))</f>
        <v>Project Expense - Materials</v>
      </c>
      <c r="I5158" s="17">
        <f t="shared" si="330"/>
        <v>-46.96</v>
      </c>
      <c r="J5158" s="12" t="str">
        <f t="shared" si="331"/>
        <v>Project Expense - Materials</v>
      </c>
    </row>
    <row r="5159" spans="1:10" ht="18" hidden="1" customHeight="1">
      <c r="A5159" s="13" t="s">
        <v>1127</v>
      </c>
      <c r="B5159" s="12" t="s">
        <v>98</v>
      </c>
      <c r="C5159" s="12" t="s">
        <v>1109</v>
      </c>
      <c r="D5159" s="12" t="s">
        <v>199</v>
      </c>
      <c r="E5159" s="12">
        <v>2.35</v>
      </c>
      <c r="F5159" s="14" t="str">
        <f t="shared" si="328"/>
        <v>2025-12-05Credit Card CreditMaple Ridge Lighting21020 GST/HST Payable2.35</v>
      </c>
      <c r="G5159" s="15">
        <f t="shared" si="329"/>
        <v>45996</v>
      </c>
      <c r="H5159" s="16" t="str">
        <f>IF((IFERROR((VLOOKUP(D5159,'Automation (QBO)'!A:B,2,FALSE)),"0"))=0,"Suspense",(IFERROR((VLOOKUP(D5159,'Automation (QBO)'!A:B,2,FALSE)),"Suspense")))</f>
        <v>GST/HST Payable</v>
      </c>
      <c r="I5159" s="17">
        <f t="shared" si="330"/>
        <v>2.35</v>
      </c>
      <c r="J5159" s="12" t="str">
        <f t="shared" si="331"/>
        <v>GST/HST Payable</v>
      </c>
    </row>
    <row r="5160" spans="1:10" ht="18" hidden="1" customHeight="1">
      <c r="A5160" s="13" t="s">
        <v>1127</v>
      </c>
      <c r="B5160" s="12" t="s">
        <v>98</v>
      </c>
      <c r="C5160" s="12" t="s">
        <v>1109</v>
      </c>
      <c r="D5160" s="12" t="s">
        <v>505</v>
      </c>
      <c r="E5160" s="12">
        <v>-49.31</v>
      </c>
      <c r="F5160" s="14" t="str">
        <f t="shared" si="328"/>
        <v>2025-12-05Credit Card CreditMaple Ridge Lighting21010 Credit Card (CIBC Visa)-49.31</v>
      </c>
      <c r="G5160" s="15">
        <f t="shared" si="329"/>
        <v>45996</v>
      </c>
      <c r="H5160" s="16" t="str">
        <f>IF((IFERROR((VLOOKUP(D5160,'Automation (QBO)'!A:B,2,FALSE)),"0"))=0,"Suspense",(IFERROR((VLOOKUP(D5160,'Automation (QBO)'!A:B,2,FALSE)),"Suspense")))</f>
        <v>Credit Card (CIBC Visa)</v>
      </c>
      <c r="I5160" s="17">
        <f t="shared" si="330"/>
        <v>-49.31</v>
      </c>
      <c r="J5160" s="12" t="str">
        <f t="shared" si="331"/>
        <v>Credit Card (CIBC Visa)</v>
      </c>
    </row>
    <row r="5161" spans="1:10" ht="18" hidden="1" customHeight="1">
      <c r="A5161" s="13" t="s">
        <v>1127</v>
      </c>
      <c r="B5161" s="12" t="s">
        <v>924</v>
      </c>
      <c r="C5161" s="12" t="s">
        <v>101</v>
      </c>
      <c r="D5161" s="12" t="s">
        <v>660</v>
      </c>
      <c r="E5161" s="115">
        <v>459.03</v>
      </c>
      <c r="F5161" s="14" t="str">
        <f t="shared" si="328"/>
        <v>2025-12-05BillAmazon51335 Project Expense - Materials459.03</v>
      </c>
      <c r="G5161" s="15">
        <f t="shared" si="329"/>
        <v>45996</v>
      </c>
      <c r="H5161" s="16" t="str">
        <f>IF((IFERROR((VLOOKUP(D5161,'Automation (QBO)'!A:B,2,FALSE)),"0"))=0,"Suspense",(IFERROR((VLOOKUP(D5161,'Automation (QBO)'!A:B,2,FALSE)),"Suspense")))</f>
        <v>Project Expense - Materials</v>
      </c>
      <c r="I5161" s="17">
        <f t="shared" si="330"/>
        <v>459.03</v>
      </c>
      <c r="J5161" s="12" t="str">
        <f t="shared" si="331"/>
        <v>Project Expense - Materials</v>
      </c>
    </row>
    <row r="5162" spans="1:10" ht="18" hidden="1" customHeight="1">
      <c r="A5162" s="13" t="s">
        <v>1127</v>
      </c>
      <c r="B5162" s="12" t="s">
        <v>924</v>
      </c>
      <c r="C5162" s="12" t="s">
        <v>101</v>
      </c>
      <c r="D5162" s="12" t="s">
        <v>199</v>
      </c>
      <c r="E5162" s="12">
        <v>-21.45</v>
      </c>
      <c r="F5162" s="14" t="str">
        <f t="shared" si="328"/>
        <v>2025-12-05BillAmazon21020 GST/HST Payable-21.45</v>
      </c>
      <c r="G5162" s="15">
        <f t="shared" si="329"/>
        <v>45996</v>
      </c>
      <c r="H5162" s="16" t="str">
        <f>IF((IFERROR((VLOOKUP(D5162,'Automation (QBO)'!A:B,2,FALSE)),"0"))=0,"Suspense",(IFERROR((VLOOKUP(D5162,'Automation (QBO)'!A:B,2,FALSE)),"Suspense")))</f>
        <v>GST/HST Payable</v>
      </c>
      <c r="I5162" s="17">
        <f t="shared" si="330"/>
        <v>-21.45</v>
      </c>
      <c r="J5162" s="12" t="str">
        <f t="shared" si="331"/>
        <v>GST/HST Payable</v>
      </c>
    </row>
    <row r="5163" spans="1:10" ht="18" hidden="1" customHeight="1">
      <c r="A5163" s="13" t="s">
        <v>1127</v>
      </c>
      <c r="B5163" s="12" t="s">
        <v>924</v>
      </c>
      <c r="C5163" s="12" t="s">
        <v>101</v>
      </c>
      <c r="D5163" s="12" t="s">
        <v>272</v>
      </c>
      <c r="E5163" s="12">
        <v>480.48</v>
      </c>
      <c r="F5163" s="14" t="str">
        <f t="shared" si="328"/>
        <v>2025-12-05BillAmazon21000 Accounts Payable480.48</v>
      </c>
      <c r="G5163" s="15">
        <f t="shared" si="329"/>
        <v>45996</v>
      </c>
      <c r="H5163" s="16" t="str">
        <f>IF((IFERROR((VLOOKUP(D5163,'Automation (QBO)'!A:B,2,FALSE)),"0"))=0,"Suspense",(IFERROR((VLOOKUP(D5163,'Automation (QBO)'!A:B,2,FALSE)),"Suspense")))</f>
        <v>Accounts Payable - Unknown</v>
      </c>
      <c r="I5163" s="17">
        <f t="shared" si="330"/>
        <v>480.48</v>
      </c>
      <c r="J5163" s="12" t="str">
        <f t="shared" si="331"/>
        <v>Accounts Payable - Unknown</v>
      </c>
    </row>
    <row r="5164" spans="1:10" ht="18" hidden="1" customHeight="1">
      <c r="A5164" s="13" t="s">
        <v>1127</v>
      </c>
      <c r="B5164" s="12" t="s">
        <v>925</v>
      </c>
      <c r="C5164" s="12" t="s">
        <v>101</v>
      </c>
      <c r="D5164" s="12" t="s">
        <v>272</v>
      </c>
      <c r="E5164" s="12">
        <v>-480.48</v>
      </c>
      <c r="F5164" s="14" t="str">
        <f t="shared" si="328"/>
        <v>2025-12-05Bill Payment (Credit Card)Amazon21000 Accounts Payable-480.48</v>
      </c>
      <c r="G5164" s="15">
        <f t="shared" si="329"/>
        <v>45996</v>
      </c>
      <c r="H5164" s="16" t="str">
        <f>IF((IFERROR((VLOOKUP(D5164,'Automation (QBO)'!A:B,2,FALSE)),"0"))=0,"Suspense",(IFERROR((VLOOKUP(D5164,'Automation (QBO)'!A:B,2,FALSE)),"Suspense")))</f>
        <v>Accounts Payable - Unknown</v>
      </c>
      <c r="I5164" s="17">
        <f t="shared" si="330"/>
        <v>-480.48</v>
      </c>
      <c r="J5164" s="12" t="str">
        <f t="shared" si="331"/>
        <v>Accounts Payable - Unknown</v>
      </c>
    </row>
    <row r="5165" spans="1:10" ht="18" hidden="1" customHeight="1">
      <c r="A5165" s="13" t="s">
        <v>1127</v>
      </c>
      <c r="B5165" s="12" t="s">
        <v>925</v>
      </c>
      <c r="C5165" s="12" t="s">
        <v>101</v>
      </c>
      <c r="D5165" s="12" t="s">
        <v>505</v>
      </c>
      <c r="E5165" s="12">
        <v>480.48</v>
      </c>
      <c r="F5165" s="14" t="str">
        <f t="shared" si="328"/>
        <v>2025-12-05Bill Payment (Credit Card)Amazon21010 Credit Card (CIBC Visa)480.48</v>
      </c>
      <c r="G5165" s="15">
        <f t="shared" si="329"/>
        <v>45996</v>
      </c>
      <c r="H5165" s="16" t="str">
        <f>IF((IFERROR((VLOOKUP(D5165,'Automation (QBO)'!A:B,2,FALSE)),"0"))=0,"Suspense",(IFERROR((VLOOKUP(D5165,'Automation (QBO)'!A:B,2,FALSE)),"Suspense")))</f>
        <v>Credit Card (CIBC Visa)</v>
      </c>
      <c r="I5165" s="17">
        <f t="shared" si="330"/>
        <v>480.48</v>
      </c>
      <c r="J5165" s="12" t="str">
        <f t="shared" si="331"/>
        <v>Credit Card (CIBC Visa)</v>
      </c>
    </row>
    <row r="5166" spans="1:10" ht="18" hidden="1" customHeight="1">
      <c r="A5166" s="13" t="s">
        <v>1127</v>
      </c>
      <c r="B5166" s="12" t="s">
        <v>924</v>
      </c>
      <c r="C5166" s="12" t="s">
        <v>101</v>
      </c>
      <c r="D5166" s="12" t="s">
        <v>660</v>
      </c>
      <c r="E5166" s="115">
        <v>96.27</v>
      </c>
      <c r="F5166" s="14" t="str">
        <f t="shared" si="328"/>
        <v>2025-12-05BillAmazon51335 Project Expense - Materials96.27</v>
      </c>
      <c r="G5166" s="15">
        <f t="shared" si="329"/>
        <v>45996</v>
      </c>
      <c r="H5166" s="16" t="str">
        <f>IF((IFERROR((VLOOKUP(D5166,'Automation (QBO)'!A:B,2,FALSE)),"0"))=0,"Suspense",(IFERROR((VLOOKUP(D5166,'Automation (QBO)'!A:B,2,FALSE)),"Suspense")))</f>
        <v>Project Expense - Materials</v>
      </c>
      <c r="I5166" s="17">
        <f t="shared" si="330"/>
        <v>96.27</v>
      </c>
      <c r="J5166" s="12" t="str">
        <f t="shared" si="331"/>
        <v>Project Expense - Materials</v>
      </c>
    </row>
    <row r="5167" spans="1:10" ht="18" hidden="1" customHeight="1">
      <c r="A5167" s="13" t="s">
        <v>1127</v>
      </c>
      <c r="B5167" s="12" t="s">
        <v>924</v>
      </c>
      <c r="C5167" s="12" t="s">
        <v>101</v>
      </c>
      <c r="D5167" s="12" t="s">
        <v>199</v>
      </c>
      <c r="E5167" s="12">
        <v>-4.5</v>
      </c>
      <c r="F5167" s="14" t="str">
        <f t="shared" si="328"/>
        <v>2025-12-05BillAmazon21020 GST/HST Payable-4.5</v>
      </c>
      <c r="G5167" s="15">
        <f t="shared" si="329"/>
        <v>45996</v>
      </c>
      <c r="H5167" s="16" t="str">
        <f>IF((IFERROR((VLOOKUP(D5167,'Automation (QBO)'!A:B,2,FALSE)),"0"))=0,"Suspense",(IFERROR((VLOOKUP(D5167,'Automation (QBO)'!A:B,2,FALSE)),"Suspense")))</f>
        <v>GST/HST Payable</v>
      </c>
      <c r="I5167" s="17">
        <f t="shared" si="330"/>
        <v>-4.5</v>
      </c>
      <c r="J5167" s="12" t="str">
        <f t="shared" si="331"/>
        <v>GST/HST Payable</v>
      </c>
    </row>
    <row r="5168" spans="1:10" ht="18" hidden="1" customHeight="1">
      <c r="A5168" s="13" t="s">
        <v>1127</v>
      </c>
      <c r="B5168" s="12" t="s">
        <v>924</v>
      </c>
      <c r="C5168" s="12" t="s">
        <v>101</v>
      </c>
      <c r="D5168" s="12" t="s">
        <v>272</v>
      </c>
      <c r="E5168" s="12">
        <v>100.77</v>
      </c>
      <c r="F5168" s="14" t="str">
        <f t="shared" si="328"/>
        <v>2025-12-05BillAmazon21000 Accounts Payable100.77</v>
      </c>
      <c r="G5168" s="15">
        <f t="shared" si="329"/>
        <v>45996</v>
      </c>
      <c r="H5168" s="16" t="str">
        <f>IF((IFERROR((VLOOKUP(D5168,'Automation (QBO)'!A:B,2,FALSE)),"0"))=0,"Suspense",(IFERROR((VLOOKUP(D5168,'Automation (QBO)'!A:B,2,FALSE)),"Suspense")))</f>
        <v>Accounts Payable - Unknown</v>
      </c>
      <c r="I5168" s="17">
        <f t="shared" si="330"/>
        <v>100.77</v>
      </c>
      <c r="J5168" s="12" t="str">
        <f t="shared" si="331"/>
        <v>Accounts Payable - Unknown</v>
      </c>
    </row>
    <row r="5169" spans="1:10" ht="18" hidden="1" customHeight="1">
      <c r="A5169" s="13" t="s">
        <v>1127</v>
      </c>
      <c r="B5169" s="12" t="s">
        <v>925</v>
      </c>
      <c r="C5169" s="12" t="s">
        <v>101</v>
      </c>
      <c r="D5169" s="12" t="s">
        <v>272</v>
      </c>
      <c r="E5169" s="12">
        <v>-100.77</v>
      </c>
      <c r="F5169" s="14" t="str">
        <f t="shared" si="328"/>
        <v>2025-12-05Bill Payment (Credit Card)Amazon21000 Accounts Payable-100.77</v>
      </c>
      <c r="G5169" s="15">
        <f t="shared" si="329"/>
        <v>45996</v>
      </c>
      <c r="H5169" s="16" t="str">
        <f>IF((IFERROR((VLOOKUP(D5169,'Automation (QBO)'!A:B,2,FALSE)),"0"))=0,"Suspense",(IFERROR((VLOOKUP(D5169,'Automation (QBO)'!A:B,2,FALSE)),"Suspense")))</f>
        <v>Accounts Payable - Unknown</v>
      </c>
      <c r="I5169" s="17">
        <f t="shared" si="330"/>
        <v>-100.77</v>
      </c>
      <c r="J5169" s="12" t="str">
        <f t="shared" si="331"/>
        <v>Accounts Payable - Unknown</v>
      </c>
    </row>
    <row r="5170" spans="1:10" ht="18" hidden="1" customHeight="1">
      <c r="A5170" s="13" t="s">
        <v>1127</v>
      </c>
      <c r="B5170" s="12" t="s">
        <v>925</v>
      </c>
      <c r="C5170" s="12" t="s">
        <v>101</v>
      </c>
      <c r="D5170" s="12" t="s">
        <v>505</v>
      </c>
      <c r="E5170" s="12">
        <v>100.77</v>
      </c>
      <c r="F5170" s="14" t="str">
        <f t="shared" si="328"/>
        <v>2025-12-05Bill Payment (Credit Card)Amazon21010 Credit Card (CIBC Visa)100.77</v>
      </c>
      <c r="G5170" s="15">
        <f t="shared" si="329"/>
        <v>45996</v>
      </c>
      <c r="H5170" s="16" t="str">
        <f>IF((IFERROR((VLOOKUP(D5170,'Automation (QBO)'!A:B,2,FALSE)),"0"))=0,"Suspense",(IFERROR((VLOOKUP(D5170,'Automation (QBO)'!A:B,2,FALSE)),"Suspense")))</f>
        <v>Credit Card (CIBC Visa)</v>
      </c>
      <c r="I5170" s="17">
        <f t="shared" si="330"/>
        <v>100.77</v>
      </c>
      <c r="J5170" s="12" t="str">
        <f t="shared" si="331"/>
        <v>Credit Card (CIBC Visa)</v>
      </c>
    </row>
    <row r="5171" spans="1:10" ht="18" hidden="1" customHeight="1">
      <c r="A5171" s="13" t="s">
        <v>1128</v>
      </c>
      <c r="B5171" s="12" t="s">
        <v>925</v>
      </c>
      <c r="C5171" s="12" t="s">
        <v>132</v>
      </c>
      <c r="D5171" s="12" t="s">
        <v>505</v>
      </c>
      <c r="E5171" s="12">
        <v>962.03</v>
      </c>
      <c r="F5171" s="14" t="str">
        <f t="shared" si="328"/>
        <v>2025-12-06Bill Payment (Credit Card)Windsor Plywood Coquitlam21010 Credit Card (CIBC Visa)962.03</v>
      </c>
      <c r="G5171" s="15">
        <f t="shared" si="329"/>
        <v>45997</v>
      </c>
      <c r="H5171" s="16" t="str">
        <f>IF((IFERROR((VLOOKUP(D5171,'Automation (QBO)'!A:B,2,FALSE)),"0"))=0,"Suspense",(IFERROR((VLOOKUP(D5171,'Automation (QBO)'!A:B,2,FALSE)),"Suspense")))</f>
        <v>Credit Card (CIBC Visa)</v>
      </c>
      <c r="I5171" s="17">
        <f t="shared" si="330"/>
        <v>962.03</v>
      </c>
      <c r="J5171" s="12" t="str">
        <f t="shared" si="331"/>
        <v>Credit Card (CIBC Visa)</v>
      </c>
    </row>
    <row r="5172" spans="1:10" ht="18" hidden="1" customHeight="1">
      <c r="A5172" s="13" t="s">
        <v>1128</v>
      </c>
      <c r="B5172" s="12" t="s">
        <v>924</v>
      </c>
      <c r="C5172" s="12" t="s">
        <v>132</v>
      </c>
      <c r="D5172" s="12" t="s">
        <v>660</v>
      </c>
      <c r="E5172" s="115">
        <v>962.03</v>
      </c>
      <c r="F5172" s="14" t="str">
        <f t="shared" si="328"/>
        <v>2025-12-06BillWindsor Plywood Coquitlam51335 Project Expense - Materials962.03</v>
      </c>
      <c r="G5172" s="15">
        <f t="shared" si="329"/>
        <v>45997</v>
      </c>
      <c r="H5172" s="16" t="str">
        <f>IF((IFERROR((VLOOKUP(D5172,'Automation (QBO)'!A:B,2,FALSE)),"0"))=0,"Suspense",(IFERROR((VLOOKUP(D5172,'Automation (QBO)'!A:B,2,FALSE)),"Suspense")))</f>
        <v>Project Expense - Materials</v>
      </c>
      <c r="I5172" s="17">
        <f t="shared" si="330"/>
        <v>962.03</v>
      </c>
      <c r="J5172" s="12" t="str">
        <f t="shared" si="331"/>
        <v>Project Expense - Materials</v>
      </c>
    </row>
    <row r="5173" spans="1:10" ht="18" hidden="1" customHeight="1">
      <c r="A5173" s="13" t="s">
        <v>1128</v>
      </c>
      <c r="B5173" s="12" t="s">
        <v>924</v>
      </c>
      <c r="C5173" s="12" t="s">
        <v>132</v>
      </c>
      <c r="D5173" s="12" t="s">
        <v>199</v>
      </c>
      <c r="E5173" s="12">
        <v>0</v>
      </c>
      <c r="F5173" s="14" t="str">
        <f t="shared" si="328"/>
        <v>2025-12-06BillWindsor Plywood Coquitlam21020 GST/HST Payable0</v>
      </c>
      <c r="G5173" s="15">
        <f t="shared" si="329"/>
        <v>45997</v>
      </c>
      <c r="H5173" s="16" t="str">
        <f>IF((IFERROR((VLOOKUP(D5173,'Automation (QBO)'!A:B,2,FALSE)),"0"))=0,"Suspense",(IFERROR((VLOOKUP(D5173,'Automation (QBO)'!A:B,2,FALSE)),"Suspense")))</f>
        <v>GST/HST Payable</v>
      </c>
      <c r="I5173" s="17">
        <f t="shared" si="330"/>
        <v>0</v>
      </c>
      <c r="J5173" s="12" t="str">
        <f t="shared" si="331"/>
        <v>GST/HST Payable</v>
      </c>
    </row>
    <row r="5174" spans="1:10" ht="18" hidden="1" customHeight="1">
      <c r="A5174" s="13" t="s">
        <v>1128</v>
      </c>
      <c r="B5174" s="12" t="s">
        <v>924</v>
      </c>
      <c r="C5174" s="12" t="s">
        <v>132</v>
      </c>
      <c r="D5174" s="12" t="s">
        <v>272</v>
      </c>
      <c r="E5174" s="12">
        <v>962.03</v>
      </c>
      <c r="F5174" s="14" t="str">
        <f t="shared" si="328"/>
        <v>2025-12-06BillWindsor Plywood Coquitlam21000 Accounts Payable962.03</v>
      </c>
      <c r="G5174" s="15">
        <f t="shared" si="329"/>
        <v>45997</v>
      </c>
      <c r="H5174" s="16" t="str">
        <f>IF((IFERROR((VLOOKUP(D5174,'Automation (QBO)'!A:B,2,FALSE)),"0"))=0,"Suspense",(IFERROR((VLOOKUP(D5174,'Automation (QBO)'!A:B,2,FALSE)),"Suspense")))</f>
        <v>Accounts Payable - Unknown</v>
      </c>
      <c r="I5174" s="17">
        <f t="shared" si="330"/>
        <v>962.03</v>
      </c>
      <c r="J5174" s="12" t="str">
        <f t="shared" si="331"/>
        <v>Accounts Payable - Unknown</v>
      </c>
    </row>
    <row r="5175" spans="1:10" ht="18" hidden="1" customHeight="1">
      <c r="A5175" s="13" t="s">
        <v>1128</v>
      </c>
      <c r="B5175" s="12" t="s">
        <v>925</v>
      </c>
      <c r="C5175" s="12" t="s">
        <v>132</v>
      </c>
      <c r="D5175" s="12" t="s">
        <v>272</v>
      </c>
      <c r="E5175" s="12">
        <v>-962.03</v>
      </c>
      <c r="F5175" s="14" t="str">
        <f t="shared" si="328"/>
        <v>2025-12-06Bill Payment (Credit Card)Windsor Plywood Coquitlam21000 Accounts Payable-962.03</v>
      </c>
      <c r="G5175" s="15">
        <f t="shared" si="329"/>
        <v>45997</v>
      </c>
      <c r="H5175" s="16" t="str">
        <f>IF((IFERROR((VLOOKUP(D5175,'Automation (QBO)'!A:B,2,FALSE)),"0"))=0,"Suspense",(IFERROR((VLOOKUP(D5175,'Automation (QBO)'!A:B,2,FALSE)),"Suspense")))</f>
        <v>Accounts Payable - Unknown</v>
      </c>
      <c r="I5175" s="17">
        <f t="shared" si="330"/>
        <v>-962.03</v>
      </c>
      <c r="J5175" s="12" t="str">
        <f t="shared" si="331"/>
        <v>Accounts Payable - Unknown</v>
      </c>
    </row>
    <row r="5176" spans="1:10" ht="18" hidden="1" customHeight="1">
      <c r="A5176" s="13" t="s">
        <v>1129</v>
      </c>
      <c r="B5176" s="12" t="s">
        <v>925</v>
      </c>
      <c r="C5176" s="12" t="s">
        <v>103</v>
      </c>
      <c r="D5176" s="12" t="s">
        <v>505</v>
      </c>
      <c r="E5176" s="12">
        <v>113.07</v>
      </c>
      <c r="F5176" s="14" t="str">
        <f t="shared" si="328"/>
        <v>2025-12-07Bill Payment (Credit Card)Rona21010 Credit Card (CIBC Visa)113.07</v>
      </c>
      <c r="G5176" s="15">
        <f t="shared" si="329"/>
        <v>45998</v>
      </c>
      <c r="H5176" s="16" t="str">
        <f>IF((IFERROR((VLOOKUP(D5176,'Automation (QBO)'!A:B,2,FALSE)),"0"))=0,"Suspense",(IFERROR((VLOOKUP(D5176,'Automation (QBO)'!A:B,2,FALSE)),"Suspense")))</f>
        <v>Credit Card (CIBC Visa)</v>
      </c>
      <c r="I5176" s="17">
        <f t="shared" si="330"/>
        <v>113.07</v>
      </c>
      <c r="J5176" s="12" t="str">
        <f t="shared" si="331"/>
        <v>Credit Card (CIBC Visa)</v>
      </c>
    </row>
    <row r="5177" spans="1:10" ht="18" hidden="1" customHeight="1">
      <c r="A5177" s="13" t="s">
        <v>1129</v>
      </c>
      <c r="B5177" s="12" t="s">
        <v>924</v>
      </c>
      <c r="C5177" s="12" t="s">
        <v>103</v>
      </c>
      <c r="D5177" s="12" t="s">
        <v>660</v>
      </c>
      <c r="E5177" s="115">
        <v>113.07</v>
      </c>
      <c r="F5177" s="14" t="str">
        <f t="shared" si="328"/>
        <v>2025-12-07BillRona51335 Project Expense - Materials113.07</v>
      </c>
      <c r="G5177" s="15">
        <f t="shared" si="329"/>
        <v>45998</v>
      </c>
      <c r="H5177" s="16" t="str">
        <f>IF((IFERROR((VLOOKUP(D5177,'Automation (QBO)'!A:B,2,FALSE)),"0"))=0,"Suspense",(IFERROR((VLOOKUP(D5177,'Automation (QBO)'!A:B,2,FALSE)),"Suspense")))</f>
        <v>Project Expense - Materials</v>
      </c>
      <c r="I5177" s="17">
        <f t="shared" si="330"/>
        <v>113.07</v>
      </c>
      <c r="J5177" s="12" t="str">
        <f t="shared" si="331"/>
        <v>Project Expense - Materials</v>
      </c>
    </row>
    <row r="5178" spans="1:10" ht="18" hidden="1" customHeight="1">
      <c r="A5178" s="13" t="s">
        <v>1129</v>
      </c>
      <c r="B5178" s="12" t="s">
        <v>924</v>
      </c>
      <c r="C5178" s="12" t="s">
        <v>103</v>
      </c>
      <c r="D5178" s="12" t="s">
        <v>199</v>
      </c>
      <c r="E5178" s="12">
        <v>0</v>
      </c>
      <c r="F5178" s="14" t="str">
        <f t="shared" si="328"/>
        <v>2025-12-07BillRona21020 GST/HST Payable0</v>
      </c>
      <c r="G5178" s="15">
        <f t="shared" si="329"/>
        <v>45998</v>
      </c>
      <c r="H5178" s="16" t="str">
        <f>IF((IFERROR((VLOOKUP(D5178,'Automation (QBO)'!A:B,2,FALSE)),"0"))=0,"Suspense",(IFERROR((VLOOKUP(D5178,'Automation (QBO)'!A:B,2,FALSE)),"Suspense")))</f>
        <v>GST/HST Payable</v>
      </c>
      <c r="I5178" s="17">
        <f t="shared" si="330"/>
        <v>0</v>
      </c>
      <c r="J5178" s="12" t="str">
        <f t="shared" si="331"/>
        <v>GST/HST Payable</v>
      </c>
    </row>
    <row r="5179" spans="1:10" ht="18" hidden="1" customHeight="1">
      <c r="A5179" s="13" t="s">
        <v>1129</v>
      </c>
      <c r="B5179" s="12" t="s">
        <v>924</v>
      </c>
      <c r="C5179" s="12" t="s">
        <v>103</v>
      </c>
      <c r="D5179" s="12" t="s">
        <v>272</v>
      </c>
      <c r="E5179" s="12">
        <v>113.07</v>
      </c>
      <c r="F5179" s="14" t="str">
        <f t="shared" si="328"/>
        <v>2025-12-07BillRona21000 Accounts Payable113.07</v>
      </c>
      <c r="G5179" s="15">
        <f t="shared" si="329"/>
        <v>45998</v>
      </c>
      <c r="H5179" s="16" t="str">
        <f>IF((IFERROR((VLOOKUP(D5179,'Automation (QBO)'!A:B,2,FALSE)),"0"))=0,"Suspense",(IFERROR((VLOOKUP(D5179,'Automation (QBO)'!A:B,2,FALSE)),"Suspense")))</f>
        <v>Accounts Payable - Unknown</v>
      </c>
      <c r="I5179" s="17">
        <f t="shared" si="330"/>
        <v>113.07</v>
      </c>
      <c r="J5179" s="12" t="str">
        <f t="shared" si="331"/>
        <v>Accounts Payable - Unknown</v>
      </c>
    </row>
    <row r="5180" spans="1:10" ht="18" hidden="1" customHeight="1">
      <c r="A5180" s="13" t="s">
        <v>1129</v>
      </c>
      <c r="B5180" s="12" t="s">
        <v>925</v>
      </c>
      <c r="C5180" s="12" t="s">
        <v>103</v>
      </c>
      <c r="D5180" s="12" t="s">
        <v>272</v>
      </c>
      <c r="E5180" s="12">
        <v>-113.07</v>
      </c>
      <c r="F5180" s="14" t="str">
        <f t="shared" si="328"/>
        <v>2025-12-07Bill Payment (Credit Card)Rona21000 Accounts Payable-113.07</v>
      </c>
      <c r="G5180" s="15">
        <f t="shared" si="329"/>
        <v>45998</v>
      </c>
      <c r="H5180" s="16" t="str">
        <f>IF((IFERROR((VLOOKUP(D5180,'Automation (QBO)'!A:B,2,FALSE)),"0"))=0,"Suspense",(IFERROR((VLOOKUP(D5180,'Automation (QBO)'!A:B,2,FALSE)),"Suspense")))</f>
        <v>Accounts Payable - Unknown</v>
      </c>
      <c r="I5180" s="17">
        <f t="shared" si="330"/>
        <v>-113.07</v>
      </c>
      <c r="J5180" s="12" t="str">
        <f t="shared" si="331"/>
        <v>Accounts Payable - Unknown</v>
      </c>
    </row>
    <row r="5181" spans="1:10" ht="18" hidden="1" customHeight="1">
      <c r="A5181" s="13" t="s">
        <v>1129</v>
      </c>
      <c r="B5181" s="12" t="s">
        <v>924</v>
      </c>
      <c r="C5181" s="12" t="s">
        <v>1130</v>
      </c>
      <c r="D5181" s="12" t="s">
        <v>982</v>
      </c>
      <c r="E5181" s="12">
        <v>417.75</v>
      </c>
      <c r="F5181" s="14" t="str">
        <f t="shared" si="328"/>
        <v>2025-12-07BillLordco Parts51351 Equipment &amp; Rental417.75</v>
      </c>
      <c r="G5181" s="15">
        <f t="shared" si="329"/>
        <v>45998</v>
      </c>
      <c r="H5181" s="16" t="str">
        <f>IF((IFERROR((VLOOKUP(D5181,'Automation (QBO)'!A:B,2,FALSE)),"0"))=0,"Suspense",(IFERROR((VLOOKUP(D5181,'Automation (QBO)'!A:B,2,FALSE)),"Suspense")))</f>
        <v>Suspense</v>
      </c>
      <c r="I5181" s="17">
        <f t="shared" si="330"/>
        <v>417.75</v>
      </c>
      <c r="J5181" s="12" t="str">
        <f t="shared" si="331"/>
        <v>Suspense</v>
      </c>
    </row>
    <row r="5182" spans="1:10" ht="18" hidden="1" customHeight="1">
      <c r="A5182" s="13" t="s">
        <v>1129</v>
      </c>
      <c r="B5182" s="12" t="s">
        <v>924</v>
      </c>
      <c r="C5182" s="12" t="s">
        <v>1130</v>
      </c>
      <c r="D5182" s="12" t="s">
        <v>199</v>
      </c>
      <c r="E5182" s="12">
        <v>-19.52</v>
      </c>
      <c r="F5182" s="14" t="str">
        <f t="shared" si="328"/>
        <v>2025-12-07BillLordco Parts21020 GST/HST Payable-19.52</v>
      </c>
      <c r="G5182" s="15">
        <f t="shared" si="329"/>
        <v>45998</v>
      </c>
      <c r="H5182" s="16" t="str">
        <f>IF((IFERROR((VLOOKUP(D5182,'Automation (QBO)'!A:B,2,FALSE)),"0"))=0,"Suspense",(IFERROR((VLOOKUP(D5182,'Automation (QBO)'!A:B,2,FALSE)),"Suspense")))</f>
        <v>GST/HST Payable</v>
      </c>
      <c r="I5182" s="17">
        <f t="shared" si="330"/>
        <v>-19.52</v>
      </c>
      <c r="J5182" s="12" t="str">
        <f t="shared" si="331"/>
        <v>GST/HST Payable</v>
      </c>
    </row>
    <row r="5183" spans="1:10" ht="18" hidden="1" customHeight="1">
      <c r="A5183" s="13" t="s">
        <v>1129</v>
      </c>
      <c r="B5183" s="12" t="s">
        <v>924</v>
      </c>
      <c r="C5183" s="12" t="s">
        <v>1130</v>
      </c>
      <c r="D5183" s="12" t="s">
        <v>272</v>
      </c>
      <c r="E5183" s="12">
        <v>437.27</v>
      </c>
      <c r="F5183" s="14" t="str">
        <f t="shared" si="328"/>
        <v>2025-12-07BillLordco Parts21000 Accounts Payable437.27</v>
      </c>
      <c r="G5183" s="15">
        <f t="shared" si="329"/>
        <v>45998</v>
      </c>
      <c r="H5183" s="16" t="str">
        <f>IF((IFERROR((VLOOKUP(D5183,'Automation (QBO)'!A:B,2,FALSE)),"0"))=0,"Suspense",(IFERROR((VLOOKUP(D5183,'Automation (QBO)'!A:B,2,FALSE)),"Suspense")))</f>
        <v>Accounts Payable - Unknown</v>
      </c>
      <c r="I5183" s="17">
        <f t="shared" si="330"/>
        <v>437.27</v>
      </c>
      <c r="J5183" s="12" t="str">
        <f t="shared" si="331"/>
        <v>Accounts Payable - Unknown</v>
      </c>
    </row>
    <row r="5184" spans="1:10" ht="18" hidden="1" customHeight="1">
      <c r="A5184" s="13" t="s">
        <v>1129</v>
      </c>
      <c r="B5184" s="12" t="s">
        <v>925</v>
      </c>
      <c r="C5184" s="12" t="s">
        <v>1130</v>
      </c>
      <c r="D5184" s="12" t="s">
        <v>272</v>
      </c>
      <c r="E5184" s="12">
        <v>-437.27</v>
      </c>
      <c r="F5184" s="14" t="str">
        <f t="shared" si="328"/>
        <v>2025-12-07Bill Payment (Credit Card)Lordco Parts21000 Accounts Payable-437.27</v>
      </c>
      <c r="G5184" s="15">
        <f t="shared" si="329"/>
        <v>45998</v>
      </c>
      <c r="H5184" s="16" t="str">
        <f>IF((IFERROR((VLOOKUP(D5184,'Automation (QBO)'!A:B,2,FALSE)),"0"))=0,"Suspense",(IFERROR((VLOOKUP(D5184,'Automation (QBO)'!A:B,2,FALSE)),"Suspense")))</f>
        <v>Accounts Payable - Unknown</v>
      </c>
      <c r="I5184" s="17">
        <f t="shared" si="330"/>
        <v>-437.27</v>
      </c>
      <c r="J5184" s="12" t="str">
        <f t="shared" si="331"/>
        <v>Accounts Payable - Unknown</v>
      </c>
    </row>
    <row r="5185" spans="1:10" ht="18" hidden="1" customHeight="1">
      <c r="A5185" s="13" t="s">
        <v>1129</v>
      </c>
      <c r="B5185" s="12" t="s">
        <v>925</v>
      </c>
      <c r="C5185" s="12" t="s">
        <v>1130</v>
      </c>
      <c r="D5185" s="12" t="s">
        <v>505</v>
      </c>
      <c r="E5185" s="12">
        <v>437.27</v>
      </c>
      <c r="F5185" s="14" t="str">
        <f t="shared" si="328"/>
        <v>2025-12-07Bill Payment (Credit Card)Lordco Parts21010 Credit Card (CIBC Visa)437.27</v>
      </c>
      <c r="G5185" s="15">
        <f t="shared" si="329"/>
        <v>45998</v>
      </c>
      <c r="H5185" s="16" t="str">
        <f>IF((IFERROR((VLOOKUP(D5185,'Automation (QBO)'!A:B,2,FALSE)),"0"))=0,"Suspense",(IFERROR((VLOOKUP(D5185,'Automation (QBO)'!A:B,2,FALSE)),"Suspense")))</f>
        <v>Credit Card (CIBC Visa)</v>
      </c>
      <c r="I5185" s="17">
        <f t="shared" si="330"/>
        <v>437.27</v>
      </c>
      <c r="J5185" s="12" t="str">
        <f t="shared" si="331"/>
        <v>Credit Card (CIBC Visa)</v>
      </c>
    </row>
    <row r="5186" spans="1:10" ht="18" hidden="1" customHeight="1">
      <c r="A5186" s="13" t="s">
        <v>1131</v>
      </c>
      <c r="B5186" s="12" t="s">
        <v>924</v>
      </c>
      <c r="C5186" s="12" t="s">
        <v>102</v>
      </c>
      <c r="D5186" s="12" t="s">
        <v>212</v>
      </c>
      <c r="E5186" s="12">
        <v>271</v>
      </c>
      <c r="F5186" s="14" t="str">
        <f t="shared" si="328"/>
        <v>2025-12-08BillInsurance Corporation of British Columbia52185 Insurance - Vehicles271</v>
      </c>
      <c r="G5186" s="15">
        <f t="shared" si="329"/>
        <v>45999</v>
      </c>
      <c r="H5186" s="16" t="str">
        <f>IF((IFERROR((VLOOKUP(D5186,'Automation (QBO)'!A:B,2,FALSE)),"0"))=0,"Suspense",(IFERROR((VLOOKUP(D5186,'Automation (QBO)'!A:B,2,FALSE)),"Suspense")))</f>
        <v>Insurance - Vehicles</v>
      </c>
      <c r="I5186" s="17">
        <f t="shared" si="330"/>
        <v>271</v>
      </c>
      <c r="J5186" s="12" t="str">
        <f t="shared" si="331"/>
        <v>Insurance - Vehicles</v>
      </c>
    </row>
    <row r="5187" spans="1:10" ht="18" hidden="1" customHeight="1">
      <c r="A5187" s="13" t="s">
        <v>1131</v>
      </c>
      <c r="B5187" s="12" t="s">
        <v>924</v>
      </c>
      <c r="C5187" s="12" t="s">
        <v>102</v>
      </c>
      <c r="D5187" s="12" t="s">
        <v>272</v>
      </c>
      <c r="E5187" s="12">
        <v>271</v>
      </c>
      <c r="F5187" s="14" t="str">
        <f t="shared" si="328"/>
        <v>2025-12-08BillInsurance Corporation of British Columbia21000 Accounts Payable271</v>
      </c>
      <c r="G5187" s="15">
        <f t="shared" si="329"/>
        <v>45999</v>
      </c>
      <c r="H5187" s="16" t="str">
        <f>IF((IFERROR((VLOOKUP(D5187,'Automation (QBO)'!A:B,2,FALSE)),"0"))=0,"Suspense",(IFERROR((VLOOKUP(D5187,'Automation (QBO)'!A:B,2,FALSE)),"Suspense")))</f>
        <v>Accounts Payable - Unknown</v>
      </c>
      <c r="I5187" s="17">
        <f t="shared" si="330"/>
        <v>271</v>
      </c>
      <c r="J5187" s="12" t="str">
        <f t="shared" si="331"/>
        <v>Accounts Payable - Unknown</v>
      </c>
    </row>
    <row r="5188" spans="1:10" ht="18" hidden="1" customHeight="1">
      <c r="A5188" s="13" t="s">
        <v>1131</v>
      </c>
      <c r="B5188" s="12" t="s">
        <v>925</v>
      </c>
      <c r="C5188" s="12" t="s">
        <v>102</v>
      </c>
      <c r="D5188" s="12" t="s">
        <v>505</v>
      </c>
      <c r="E5188" s="12">
        <v>271</v>
      </c>
      <c r="F5188" s="14" t="str">
        <f t="shared" si="328"/>
        <v>2025-12-08Bill Payment (Credit Card)Insurance Corporation of British Columbia21010 Credit Card (CIBC Visa)271</v>
      </c>
      <c r="G5188" s="15">
        <f t="shared" si="329"/>
        <v>45999</v>
      </c>
      <c r="H5188" s="16" t="str">
        <f>IF((IFERROR((VLOOKUP(D5188,'Automation (QBO)'!A:B,2,FALSE)),"0"))=0,"Suspense",(IFERROR((VLOOKUP(D5188,'Automation (QBO)'!A:B,2,FALSE)),"Suspense")))</f>
        <v>Credit Card (CIBC Visa)</v>
      </c>
      <c r="I5188" s="17">
        <f t="shared" si="330"/>
        <v>271</v>
      </c>
      <c r="J5188" s="12" t="str">
        <f t="shared" si="331"/>
        <v>Credit Card (CIBC Visa)</v>
      </c>
    </row>
    <row r="5189" spans="1:10" ht="18" hidden="1" customHeight="1">
      <c r="A5189" s="13" t="s">
        <v>1131</v>
      </c>
      <c r="B5189" s="12" t="s">
        <v>925</v>
      </c>
      <c r="C5189" s="12" t="s">
        <v>102</v>
      </c>
      <c r="D5189" s="12" t="s">
        <v>272</v>
      </c>
      <c r="E5189" s="12">
        <v>-271</v>
      </c>
      <c r="F5189" s="14" t="str">
        <f t="shared" si="328"/>
        <v>2025-12-08Bill Payment (Credit Card)Insurance Corporation of British Columbia21000 Accounts Payable-271</v>
      </c>
      <c r="G5189" s="15">
        <f t="shared" si="329"/>
        <v>45999</v>
      </c>
      <c r="H5189" s="16" t="str">
        <f>IF((IFERROR((VLOOKUP(D5189,'Automation (QBO)'!A:B,2,FALSE)),"0"))=0,"Suspense",(IFERROR((VLOOKUP(D5189,'Automation (QBO)'!A:B,2,FALSE)),"Suspense")))</f>
        <v>Accounts Payable - Unknown</v>
      </c>
      <c r="I5189" s="17">
        <f t="shared" si="330"/>
        <v>-271</v>
      </c>
      <c r="J5189" s="12" t="str">
        <f t="shared" si="331"/>
        <v>Accounts Payable - Unknown</v>
      </c>
    </row>
    <row r="5190" spans="1:10" ht="18" hidden="1" customHeight="1">
      <c r="A5190" s="13" t="s">
        <v>1132</v>
      </c>
      <c r="B5190" s="12" t="s">
        <v>78</v>
      </c>
      <c r="C5190" s="12" t="s">
        <v>988</v>
      </c>
      <c r="D5190" s="12" t="s">
        <v>383</v>
      </c>
      <c r="E5190" s="12">
        <v>17.760000000000002</v>
      </c>
      <c r="F5190" s="14" t="str">
        <f t="shared" si="328"/>
        <v>2025-12-09ExpenseTrello52165 Subscriptions (Annual)17.76</v>
      </c>
      <c r="G5190" s="15">
        <f t="shared" si="329"/>
        <v>46000</v>
      </c>
      <c r="H5190" s="16" t="str">
        <f>IF((IFERROR((VLOOKUP(D5190,'Automation (QBO)'!A:B,2,FALSE)),"0"))=0,"Suspense",(IFERROR((VLOOKUP(D5190,'Automation (QBO)'!A:B,2,FALSE)),"Suspense")))</f>
        <v>Subscriptions (Annual)</v>
      </c>
      <c r="I5190" s="17">
        <f t="shared" si="330"/>
        <v>17.760000000000002</v>
      </c>
      <c r="J5190" s="12" t="str">
        <f t="shared" si="331"/>
        <v>Subscriptions (Annual)</v>
      </c>
    </row>
    <row r="5191" spans="1:10" ht="18" hidden="1" customHeight="1">
      <c r="A5191" s="13" t="s">
        <v>1132</v>
      </c>
      <c r="B5191" s="12" t="s">
        <v>78</v>
      </c>
      <c r="C5191" s="12" t="s">
        <v>988</v>
      </c>
      <c r="D5191" s="12" t="s">
        <v>199</v>
      </c>
      <c r="E5191" s="12">
        <v>0</v>
      </c>
      <c r="F5191" s="14" t="str">
        <f t="shared" si="328"/>
        <v>2025-12-09ExpenseTrello21020 GST/HST Payable0</v>
      </c>
      <c r="G5191" s="15">
        <f t="shared" si="329"/>
        <v>46000</v>
      </c>
      <c r="H5191" s="16" t="str">
        <f>IF((IFERROR((VLOOKUP(D5191,'Automation (QBO)'!A:B,2,FALSE)),"0"))=0,"Suspense",(IFERROR((VLOOKUP(D5191,'Automation (QBO)'!A:B,2,FALSE)),"Suspense")))</f>
        <v>GST/HST Payable</v>
      </c>
      <c r="I5191" s="17">
        <f t="shared" si="330"/>
        <v>0</v>
      </c>
      <c r="J5191" s="12" t="str">
        <f t="shared" si="331"/>
        <v>GST/HST Payable</v>
      </c>
    </row>
    <row r="5192" spans="1:10" ht="18" hidden="1" customHeight="1">
      <c r="A5192" s="13" t="s">
        <v>1132</v>
      </c>
      <c r="B5192" s="12" t="s">
        <v>78</v>
      </c>
      <c r="C5192" s="12" t="s">
        <v>988</v>
      </c>
      <c r="D5192" s="12" t="s">
        <v>505</v>
      </c>
      <c r="E5192" s="12">
        <v>17.760000000000002</v>
      </c>
      <c r="F5192" s="14" t="str">
        <f t="shared" si="328"/>
        <v>2025-12-09ExpenseTrello21010 Credit Card (CIBC Visa)17.76</v>
      </c>
      <c r="G5192" s="15">
        <f t="shared" si="329"/>
        <v>46000</v>
      </c>
      <c r="H5192" s="16" t="str">
        <f>IF((IFERROR((VLOOKUP(D5192,'Automation (QBO)'!A:B,2,FALSE)),"0"))=0,"Suspense",(IFERROR((VLOOKUP(D5192,'Automation (QBO)'!A:B,2,FALSE)),"Suspense")))</f>
        <v>Credit Card (CIBC Visa)</v>
      </c>
      <c r="I5192" s="17">
        <f t="shared" si="330"/>
        <v>17.760000000000002</v>
      </c>
      <c r="J5192" s="12" t="str">
        <f t="shared" si="331"/>
        <v>Credit Card (CIBC Visa)</v>
      </c>
    </row>
    <row r="5193" spans="1:10" ht="18" hidden="1" customHeight="1">
      <c r="A5193" s="13" t="s">
        <v>1132</v>
      </c>
      <c r="B5193" s="12" t="s">
        <v>925</v>
      </c>
      <c r="C5193" s="12" t="s">
        <v>103</v>
      </c>
      <c r="D5193" s="12" t="s">
        <v>272</v>
      </c>
      <c r="E5193" s="12">
        <v>-324.47000000000003</v>
      </c>
      <c r="F5193" s="14" t="str">
        <f t="shared" si="328"/>
        <v>2025-12-09Bill Payment (Credit Card)Rona21000 Accounts Payable-324.47</v>
      </c>
      <c r="G5193" s="15">
        <f t="shared" si="329"/>
        <v>46000</v>
      </c>
      <c r="H5193" s="16" t="str">
        <f>IF((IFERROR((VLOOKUP(D5193,'Automation (QBO)'!A:B,2,FALSE)),"0"))=0,"Suspense",(IFERROR((VLOOKUP(D5193,'Automation (QBO)'!A:B,2,FALSE)),"Suspense")))</f>
        <v>Accounts Payable - Unknown</v>
      </c>
      <c r="I5193" s="17">
        <f t="shared" si="330"/>
        <v>-324.47000000000003</v>
      </c>
      <c r="J5193" s="12" t="str">
        <f t="shared" si="331"/>
        <v>Accounts Payable - Unknown</v>
      </c>
    </row>
    <row r="5194" spans="1:10" ht="18" hidden="1" customHeight="1">
      <c r="A5194" s="13" t="s">
        <v>1132</v>
      </c>
      <c r="B5194" s="12" t="s">
        <v>925</v>
      </c>
      <c r="C5194" s="12" t="s">
        <v>103</v>
      </c>
      <c r="D5194" s="12" t="s">
        <v>505</v>
      </c>
      <c r="E5194" s="12">
        <v>324.47000000000003</v>
      </c>
      <c r="F5194" s="14" t="str">
        <f t="shared" si="328"/>
        <v>2025-12-09Bill Payment (Credit Card)Rona21010 Credit Card (CIBC Visa)324.47</v>
      </c>
      <c r="G5194" s="15">
        <f t="shared" si="329"/>
        <v>46000</v>
      </c>
      <c r="H5194" s="16" t="str">
        <f>IF((IFERROR((VLOOKUP(D5194,'Automation (QBO)'!A:B,2,FALSE)),"0"))=0,"Suspense",(IFERROR((VLOOKUP(D5194,'Automation (QBO)'!A:B,2,FALSE)),"Suspense")))</f>
        <v>Credit Card (CIBC Visa)</v>
      </c>
      <c r="I5194" s="17">
        <f t="shared" si="330"/>
        <v>324.47000000000003</v>
      </c>
      <c r="J5194" s="12" t="str">
        <f t="shared" si="331"/>
        <v>Credit Card (CIBC Visa)</v>
      </c>
    </row>
    <row r="5195" spans="1:10" ht="18" hidden="1" customHeight="1">
      <c r="A5195" s="13" t="s">
        <v>1132</v>
      </c>
      <c r="B5195" s="12" t="s">
        <v>924</v>
      </c>
      <c r="C5195" s="12" t="s">
        <v>103</v>
      </c>
      <c r="D5195" s="12" t="s">
        <v>660</v>
      </c>
      <c r="E5195" s="115">
        <v>309.98</v>
      </c>
      <c r="F5195" s="14" t="str">
        <f t="shared" si="328"/>
        <v>2025-12-09BillRona51335 Project Expense - Materials309.98</v>
      </c>
      <c r="G5195" s="15">
        <f t="shared" si="329"/>
        <v>46000</v>
      </c>
      <c r="H5195" s="16" t="str">
        <f>IF((IFERROR((VLOOKUP(D5195,'Automation (QBO)'!A:B,2,FALSE)),"0"))=0,"Suspense",(IFERROR((VLOOKUP(D5195,'Automation (QBO)'!A:B,2,FALSE)),"Suspense")))</f>
        <v>Project Expense - Materials</v>
      </c>
      <c r="I5195" s="17">
        <f t="shared" si="330"/>
        <v>309.98</v>
      </c>
      <c r="J5195" s="12" t="str">
        <f t="shared" si="331"/>
        <v>Project Expense - Materials</v>
      </c>
    </row>
    <row r="5196" spans="1:10" ht="18" hidden="1" customHeight="1">
      <c r="A5196" s="13" t="s">
        <v>1132</v>
      </c>
      <c r="B5196" s="12" t="s">
        <v>924</v>
      </c>
      <c r="C5196" s="12" t="s">
        <v>103</v>
      </c>
      <c r="D5196" s="12" t="s">
        <v>199</v>
      </c>
      <c r="E5196" s="12">
        <v>-14.49</v>
      </c>
      <c r="F5196" s="14" t="str">
        <f t="shared" si="328"/>
        <v>2025-12-09BillRona21020 GST/HST Payable-14.49</v>
      </c>
      <c r="G5196" s="15">
        <f t="shared" si="329"/>
        <v>46000</v>
      </c>
      <c r="H5196" s="16" t="str">
        <f>IF((IFERROR((VLOOKUP(D5196,'Automation (QBO)'!A:B,2,FALSE)),"0"))=0,"Suspense",(IFERROR((VLOOKUP(D5196,'Automation (QBO)'!A:B,2,FALSE)),"Suspense")))</f>
        <v>GST/HST Payable</v>
      </c>
      <c r="I5196" s="17">
        <f t="shared" si="330"/>
        <v>-14.49</v>
      </c>
      <c r="J5196" s="12" t="str">
        <f t="shared" si="331"/>
        <v>GST/HST Payable</v>
      </c>
    </row>
    <row r="5197" spans="1:10" ht="18" hidden="1" customHeight="1">
      <c r="A5197" s="13" t="s">
        <v>1132</v>
      </c>
      <c r="B5197" s="12" t="s">
        <v>924</v>
      </c>
      <c r="C5197" s="12" t="s">
        <v>103</v>
      </c>
      <c r="D5197" s="12" t="s">
        <v>272</v>
      </c>
      <c r="E5197" s="12">
        <v>324.47000000000003</v>
      </c>
      <c r="F5197" s="14" t="str">
        <f t="shared" si="328"/>
        <v>2025-12-09BillRona21000 Accounts Payable324.47</v>
      </c>
      <c r="G5197" s="15">
        <f t="shared" si="329"/>
        <v>46000</v>
      </c>
      <c r="H5197" s="16" t="str">
        <f>IF((IFERROR((VLOOKUP(D5197,'Automation (QBO)'!A:B,2,FALSE)),"0"))=0,"Suspense",(IFERROR((VLOOKUP(D5197,'Automation (QBO)'!A:B,2,FALSE)),"Suspense")))</f>
        <v>Accounts Payable - Unknown</v>
      </c>
      <c r="I5197" s="17">
        <f t="shared" si="330"/>
        <v>324.47000000000003</v>
      </c>
      <c r="J5197" s="12" t="str">
        <f t="shared" si="331"/>
        <v>Accounts Payable - Unknown</v>
      </c>
    </row>
    <row r="5198" spans="1:10" ht="18" hidden="1" customHeight="1">
      <c r="A5198" s="13" t="s">
        <v>1132</v>
      </c>
      <c r="B5198" s="12" t="s">
        <v>924</v>
      </c>
      <c r="C5198" s="12" t="s">
        <v>855</v>
      </c>
      <c r="D5198" s="12" t="s">
        <v>660</v>
      </c>
      <c r="E5198" s="115">
        <v>118.02</v>
      </c>
      <c r="F5198" s="14" t="str">
        <f t="shared" si="328"/>
        <v>2025-12-09BillRichelieu51335 Project Expense - Materials118.02</v>
      </c>
      <c r="G5198" s="15">
        <f t="shared" si="329"/>
        <v>46000</v>
      </c>
      <c r="H5198" s="16" t="str">
        <f>IF((IFERROR((VLOOKUP(D5198,'Automation (QBO)'!A:B,2,FALSE)),"0"))=0,"Suspense",(IFERROR((VLOOKUP(D5198,'Automation (QBO)'!A:B,2,FALSE)),"Suspense")))</f>
        <v>Project Expense - Materials</v>
      </c>
      <c r="I5198" s="17">
        <f t="shared" si="330"/>
        <v>118.02</v>
      </c>
      <c r="J5198" s="12" t="str">
        <f t="shared" si="331"/>
        <v>Project Expense - Materials</v>
      </c>
    </row>
    <row r="5199" spans="1:10" ht="18" hidden="1" customHeight="1">
      <c r="A5199" s="13" t="s">
        <v>1132</v>
      </c>
      <c r="B5199" s="12" t="s">
        <v>924</v>
      </c>
      <c r="C5199" s="12" t="s">
        <v>855</v>
      </c>
      <c r="D5199" s="12" t="s">
        <v>199</v>
      </c>
      <c r="E5199" s="12">
        <v>-5.52</v>
      </c>
      <c r="F5199" s="14" t="str">
        <f t="shared" si="328"/>
        <v>2025-12-09BillRichelieu21020 GST/HST Payable-5.52</v>
      </c>
      <c r="G5199" s="15">
        <f t="shared" si="329"/>
        <v>46000</v>
      </c>
      <c r="H5199" s="16" t="str">
        <f>IF((IFERROR((VLOOKUP(D5199,'Automation (QBO)'!A:B,2,FALSE)),"0"))=0,"Suspense",(IFERROR((VLOOKUP(D5199,'Automation (QBO)'!A:B,2,FALSE)),"Suspense")))</f>
        <v>GST/HST Payable</v>
      </c>
      <c r="I5199" s="17">
        <f t="shared" si="330"/>
        <v>-5.52</v>
      </c>
      <c r="J5199" s="12" t="str">
        <f t="shared" si="331"/>
        <v>GST/HST Payable</v>
      </c>
    </row>
    <row r="5200" spans="1:10" ht="18" hidden="1" customHeight="1">
      <c r="A5200" s="13" t="s">
        <v>1132</v>
      </c>
      <c r="B5200" s="12" t="s">
        <v>924</v>
      </c>
      <c r="C5200" s="12" t="s">
        <v>855</v>
      </c>
      <c r="D5200" s="12" t="s">
        <v>272</v>
      </c>
      <c r="E5200" s="12">
        <v>123.54</v>
      </c>
      <c r="F5200" s="14" t="str">
        <f t="shared" si="328"/>
        <v>2025-12-09BillRichelieu21000 Accounts Payable123.54</v>
      </c>
      <c r="G5200" s="15">
        <f t="shared" si="329"/>
        <v>46000</v>
      </c>
      <c r="H5200" s="16" t="str">
        <f>IF((IFERROR((VLOOKUP(D5200,'Automation (QBO)'!A:B,2,FALSE)),"0"))=0,"Suspense",(IFERROR((VLOOKUP(D5200,'Automation (QBO)'!A:B,2,FALSE)),"Suspense")))</f>
        <v>Accounts Payable - Unknown</v>
      </c>
      <c r="I5200" s="17">
        <f t="shared" si="330"/>
        <v>123.54</v>
      </c>
      <c r="J5200" s="12" t="str">
        <f t="shared" si="331"/>
        <v>Accounts Payable - Unknown</v>
      </c>
    </row>
    <row r="5201" spans="1:10" ht="18" hidden="1" customHeight="1">
      <c r="A5201" s="13" t="s">
        <v>1132</v>
      </c>
      <c r="B5201" s="12" t="s">
        <v>925</v>
      </c>
      <c r="C5201" s="12" t="s">
        <v>855</v>
      </c>
      <c r="D5201" s="12" t="s">
        <v>505</v>
      </c>
      <c r="E5201" s="12">
        <v>123.54</v>
      </c>
      <c r="F5201" s="14" t="str">
        <f t="shared" si="328"/>
        <v>2025-12-09Bill Payment (Credit Card)Richelieu21010 Credit Card (CIBC Visa)123.54</v>
      </c>
      <c r="G5201" s="15">
        <f t="shared" si="329"/>
        <v>46000</v>
      </c>
      <c r="H5201" s="16" t="str">
        <f>IF((IFERROR((VLOOKUP(D5201,'Automation (QBO)'!A:B,2,FALSE)),"0"))=0,"Suspense",(IFERROR((VLOOKUP(D5201,'Automation (QBO)'!A:B,2,FALSE)),"Suspense")))</f>
        <v>Credit Card (CIBC Visa)</v>
      </c>
      <c r="I5201" s="17">
        <f t="shared" si="330"/>
        <v>123.54</v>
      </c>
      <c r="J5201" s="12" t="str">
        <f t="shared" si="331"/>
        <v>Credit Card (CIBC Visa)</v>
      </c>
    </row>
    <row r="5202" spans="1:10" ht="18" hidden="1" customHeight="1">
      <c r="A5202" s="13" t="s">
        <v>1132</v>
      </c>
      <c r="B5202" s="12" t="s">
        <v>925</v>
      </c>
      <c r="C5202" s="12" t="s">
        <v>855</v>
      </c>
      <c r="D5202" s="12" t="s">
        <v>272</v>
      </c>
      <c r="E5202" s="12">
        <v>-123.54</v>
      </c>
      <c r="F5202" s="14" t="str">
        <f t="shared" si="328"/>
        <v>2025-12-09Bill Payment (Credit Card)Richelieu21000 Accounts Payable-123.54</v>
      </c>
      <c r="G5202" s="15">
        <f t="shared" si="329"/>
        <v>46000</v>
      </c>
      <c r="H5202" s="16" t="str">
        <f>IF((IFERROR((VLOOKUP(D5202,'Automation (QBO)'!A:B,2,FALSE)),"0"))=0,"Suspense",(IFERROR((VLOOKUP(D5202,'Automation (QBO)'!A:B,2,FALSE)),"Suspense")))</f>
        <v>Accounts Payable - Unknown</v>
      </c>
      <c r="I5202" s="17">
        <f t="shared" si="330"/>
        <v>-123.54</v>
      </c>
      <c r="J5202" s="12" t="str">
        <f t="shared" si="331"/>
        <v>Accounts Payable - Unknown</v>
      </c>
    </row>
    <row r="5203" spans="1:10" ht="18" hidden="1" customHeight="1">
      <c r="A5203" s="13" t="s">
        <v>1133</v>
      </c>
      <c r="B5203" s="12" t="s">
        <v>924</v>
      </c>
      <c r="C5203" s="12" t="s">
        <v>101</v>
      </c>
      <c r="D5203" s="12" t="s">
        <v>660</v>
      </c>
      <c r="E5203" s="115">
        <v>411.37</v>
      </c>
      <c r="F5203" s="14" t="str">
        <f t="shared" si="328"/>
        <v>2025-12-11BillAmazon51335 Project Expense - Materials411.37</v>
      </c>
      <c r="G5203" s="15">
        <f t="shared" si="329"/>
        <v>46002</v>
      </c>
      <c r="H5203" s="16" t="str">
        <f>IF((IFERROR((VLOOKUP(D5203,'Automation (QBO)'!A:B,2,FALSE)),"0"))=0,"Suspense",(IFERROR((VLOOKUP(D5203,'Automation (QBO)'!A:B,2,FALSE)),"Suspense")))</f>
        <v>Project Expense - Materials</v>
      </c>
      <c r="I5203" s="17">
        <f t="shared" si="330"/>
        <v>411.37</v>
      </c>
      <c r="J5203" s="12" t="str">
        <f t="shared" si="331"/>
        <v>Project Expense - Materials</v>
      </c>
    </row>
    <row r="5204" spans="1:10" ht="18" hidden="1" customHeight="1">
      <c r="A5204" s="13" t="s">
        <v>1133</v>
      </c>
      <c r="B5204" s="12" t="s">
        <v>924</v>
      </c>
      <c r="C5204" s="12" t="s">
        <v>101</v>
      </c>
      <c r="D5204" s="12" t="s">
        <v>199</v>
      </c>
      <c r="E5204" s="12">
        <v>-20.57</v>
      </c>
      <c r="F5204" s="14" t="str">
        <f t="shared" si="328"/>
        <v>2025-12-11BillAmazon21020 GST/HST Payable-20.57</v>
      </c>
      <c r="G5204" s="15">
        <f t="shared" si="329"/>
        <v>46002</v>
      </c>
      <c r="H5204" s="16" t="str">
        <f>IF((IFERROR((VLOOKUP(D5204,'Automation (QBO)'!A:B,2,FALSE)),"0"))=0,"Suspense",(IFERROR((VLOOKUP(D5204,'Automation (QBO)'!A:B,2,FALSE)),"Suspense")))</f>
        <v>GST/HST Payable</v>
      </c>
      <c r="I5204" s="17">
        <f t="shared" si="330"/>
        <v>-20.57</v>
      </c>
      <c r="J5204" s="12" t="str">
        <f t="shared" si="331"/>
        <v>GST/HST Payable</v>
      </c>
    </row>
    <row r="5205" spans="1:10" ht="18" hidden="1" customHeight="1">
      <c r="A5205" s="13" t="s">
        <v>1133</v>
      </c>
      <c r="B5205" s="12" t="s">
        <v>924</v>
      </c>
      <c r="C5205" s="12" t="s">
        <v>101</v>
      </c>
      <c r="D5205" s="12" t="s">
        <v>272</v>
      </c>
      <c r="E5205" s="12">
        <v>431.94</v>
      </c>
      <c r="F5205" s="14" t="str">
        <f t="shared" si="328"/>
        <v>2025-12-11BillAmazon21000 Accounts Payable431.94</v>
      </c>
      <c r="G5205" s="15">
        <f t="shared" si="329"/>
        <v>46002</v>
      </c>
      <c r="H5205" s="16" t="str">
        <f>IF((IFERROR((VLOOKUP(D5205,'Automation (QBO)'!A:B,2,FALSE)),"0"))=0,"Suspense",(IFERROR((VLOOKUP(D5205,'Automation (QBO)'!A:B,2,FALSE)),"Suspense")))</f>
        <v>Accounts Payable - Unknown</v>
      </c>
      <c r="I5205" s="17">
        <f t="shared" si="330"/>
        <v>431.94</v>
      </c>
      <c r="J5205" s="12" t="str">
        <f t="shared" si="331"/>
        <v>Accounts Payable - Unknown</v>
      </c>
    </row>
    <row r="5206" spans="1:10" ht="18" hidden="1" customHeight="1">
      <c r="A5206" s="13" t="s">
        <v>1133</v>
      </c>
      <c r="B5206" s="12" t="s">
        <v>925</v>
      </c>
      <c r="C5206" s="12" t="s">
        <v>101</v>
      </c>
      <c r="D5206" s="12" t="s">
        <v>505</v>
      </c>
      <c r="E5206" s="12">
        <v>431.94</v>
      </c>
      <c r="F5206" s="14" t="str">
        <f t="shared" si="328"/>
        <v>2025-12-11Bill Payment (Credit Card)Amazon21010 Credit Card (CIBC Visa)431.94</v>
      </c>
      <c r="G5206" s="15">
        <f t="shared" si="329"/>
        <v>46002</v>
      </c>
      <c r="H5206" s="16" t="str">
        <f>IF((IFERROR((VLOOKUP(D5206,'Automation (QBO)'!A:B,2,FALSE)),"0"))=0,"Suspense",(IFERROR((VLOOKUP(D5206,'Automation (QBO)'!A:B,2,FALSE)),"Suspense")))</f>
        <v>Credit Card (CIBC Visa)</v>
      </c>
      <c r="I5206" s="17">
        <f t="shared" si="330"/>
        <v>431.94</v>
      </c>
      <c r="J5206" s="12" t="str">
        <f t="shared" si="331"/>
        <v>Credit Card (CIBC Visa)</v>
      </c>
    </row>
    <row r="5207" spans="1:10" ht="18" hidden="1" customHeight="1">
      <c r="A5207" s="13" t="s">
        <v>1133</v>
      </c>
      <c r="B5207" s="12" t="s">
        <v>925</v>
      </c>
      <c r="C5207" s="12" t="s">
        <v>101</v>
      </c>
      <c r="D5207" s="12" t="s">
        <v>272</v>
      </c>
      <c r="E5207" s="12">
        <v>-431.94</v>
      </c>
      <c r="F5207" s="14" t="str">
        <f t="shared" si="328"/>
        <v>2025-12-11Bill Payment (Credit Card)Amazon21000 Accounts Payable-431.94</v>
      </c>
      <c r="G5207" s="15">
        <f t="shared" si="329"/>
        <v>46002</v>
      </c>
      <c r="H5207" s="16" t="str">
        <f>IF((IFERROR((VLOOKUP(D5207,'Automation (QBO)'!A:B,2,FALSE)),"0"))=0,"Suspense",(IFERROR((VLOOKUP(D5207,'Automation (QBO)'!A:B,2,FALSE)),"Suspense")))</f>
        <v>Accounts Payable - Unknown</v>
      </c>
      <c r="I5207" s="17">
        <f t="shared" si="330"/>
        <v>-431.94</v>
      </c>
      <c r="J5207" s="12" t="str">
        <f t="shared" si="331"/>
        <v>Accounts Payable - Unknown</v>
      </c>
    </row>
    <row r="5208" spans="1:10" ht="18" hidden="1" customHeight="1">
      <c r="A5208" s="13" t="s">
        <v>1134</v>
      </c>
      <c r="B5208" s="12" t="s">
        <v>99</v>
      </c>
      <c r="D5208" s="12" t="s">
        <v>201</v>
      </c>
      <c r="E5208" s="12">
        <v>-5000</v>
      </c>
      <c r="F5208" s="14" t="str">
        <f t="shared" ref="F5208:F5271" si="332">A5208&amp;B5208&amp;C5208&amp;D5208&amp;E5208</f>
        <v>2025-12-12Credit Card Payment11005 Chequing (CIBC)-5000</v>
      </c>
      <c r="G5208" s="15">
        <f t="shared" ref="G5208:G5271" si="333">IFERROR((DATEVALUE(A5208)),A5208)</f>
        <v>46003</v>
      </c>
      <c r="H5208" s="16" t="str">
        <f>IF((IFERROR((VLOOKUP(D5208,'Automation (QBO)'!A:B,2,FALSE)),"0"))=0,"Suspense",(IFERROR((VLOOKUP(D5208,'Automation (QBO)'!A:B,2,FALSE)),"Suspense")))</f>
        <v>Chequing (CIBC)</v>
      </c>
      <c r="I5208" s="17">
        <f t="shared" ref="I5208:I5271" si="334">E5208</f>
        <v>-5000</v>
      </c>
      <c r="J5208" s="12" t="str">
        <f t="shared" ref="J5208:J5271" si="335">H5208</f>
        <v>Chequing (CIBC)</v>
      </c>
    </row>
    <row r="5209" spans="1:10" ht="18" hidden="1" customHeight="1">
      <c r="A5209" s="13" t="s">
        <v>1134</v>
      </c>
      <c r="B5209" s="12" t="s">
        <v>99</v>
      </c>
      <c r="D5209" s="12" t="s">
        <v>505</v>
      </c>
      <c r="E5209" s="12">
        <v>-5000</v>
      </c>
      <c r="F5209" s="14" t="str">
        <f t="shared" si="332"/>
        <v>2025-12-12Credit Card Payment21010 Credit Card (CIBC Visa)-5000</v>
      </c>
      <c r="G5209" s="15">
        <f t="shared" si="333"/>
        <v>46003</v>
      </c>
      <c r="H5209" s="16" t="str">
        <f>IF((IFERROR((VLOOKUP(D5209,'Automation (QBO)'!A:B,2,FALSE)),"0"))=0,"Suspense",(IFERROR((VLOOKUP(D5209,'Automation (QBO)'!A:B,2,FALSE)),"Suspense")))</f>
        <v>Credit Card (CIBC Visa)</v>
      </c>
      <c r="I5209" s="17">
        <f t="shared" si="334"/>
        <v>-5000</v>
      </c>
      <c r="J5209" s="12" t="str">
        <f t="shared" si="335"/>
        <v>Credit Card (CIBC Visa)</v>
      </c>
    </row>
    <row r="5210" spans="1:10" ht="18" hidden="1" customHeight="1">
      <c r="A5210" s="13" t="s">
        <v>1134</v>
      </c>
      <c r="B5210" s="12" t="s">
        <v>78</v>
      </c>
      <c r="C5210" s="12" t="s">
        <v>109</v>
      </c>
      <c r="D5210" s="12" t="s">
        <v>656</v>
      </c>
      <c r="E5210" s="12">
        <v>3000</v>
      </c>
      <c r="F5210" s="14" t="str">
        <f t="shared" si="332"/>
        <v>2025-12-12ExpenseSaltire Rentals13007 Due to/from Saltire Rentals3000</v>
      </c>
      <c r="G5210" s="15">
        <f t="shared" si="333"/>
        <v>46003</v>
      </c>
      <c r="H5210" s="16" t="str">
        <f>IF((IFERROR((VLOOKUP(D5210,'Automation (QBO)'!A:B,2,FALSE)),"0"))=0,"Suspense",(IFERROR((VLOOKUP(D5210,'Automation (QBO)'!A:B,2,FALSE)),"Suspense")))</f>
        <v>Due to/from Saltire Rentals</v>
      </c>
      <c r="I5210" s="17">
        <f t="shared" si="334"/>
        <v>3000</v>
      </c>
      <c r="J5210" s="12" t="str">
        <f t="shared" si="335"/>
        <v>Due to/from Saltire Rentals</v>
      </c>
    </row>
    <row r="5211" spans="1:10" ht="18" hidden="1" customHeight="1">
      <c r="A5211" s="13" t="s">
        <v>1134</v>
      </c>
      <c r="B5211" s="12" t="s">
        <v>78</v>
      </c>
      <c r="C5211" s="12" t="s">
        <v>109</v>
      </c>
      <c r="D5211" s="12" t="s">
        <v>199</v>
      </c>
      <c r="E5211" s="12">
        <v>0</v>
      </c>
      <c r="F5211" s="14" t="str">
        <f t="shared" si="332"/>
        <v>2025-12-12ExpenseSaltire Rentals21020 GST/HST Payable0</v>
      </c>
      <c r="G5211" s="15">
        <f t="shared" si="333"/>
        <v>46003</v>
      </c>
      <c r="H5211" s="16" t="str">
        <f>IF((IFERROR((VLOOKUP(D5211,'Automation (QBO)'!A:B,2,FALSE)),"0"))=0,"Suspense",(IFERROR((VLOOKUP(D5211,'Automation (QBO)'!A:B,2,FALSE)),"Suspense")))</f>
        <v>GST/HST Payable</v>
      </c>
      <c r="I5211" s="17">
        <f t="shared" si="334"/>
        <v>0</v>
      </c>
      <c r="J5211" s="12" t="str">
        <f t="shared" si="335"/>
        <v>GST/HST Payable</v>
      </c>
    </row>
    <row r="5212" spans="1:10" ht="18" hidden="1" customHeight="1">
      <c r="A5212" s="13" t="s">
        <v>1134</v>
      </c>
      <c r="B5212" s="12" t="s">
        <v>78</v>
      </c>
      <c r="C5212" s="12" t="s">
        <v>117</v>
      </c>
      <c r="D5212" s="12" t="s">
        <v>383</v>
      </c>
      <c r="E5212" s="12">
        <v>46.03</v>
      </c>
      <c r="F5212" s="14" t="str">
        <f t="shared" si="332"/>
        <v>2025-12-12ExpenseWebflow52165 Subscriptions (Annual)46.03</v>
      </c>
      <c r="G5212" s="15">
        <f t="shared" si="333"/>
        <v>46003</v>
      </c>
      <c r="H5212" s="16" t="str">
        <f>IF((IFERROR((VLOOKUP(D5212,'Automation (QBO)'!A:B,2,FALSE)),"0"))=0,"Suspense",(IFERROR((VLOOKUP(D5212,'Automation (QBO)'!A:B,2,FALSE)),"Suspense")))</f>
        <v>Subscriptions (Annual)</v>
      </c>
      <c r="I5212" s="17">
        <f t="shared" si="334"/>
        <v>46.03</v>
      </c>
      <c r="J5212" s="12" t="str">
        <f t="shared" si="335"/>
        <v>Subscriptions (Annual)</v>
      </c>
    </row>
    <row r="5213" spans="1:10" ht="18" hidden="1" customHeight="1">
      <c r="A5213" s="13" t="s">
        <v>1134</v>
      </c>
      <c r="B5213" s="12" t="s">
        <v>78</v>
      </c>
      <c r="C5213" s="12" t="s">
        <v>117</v>
      </c>
      <c r="D5213" s="12" t="s">
        <v>199</v>
      </c>
      <c r="E5213" s="12">
        <v>0</v>
      </c>
      <c r="F5213" s="14" t="str">
        <f t="shared" si="332"/>
        <v>2025-12-12ExpenseWebflow21020 GST/HST Payable0</v>
      </c>
      <c r="G5213" s="15">
        <f t="shared" si="333"/>
        <v>46003</v>
      </c>
      <c r="H5213" s="16" t="str">
        <f>IF((IFERROR((VLOOKUP(D5213,'Automation (QBO)'!A:B,2,FALSE)),"0"))=0,"Suspense",(IFERROR((VLOOKUP(D5213,'Automation (QBO)'!A:B,2,FALSE)),"Suspense")))</f>
        <v>GST/HST Payable</v>
      </c>
      <c r="I5213" s="17">
        <f t="shared" si="334"/>
        <v>0</v>
      </c>
      <c r="J5213" s="12" t="str">
        <f t="shared" si="335"/>
        <v>GST/HST Payable</v>
      </c>
    </row>
    <row r="5214" spans="1:10" ht="18" hidden="1" customHeight="1">
      <c r="A5214" s="13" t="s">
        <v>1134</v>
      </c>
      <c r="B5214" s="12" t="s">
        <v>78</v>
      </c>
      <c r="C5214" s="12" t="s">
        <v>117</v>
      </c>
      <c r="D5214" s="12" t="s">
        <v>505</v>
      </c>
      <c r="E5214" s="12">
        <v>46.03</v>
      </c>
      <c r="F5214" s="14" t="str">
        <f t="shared" si="332"/>
        <v>2025-12-12ExpenseWebflow21010 Credit Card (CIBC Visa)46.03</v>
      </c>
      <c r="G5214" s="15">
        <f t="shared" si="333"/>
        <v>46003</v>
      </c>
      <c r="H5214" s="16" t="str">
        <f>IF((IFERROR((VLOOKUP(D5214,'Automation (QBO)'!A:B,2,FALSE)),"0"))=0,"Suspense",(IFERROR((VLOOKUP(D5214,'Automation (QBO)'!A:B,2,FALSE)),"Suspense")))</f>
        <v>Credit Card (CIBC Visa)</v>
      </c>
      <c r="I5214" s="17">
        <f t="shared" si="334"/>
        <v>46.03</v>
      </c>
      <c r="J5214" s="12" t="str">
        <f t="shared" si="335"/>
        <v>Credit Card (CIBC Visa)</v>
      </c>
    </row>
    <row r="5215" spans="1:10" ht="18" hidden="1" customHeight="1">
      <c r="A5215" s="13" t="s">
        <v>1134</v>
      </c>
      <c r="B5215" s="12" t="s">
        <v>924</v>
      </c>
      <c r="C5215" s="12" t="s">
        <v>101</v>
      </c>
      <c r="D5215" s="12" t="s">
        <v>660</v>
      </c>
      <c r="E5215" s="115">
        <v>205.69</v>
      </c>
      <c r="F5215" s="14" t="str">
        <f t="shared" si="332"/>
        <v>2025-12-12BillAmazon51335 Project Expense - Materials205.69</v>
      </c>
      <c r="G5215" s="15">
        <f t="shared" si="333"/>
        <v>46003</v>
      </c>
      <c r="H5215" s="16" t="str">
        <f>IF((IFERROR((VLOOKUP(D5215,'Automation (QBO)'!A:B,2,FALSE)),"0"))=0,"Suspense",(IFERROR((VLOOKUP(D5215,'Automation (QBO)'!A:B,2,FALSE)),"Suspense")))</f>
        <v>Project Expense - Materials</v>
      </c>
      <c r="I5215" s="17">
        <f t="shared" si="334"/>
        <v>205.69</v>
      </c>
      <c r="J5215" s="12" t="str">
        <f t="shared" si="335"/>
        <v>Project Expense - Materials</v>
      </c>
    </row>
    <row r="5216" spans="1:10" ht="18" hidden="1" customHeight="1">
      <c r="A5216" s="13" t="s">
        <v>1134</v>
      </c>
      <c r="B5216" s="12" t="s">
        <v>924</v>
      </c>
      <c r="C5216" s="12" t="s">
        <v>101</v>
      </c>
      <c r="D5216" s="12" t="s">
        <v>199</v>
      </c>
      <c r="E5216" s="12">
        <v>-10.28</v>
      </c>
      <c r="F5216" s="14" t="str">
        <f t="shared" si="332"/>
        <v>2025-12-12BillAmazon21020 GST/HST Payable-10.28</v>
      </c>
      <c r="G5216" s="15">
        <f t="shared" si="333"/>
        <v>46003</v>
      </c>
      <c r="H5216" s="16" t="str">
        <f>IF((IFERROR((VLOOKUP(D5216,'Automation (QBO)'!A:B,2,FALSE)),"0"))=0,"Suspense",(IFERROR((VLOOKUP(D5216,'Automation (QBO)'!A:B,2,FALSE)),"Suspense")))</f>
        <v>GST/HST Payable</v>
      </c>
      <c r="I5216" s="17">
        <f t="shared" si="334"/>
        <v>-10.28</v>
      </c>
      <c r="J5216" s="12" t="str">
        <f t="shared" si="335"/>
        <v>GST/HST Payable</v>
      </c>
    </row>
    <row r="5217" spans="1:10" ht="18" hidden="1" customHeight="1">
      <c r="A5217" s="13" t="s">
        <v>1134</v>
      </c>
      <c r="B5217" s="12" t="s">
        <v>924</v>
      </c>
      <c r="C5217" s="12" t="s">
        <v>101</v>
      </c>
      <c r="D5217" s="12" t="s">
        <v>272</v>
      </c>
      <c r="E5217" s="12">
        <v>215.97</v>
      </c>
      <c r="F5217" s="14" t="str">
        <f t="shared" si="332"/>
        <v>2025-12-12BillAmazon21000 Accounts Payable215.97</v>
      </c>
      <c r="G5217" s="15">
        <f t="shared" si="333"/>
        <v>46003</v>
      </c>
      <c r="H5217" s="16" t="str">
        <f>IF((IFERROR((VLOOKUP(D5217,'Automation (QBO)'!A:B,2,FALSE)),"0"))=0,"Suspense",(IFERROR((VLOOKUP(D5217,'Automation (QBO)'!A:B,2,FALSE)),"Suspense")))</f>
        <v>Accounts Payable - Unknown</v>
      </c>
      <c r="I5217" s="17">
        <f t="shared" si="334"/>
        <v>215.97</v>
      </c>
      <c r="J5217" s="12" t="str">
        <f t="shared" si="335"/>
        <v>Accounts Payable - Unknown</v>
      </c>
    </row>
    <row r="5218" spans="1:10" ht="18" hidden="1" customHeight="1">
      <c r="A5218" s="13" t="s">
        <v>1134</v>
      </c>
      <c r="B5218" s="12" t="s">
        <v>925</v>
      </c>
      <c r="C5218" s="12" t="s">
        <v>101</v>
      </c>
      <c r="D5218" s="12" t="s">
        <v>272</v>
      </c>
      <c r="E5218" s="12">
        <v>-215.97</v>
      </c>
      <c r="F5218" s="14" t="str">
        <f t="shared" si="332"/>
        <v>2025-12-12Bill Payment (Credit Card)Amazon21000 Accounts Payable-215.97</v>
      </c>
      <c r="G5218" s="15">
        <f t="shared" si="333"/>
        <v>46003</v>
      </c>
      <c r="H5218" s="16" t="str">
        <f>IF((IFERROR((VLOOKUP(D5218,'Automation (QBO)'!A:B,2,FALSE)),"0"))=0,"Suspense",(IFERROR((VLOOKUP(D5218,'Automation (QBO)'!A:B,2,FALSE)),"Suspense")))</f>
        <v>Accounts Payable - Unknown</v>
      </c>
      <c r="I5218" s="17">
        <f t="shared" si="334"/>
        <v>-215.97</v>
      </c>
      <c r="J5218" s="12" t="str">
        <f t="shared" si="335"/>
        <v>Accounts Payable - Unknown</v>
      </c>
    </row>
    <row r="5219" spans="1:10" ht="18" hidden="1" customHeight="1">
      <c r="A5219" s="13" t="s">
        <v>1134</v>
      </c>
      <c r="B5219" s="12" t="s">
        <v>925</v>
      </c>
      <c r="C5219" s="12" t="s">
        <v>101</v>
      </c>
      <c r="D5219" s="12" t="s">
        <v>505</v>
      </c>
      <c r="E5219" s="12">
        <v>215.97</v>
      </c>
      <c r="F5219" s="14" t="str">
        <f t="shared" si="332"/>
        <v>2025-12-12Bill Payment (Credit Card)Amazon21010 Credit Card (CIBC Visa)215.97</v>
      </c>
      <c r="G5219" s="15">
        <f t="shared" si="333"/>
        <v>46003</v>
      </c>
      <c r="H5219" s="16" t="str">
        <f>IF((IFERROR((VLOOKUP(D5219,'Automation (QBO)'!A:B,2,FALSE)),"0"))=0,"Suspense",(IFERROR((VLOOKUP(D5219,'Automation (QBO)'!A:B,2,FALSE)),"Suspense")))</f>
        <v>Credit Card (CIBC Visa)</v>
      </c>
      <c r="I5219" s="17">
        <f t="shared" si="334"/>
        <v>215.97</v>
      </c>
      <c r="J5219" s="12" t="str">
        <f t="shared" si="335"/>
        <v>Credit Card (CIBC Visa)</v>
      </c>
    </row>
    <row r="5220" spans="1:10" ht="18" hidden="1" customHeight="1">
      <c r="A5220" s="13" t="s">
        <v>1134</v>
      </c>
      <c r="B5220" s="12" t="s">
        <v>924</v>
      </c>
      <c r="C5220" s="12" t="s">
        <v>81</v>
      </c>
      <c r="D5220" s="12" t="s">
        <v>660</v>
      </c>
      <c r="E5220" s="115">
        <v>63.24</v>
      </c>
      <c r="F5220" s="14" t="str">
        <f t="shared" si="332"/>
        <v>2025-12-12BillHome Depot51335 Project Expense - Materials63.24</v>
      </c>
      <c r="G5220" s="15">
        <f t="shared" si="333"/>
        <v>46003</v>
      </c>
      <c r="H5220" s="16" t="str">
        <f>IF((IFERROR((VLOOKUP(D5220,'Automation (QBO)'!A:B,2,FALSE)),"0"))=0,"Suspense",(IFERROR((VLOOKUP(D5220,'Automation (QBO)'!A:B,2,FALSE)),"Suspense")))</f>
        <v>Project Expense - Materials</v>
      </c>
      <c r="I5220" s="17">
        <f t="shared" si="334"/>
        <v>63.24</v>
      </c>
      <c r="J5220" s="12" t="str">
        <f t="shared" si="335"/>
        <v>Project Expense - Materials</v>
      </c>
    </row>
    <row r="5221" spans="1:10" ht="18" hidden="1" customHeight="1">
      <c r="A5221" s="13" t="s">
        <v>1134</v>
      </c>
      <c r="B5221" s="12" t="s">
        <v>924</v>
      </c>
      <c r="C5221" s="12" t="s">
        <v>81</v>
      </c>
      <c r="D5221" s="12" t="s">
        <v>199</v>
      </c>
      <c r="E5221" s="12">
        <v>-2.96</v>
      </c>
      <c r="F5221" s="14" t="str">
        <f t="shared" si="332"/>
        <v>2025-12-12BillHome Depot21020 GST/HST Payable-2.96</v>
      </c>
      <c r="G5221" s="15">
        <f t="shared" si="333"/>
        <v>46003</v>
      </c>
      <c r="H5221" s="16" t="str">
        <f>IF((IFERROR((VLOOKUP(D5221,'Automation (QBO)'!A:B,2,FALSE)),"0"))=0,"Suspense",(IFERROR((VLOOKUP(D5221,'Automation (QBO)'!A:B,2,FALSE)),"Suspense")))</f>
        <v>GST/HST Payable</v>
      </c>
      <c r="I5221" s="17">
        <f t="shared" si="334"/>
        <v>-2.96</v>
      </c>
      <c r="J5221" s="12" t="str">
        <f t="shared" si="335"/>
        <v>GST/HST Payable</v>
      </c>
    </row>
    <row r="5222" spans="1:10" ht="18" hidden="1" customHeight="1">
      <c r="A5222" s="13" t="s">
        <v>1134</v>
      </c>
      <c r="B5222" s="12" t="s">
        <v>924</v>
      </c>
      <c r="C5222" s="12" t="s">
        <v>81</v>
      </c>
      <c r="D5222" s="12" t="s">
        <v>272</v>
      </c>
      <c r="E5222" s="12">
        <v>66.2</v>
      </c>
      <c r="F5222" s="14" t="str">
        <f t="shared" si="332"/>
        <v>2025-12-12BillHome Depot21000 Accounts Payable66.2</v>
      </c>
      <c r="G5222" s="15">
        <f t="shared" si="333"/>
        <v>46003</v>
      </c>
      <c r="H5222" s="16" t="str">
        <f>IF((IFERROR((VLOOKUP(D5222,'Automation (QBO)'!A:B,2,FALSE)),"0"))=0,"Suspense",(IFERROR((VLOOKUP(D5222,'Automation (QBO)'!A:B,2,FALSE)),"Suspense")))</f>
        <v>Accounts Payable - Unknown</v>
      </c>
      <c r="I5222" s="17">
        <f t="shared" si="334"/>
        <v>66.2</v>
      </c>
      <c r="J5222" s="12" t="str">
        <f t="shared" si="335"/>
        <v>Accounts Payable - Unknown</v>
      </c>
    </row>
    <row r="5223" spans="1:10" ht="18" hidden="1" customHeight="1">
      <c r="A5223" s="13" t="s">
        <v>1134</v>
      </c>
      <c r="B5223" s="12" t="s">
        <v>925</v>
      </c>
      <c r="C5223" s="12" t="s">
        <v>81</v>
      </c>
      <c r="D5223" s="12" t="s">
        <v>272</v>
      </c>
      <c r="E5223" s="12">
        <v>-66.2</v>
      </c>
      <c r="F5223" s="14" t="str">
        <f t="shared" si="332"/>
        <v>2025-12-12Bill Payment (Credit Card)Home Depot21000 Accounts Payable-66.2</v>
      </c>
      <c r="G5223" s="15">
        <f t="shared" si="333"/>
        <v>46003</v>
      </c>
      <c r="H5223" s="16" t="str">
        <f>IF((IFERROR((VLOOKUP(D5223,'Automation (QBO)'!A:B,2,FALSE)),"0"))=0,"Suspense",(IFERROR((VLOOKUP(D5223,'Automation (QBO)'!A:B,2,FALSE)),"Suspense")))</f>
        <v>Accounts Payable - Unknown</v>
      </c>
      <c r="I5223" s="17">
        <f t="shared" si="334"/>
        <v>-66.2</v>
      </c>
      <c r="J5223" s="12" t="str">
        <f t="shared" si="335"/>
        <v>Accounts Payable - Unknown</v>
      </c>
    </row>
    <row r="5224" spans="1:10" ht="18" hidden="1" customHeight="1">
      <c r="A5224" s="13" t="s">
        <v>1134</v>
      </c>
      <c r="B5224" s="12" t="s">
        <v>925</v>
      </c>
      <c r="C5224" s="12" t="s">
        <v>81</v>
      </c>
      <c r="D5224" s="12" t="s">
        <v>505</v>
      </c>
      <c r="E5224" s="12">
        <v>66.2</v>
      </c>
      <c r="F5224" s="14" t="str">
        <f t="shared" si="332"/>
        <v>2025-12-12Bill Payment (Credit Card)Home Depot21010 Credit Card (CIBC Visa)66.2</v>
      </c>
      <c r="G5224" s="15">
        <f t="shared" si="333"/>
        <v>46003</v>
      </c>
      <c r="H5224" s="16" t="str">
        <f>IF((IFERROR((VLOOKUP(D5224,'Automation (QBO)'!A:B,2,FALSE)),"0"))=0,"Suspense",(IFERROR((VLOOKUP(D5224,'Automation (QBO)'!A:B,2,FALSE)),"Suspense")))</f>
        <v>Credit Card (CIBC Visa)</v>
      </c>
      <c r="I5224" s="17">
        <f t="shared" si="334"/>
        <v>66.2</v>
      </c>
      <c r="J5224" s="12" t="str">
        <f t="shared" si="335"/>
        <v>Credit Card (CIBC Visa)</v>
      </c>
    </row>
    <row r="5225" spans="1:10" ht="18" hidden="1" customHeight="1">
      <c r="A5225" s="13" t="s">
        <v>1134</v>
      </c>
      <c r="B5225" s="12" t="s">
        <v>924</v>
      </c>
      <c r="C5225" s="12" t="s">
        <v>83</v>
      </c>
      <c r="D5225" s="12" t="s">
        <v>663</v>
      </c>
      <c r="E5225" s="12">
        <v>145</v>
      </c>
      <c r="F5225" s="14" t="str">
        <f t="shared" si="332"/>
        <v>2025-12-12BillMV Recycling and Waste Centre51315 Project Expense - Other145</v>
      </c>
      <c r="G5225" s="15">
        <f t="shared" si="333"/>
        <v>46003</v>
      </c>
      <c r="H5225" s="16" t="str">
        <f>IF((IFERROR((VLOOKUP(D5225,'Automation (QBO)'!A:B,2,FALSE)),"0"))=0,"Suspense",(IFERROR((VLOOKUP(D5225,'Automation (QBO)'!A:B,2,FALSE)),"Suspense")))</f>
        <v>Project Expense - Other</v>
      </c>
      <c r="I5225" s="17">
        <f t="shared" si="334"/>
        <v>145</v>
      </c>
      <c r="J5225" s="12" t="str">
        <f t="shared" si="335"/>
        <v>Project Expense - Other</v>
      </c>
    </row>
    <row r="5226" spans="1:10" ht="18" hidden="1" customHeight="1">
      <c r="A5226" s="13" t="s">
        <v>1134</v>
      </c>
      <c r="B5226" s="12" t="s">
        <v>924</v>
      </c>
      <c r="C5226" s="12" t="s">
        <v>83</v>
      </c>
      <c r="D5226" s="12" t="s">
        <v>272</v>
      </c>
      <c r="E5226" s="12">
        <v>145</v>
      </c>
      <c r="F5226" s="14" t="str">
        <f t="shared" si="332"/>
        <v>2025-12-12BillMV Recycling and Waste Centre21000 Accounts Payable145</v>
      </c>
      <c r="G5226" s="15">
        <f t="shared" si="333"/>
        <v>46003</v>
      </c>
      <c r="H5226" s="16" t="str">
        <f>IF((IFERROR((VLOOKUP(D5226,'Automation (QBO)'!A:B,2,FALSE)),"0"))=0,"Suspense",(IFERROR((VLOOKUP(D5226,'Automation (QBO)'!A:B,2,FALSE)),"Suspense")))</f>
        <v>Accounts Payable - Unknown</v>
      </c>
      <c r="I5226" s="17">
        <f t="shared" si="334"/>
        <v>145</v>
      </c>
      <c r="J5226" s="12" t="str">
        <f t="shared" si="335"/>
        <v>Accounts Payable - Unknown</v>
      </c>
    </row>
    <row r="5227" spans="1:10" ht="18" hidden="1" customHeight="1">
      <c r="A5227" s="13" t="s">
        <v>1134</v>
      </c>
      <c r="B5227" s="12" t="s">
        <v>925</v>
      </c>
      <c r="C5227" s="12" t="s">
        <v>83</v>
      </c>
      <c r="D5227" s="12" t="s">
        <v>272</v>
      </c>
      <c r="E5227" s="12">
        <v>-145</v>
      </c>
      <c r="F5227" s="14" t="str">
        <f t="shared" si="332"/>
        <v>2025-12-12Bill Payment (Credit Card)MV Recycling and Waste Centre21000 Accounts Payable-145</v>
      </c>
      <c r="G5227" s="15">
        <f t="shared" si="333"/>
        <v>46003</v>
      </c>
      <c r="H5227" s="16" t="str">
        <f>IF((IFERROR((VLOOKUP(D5227,'Automation (QBO)'!A:B,2,FALSE)),"0"))=0,"Suspense",(IFERROR((VLOOKUP(D5227,'Automation (QBO)'!A:B,2,FALSE)),"Suspense")))</f>
        <v>Accounts Payable - Unknown</v>
      </c>
      <c r="I5227" s="17">
        <f t="shared" si="334"/>
        <v>-145</v>
      </c>
      <c r="J5227" s="12" t="str">
        <f t="shared" si="335"/>
        <v>Accounts Payable - Unknown</v>
      </c>
    </row>
    <row r="5228" spans="1:10" ht="18" hidden="1" customHeight="1">
      <c r="A5228" s="13" t="s">
        <v>1134</v>
      </c>
      <c r="B5228" s="12" t="s">
        <v>925</v>
      </c>
      <c r="C5228" s="12" t="s">
        <v>83</v>
      </c>
      <c r="D5228" s="12" t="s">
        <v>505</v>
      </c>
      <c r="E5228" s="12">
        <v>145</v>
      </c>
      <c r="F5228" s="14" t="str">
        <f t="shared" si="332"/>
        <v>2025-12-12Bill Payment (Credit Card)MV Recycling and Waste Centre21010 Credit Card (CIBC Visa)145</v>
      </c>
      <c r="G5228" s="15">
        <f t="shared" si="333"/>
        <v>46003</v>
      </c>
      <c r="H5228" s="16" t="str">
        <f>IF((IFERROR((VLOOKUP(D5228,'Automation (QBO)'!A:B,2,FALSE)),"0"))=0,"Suspense",(IFERROR((VLOOKUP(D5228,'Automation (QBO)'!A:B,2,FALSE)),"Suspense")))</f>
        <v>Credit Card (CIBC Visa)</v>
      </c>
      <c r="I5228" s="17">
        <f t="shared" si="334"/>
        <v>145</v>
      </c>
      <c r="J5228" s="12" t="str">
        <f t="shared" si="335"/>
        <v>Credit Card (CIBC Visa)</v>
      </c>
    </row>
    <row r="5229" spans="1:10" ht="18" hidden="1" customHeight="1">
      <c r="A5229" s="13" t="s">
        <v>1134</v>
      </c>
      <c r="B5229" s="12" t="s">
        <v>78</v>
      </c>
      <c r="C5229" s="12" t="s">
        <v>109</v>
      </c>
      <c r="D5229" s="12" t="s">
        <v>201</v>
      </c>
      <c r="E5229" s="12">
        <v>-3000</v>
      </c>
      <c r="F5229" s="14" t="str">
        <f t="shared" si="332"/>
        <v>2025-12-12ExpenseSaltire Rentals11005 Chequing (CIBC)-3000</v>
      </c>
      <c r="G5229" s="15">
        <f t="shared" si="333"/>
        <v>46003</v>
      </c>
      <c r="H5229" s="16" t="str">
        <f>IF((IFERROR((VLOOKUP(D5229,'Automation (QBO)'!A:B,2,FALSE)),"0"))=0,"Suspense",(IFERROR((VLOOKUP(D5229,'Automation (QBO)'!A:B,2,FALSE)),"Suspense")))</f>
        <v>Chequing (CIBC)</v>
      </c>
      <c r="I5229" s="17">
        <f t="shared" si="334"/>
        <v>-3000</v>
      </c>
      <c r="J5229" s="12" t="str">
        <f t="shared" si="335"/>
        <v>Chequing (CIBC)</v>
      </c>
    </row>
    <row r="5230" spans="1:10" ht="18" hidden="1" customHeight="1">
      <c r="A5230" s="13" t="s">
        <v>1135</v>
      </c>
      <c r="B5230" s="12" t="s">
        <v>78</v>
      </c>
      <c r="C5230" s="12" t="s">
        <v>80</v>
      </c>
      <c r="D5230" s="12" t="s">
        <v>383</v>
      </c>
      <c r="E5230" s="12">
        <v>26.66</v>
      </c>
      <c r="F5230" s="14" t="str">
        <f t="shared" si="332"/>
        <v>2025-12-13ExpenseApple52165 Subscriptions (Annual)26.66</v>
      </c>
      <c r="G5230" s="15">
        <f t="shared" si="333"/>
        <v>46004</v>
      </c>
      <c r="H5230" s="16" t="str">
        <f>IF((IFERROR((VLOOKUP(D5230,'Automation (QBO)'!A:B,2,FALSE)),"0"))=0,"Suspense",(IFERROR((VLOOKUP(D5230,'Automation (QBO)'!A:B,2,FALSE)),"Suspense")))</f>
        <v>Subscriptions (Annual)</v>
      </c>
      <c r="I5230" s="17">
        <f t="shared" si="334"/>
        <v>26.66</v>
      </c>
      <c r="J5230" s="12" t="str">
        <f t="shared" si="335"/>
        <v>Subscriptions (Annual)</v>
      </c>
    </row>
    <row r="5231" spans="1:10" ht="18" hidden="1" customHeight="1">
      <c r="A5231" s="13" t="s">
        <v>1135</v>
      </c>
      <c r="B5231" s="12" t="s">
        <v>78</v>
      </c>
      <c r="C5231" s="12" t="s">
        <v>80</v>
      </c>
      <c r="D5231" s="12" t="s">
        <v>199</v>
      </c>
      <c r="E5231" s="12">
        <v>-1.33</v>
      </c>
      <c r="F5231" s="14" t="str">
        <f t="shared" si="332"/>
        <v>2025-12-13ExpenseApple21020 GST/HST Payable-1.33</v>
      </c>
      <c r="G5231" s="15">
        <f t="shared" si="333"/>
        <v>46004</v>
      </c>
      <c r="H5231" s="16" t="str">
        <f>IF((IFERROR((VLOOKUP(D5231,'Automation (QBO)'!A:B,2,FALSE)),"0"))=0,"Suspense",(IFERROR((VLOOKUP(D5231,'Automation (QBO)'!A:B,2,FALSE)),"Suspense")))</f>
        <v>GST/HST Payable</v>
      </c>
      <c r="I5231" s="17">
        <f t="shared" si="334"/>
        <v>-1.33</v>
      </c>
      <c r="J5231" s="12" t="str">
        <f t="shared" si="335"/>
        <v>GST/HST Payable</v>
      </c>
    </row>
    <row r="5232" spans="1:10" ht="18" hidden="1" customHeight="1">
      <c r="A5232" s="13" t="s">
        <v>1135</v>
      </c>
      <c r="B5232" s="12" t="s">
        <v>78</v>
      </c>
      <c r="C5232" s="12" t="s">
        <v>80</v>
      </c>
      <c r="D5232" s="12" t="s">
        <v>505</v>
      </c>
      <c r="E5232" s="12">
        <v>27.99</v>
      </c>
      <c r="F5232" s="14" t="str">
        <f t="shared" si="332"/>
        <v>2025-12-13ExpenseApple21010 Credit Card (CIBC Visa)27.99</v>
      </c>
      <c r="G5232" s="15">
        <f t="shared" si="333"/>
        <v>46004</v>
      </c>
      <c r="H5232" s="16" t="str">
        <f>IF((IFERROR((VLOOKUP(D5232,'Automation (QBO)'!A:B,2,FALSE)),"0"))=0,"Suspense",(IFERROR((VLOOKUP(D5232,'Automation (QBO)'!A:B,2,FALSE)),"Suspense")))</f>
        <v>Credit Card (CIBC Visa)</v>
      </c>
      <c r="I5232" s="17">
        <f t="shared" si="334"/>
        <v>27.99</v>
      </c>
      <c r="J5232" s="12" t="str">
        <f t="shared" si="335"/>
        <v>Credit Card (CIBC Visa)</v>
      </c>
    </row>
    <row r="5233" spans="1:10" ht="18" hidden="1" customHeight="1">
      <c r="A5233" s="13" t="s">
        <v>1136</v>
      </c>
      <c r="B5233" s="12" t="s">
        <v>78</v>
      </c>
      <c r="C5233" s="12" t="s">
        <v>100</v>
      </c>
      <c r="D5233" s="12" t="s">
        <v>383</v>
      </c>
      <c r="E5233" s="12">
        <v>21.76</v>
      </c>
      <c r="F5233" s="14" t="str">
        <f t="shared" si="332"/>
        <v>2025-12-14ExpenseMicrosoft Canada Inc52165 Subscriptions (Annual)21.76</v>
      </c>
      <c r="G5233" s="15">
        <f t="shared" si="333"/>
        <v>46005</v>
      </c>
      <c r="H5233" s="16" t="str">
        <f>IF((IFERROR((VLOOKUP(D5233,'Automation (QBO)'!A:B,2,FALSE)),"0"))=0,"Suspense",(IFERROR((VLOOKUP(D5233,'Automation (QBO)'!A:B,2,FALSE)),"Suspense")))</f>
        <v>Subscriptions (Annual)</v>
      </c>
      <c r="I5233" s="17">
        <f t="shared" si="334"/>
        <v>21.76</v>
      </c>
      <c r="J5233" s="12" t="str">
        <f t="shared" si="335"/>
        <v>Subscriptions (Annual)</v>
      </c>
    </row>
    <row r="5234" spans="1:10" ht="18" hidden="1" customHeight="1">
      <c r="A5234" s="13" t="s">
        <v>1136</v>
      </c>
      <c r="B5234" s="12" t="s">
        <v>78</v>
      </c>
      <c r="C5234" s="12" t="s">
        <v>100</v>
      </c>
      <c r="D5234" s="12" t="s">
        <v>199</v>
      </c>
      <c r="E5234" s="12">
        <v>-1.0900000000000001</v>
      </c>
      <c r="F5234" s="14" t="str">
        <f t="shared" si="332"/>
        <v>2025-12-14ExpenseMicrosoft Canada Inc21020 GST/HST Payable-1.09</v>
      </c>
      <c r="G5234" s="15">
        <f t="shared" si="333"/>
        <v>46005</v>
      </c>
      <c r="H5234" s="16" t="str">
        <f>IF((IFERROR((VLOOKUP(D5234,'Automation (QBO)'!A:B,2,FALSE)),"0"))=0,"Suspense",(IFERROR((VLOOKUP(D5234,'Automation (QBO)'!A:B,2,FALSE)),"Suspense")))</f>
        <v>GST/HST Payable</v>
      </c>
      <c r="I5234" s="17">
        <f t="shared" si="334"/>
        <v>-1.0900000000000001</v>
      </c>
      <c r="J5234" s="12" t="str">
        <f t="shared" si="335"/>
        <v>GST/HST Payable</v>
      </c>
    </row>
    <row r="5235" spans="1:10" ht="18" hidden="1" customHeight="1">
      <c r="A5235" s="13" t="s">
        <v>1136</v>
      </c>
      <c r="B5235" s="12" t="s">
        <v>78</v>
      </c>
      <c r="C5235" s="12" t="s">
        <v>100</v>
      </c>
      <c r="D5235" s="12" t="s">
        <v>505</v>
      </c>
      <c r="E5235" s="12">
        <v>22.85</v>
      </c>
      <c r="F5235" s="14" t="str">
        <f t="shared" si="332"/>
        <v>2025-12-14ExpenseMicrosoft Canada Inc21010 Credit Card (CIBC Visa)22.85</v>
      </c>
      <c r="G5235" s="15">
        <f t="shared" si="333"/>
        <v>46005</v>
      </c>
      <c r="H5235" s="16" t="str">
        <f>IF((IFERROR((VLOOKUP(D5235,'Automation (QBO)'!A:B,2,FALSE)),"0"))=0,"Suspense",(IFERROR((VLOOKUP(D5235,'Automation (QBO)'!A:B,2,FALSE)),"Suspense")))</f>
        <v>Credit Card (CIBC Visa)</v>
      </c>
      <c r="I5235" s="17">
        <f t="shared" si="334"/>
        <v>22.85</v>
      </c>
      <c r="J5235" s="12" t="str">
        <f t="shared" si="335"/>
        <v>Credit Card (CIBC Visa)</v>
      </c>
    </row>
    <row r="5236" spans="1:10" ht="18" hidden="1" customHeight="1">
      <c r="A5236" s="13" t="s">
        <v>1136</v>
      </c>
      <c r="B5236" s="12" t="s">
        <v>78</v>
      </c>
      <c r="C5236" s="12" t="s">
        <v>100</v>
      </c>
      <c r="D5236" s="12" t="s">
        <v>383</v>
      </c>
      <c r="E5236" s="12">
        <v>10.46</v>
      </c>
      <c r="F5236" s="14" t="str">
        <f t="shared" si="332"/>
        <v>2025-12-14ExpenseMicrosoft Canada Inc52165 Subscriptions (Annual)10.46</v>
      </c>
      <c r="G5236" s="15">
        <f t="shared" si="333"/>
        <v>46005</v>
      </c>
      <c r="H5236" s="16" t="str">
        <f>IF((IFERROR((VLOOKUP(D5236,'Automation (QBO)'!A:B,2,FALSE)),"0"))=0,"Suspense",(IFERROR((VLOOKUP(D5236,'Automation (QBO)'!A:B,2,FALSE)),"Suspense")))</f>
        <v>Subscriptions (Annual)</v>
      </c>
      <c r="I5236" s="17">
        <f t="shared" si="334"/>
        <v>10.46</v>
      </c>
      <c r="J5236" s="12" t="str">
        <f t="shared" si="335"/>
        <v>Subscriptions (Annual)</v>
      </c>
    </row>
    <row r="5237" spans="1:10" ht="18" hidden="1" customHeight="1">
      <c r="A5237" s="13" t="s">
        <v>1136</v>
      </c>
      <c r="B5237" s="12" t="s">
        <v>78</v>
      </c>
      <c r="C5237" s="12" t="s">
        <v>100</v>
      </c>
      <c r="D5237" s="12" t="s">
        <v>199</v>
      </c>
      <c r="E5237" s="12">
        <v>-0.52</v>
      </c>
      <c r="F5237" s="14" t="str">
        <f t="shared" si="332"/>
        <v>2025-12-14ExpenseMicrosoft Canada Inc21020 GST/HST Payable-0.52</v>
      </c>
      <c r="G5237" s="15">
        <f t="shared" si="333"/>
        <v>46005</v>
      </c>
      <c r="H5237" s="16" t="str">
        <f>IF((IFERROR((VLOOKUP(D5237,'Automation (QBO)'!A:B,2,FALSE)),"0"))=0,"Suspense",(IFERROR((VLOOKUP(D5237,'Automation (QBO)'!A:B,2,FALSE)),"Suspense")))</f>
        <v>GST/HST Payable</v>
      </c>
      <c r="I5237" s="17">
        <f t="shared" si="334"/>
        <v>-0.52</v>
      </c>
      <c r="J5237" s="12" t="str">
        <f t="shared" si="335"/>
        <v>GST/HST Payable</v>
      </c>
    </row>
    <row r="5238" spans="1:10" ht="18" hidden="1" customHeight="1">
      <c r="A5238" s="13" t="s">
        <v>1136</v>
      </c>
      <c r="B5238" s="12" t="s">
        <v>78</v>
      </c>
      <c r="C5238" s="12" t="s">
        <v>100</v>
      </c>
      <c r="D5238" s="12" t="s">
        <v>505</v>
      </c>
      <c r="E5238" s="12">
        <v>10.98</v>
      </c>
      <c r="F5238" s="14" t="str">
        <f t="shared" si="332"/>
        <v>2025-12-14ExpenseMicrosoft Canada Inc21010 Credit Card (CIBC Visa)10.98</v>
      </c>
      <c r="G5238" s="15">
        <f t="shared" si="333"/>
        <v>46005</v>
      </c>
      <c r="H5238" s="16" t="str">
        <f>IF((IFERROR((VLOOKUP(D5238,'Automation (QBO)'!A:B,2,FALSE)),"0"))=0,"Suspense",(IFERROR((VLOOKUP(D5238,'Automation (QBO)'!A:B,2,FALSE)),"Suspense")))</f>
        <v>Credit Card (CIBC Visa)</v>
      </c>
      <c r="I5238" s="17">
        <f t="shared" si="334"/>
        <v>10.98</v>
      </c>
      <c r="J5238" s="12" t="str">
        <f t="shared" si="335"/>
        <v>Credit Card (CIBC Visa)</v>
      </c>
    </row>
    <row r="5239" spans="1:10" ht="18" hidden="1" customHeight="1">
      <c r="A5239" s="13" t="s">
        <v>1136</v>
      </c>
      <c r="B5239" s="12" t="s">
        <v>78</v>
      </c>
      <c r="C5239" s="12" t="s">
        <v>100</v>
      </c>
      <c r="D5239" s="12" t="s">
        <v>383</v>
      </c>
      <c r="E5239" s="12">
        <v>11.52</v>
      </c>
      <c r="F5239" s="14" t="str">
        <f t="shared" si="332"/>
        <v>2025-12-14ExpenseMicrosoft Canada Inc52165 Subscriptions (Annual)11.52</v>
      </c>
      <c r="G5239" s="15">
        <f t="shared" si="333"/>
        <v>46005</v>
      </c>
      <c r="H5239" s="16" t="str">
        <f>IF((IFERROR((VLOOKUP(D5239,'Automation (QBO)'!A:B,2,FALSE)),"0"))=0,"Suspense",(IFERROR((VLOOKUP(D5239,'Automation (QBO)'!A:B,2,FALSE)),"Suspense")))</f>
        <v>Subscriptions (Annual)</v>
      </c>
      <c r="I5239" s="17">
        <f t="shared" si="334"/>
        <v>11.52</v>
      </c>
      <c r="J5239" s="12" t="str">
        <f t="shared" si="335"/>
        <v>Subscriptions (Annual)</v>
      </c>
    </row>
    <row r="5240" spans="1:10" ht="18" hidden="1" customHeight="1">
      <c r="A5240" s="13" t="s">
        <v>1136</v>
      </c>
      <c r="B5240" s="12" t="s">
        <v>78</v>
      </c>
      <c r="C5240" s="12" t="s">
        <v>100</v>
      </c>
      <c r="D5240" s="12" t="s">
        <v>199</v>
      </c>
      <c r="E5240" s="12">
        <v>-0.57999999999999996</v>
      </c>
      <c r="F5240" s="14" t="str">
        <f t="shared" si="332"/>
        <v>2025-12-14ExpenseMicrosoft Canada Inc21020 GST/HST Payable-0.58</v>
      </c>
      <c r="G5240" s="15">
        <f t="shared" si="333"/>
        <v>46005</v>
      </c>
      <c r="H5240" s="16" t="str">
        <f>IF((IFERROR((VLOOKUP(D5240,'Automation (QBO)'!A:B,2,FALSE)),"0"))=0,"Suspense",(IFERROR((VLOOKUP(D5240,'Automation (QBO)'!A:B,2,FALSE)),"Suspense")))</f>
        <v>GST/HST Payable</v>
      </c>
      <c r="I5240" s="17">
        <f t="shared" si="334"/>
        <v>-0.57999999999999996</v>
      </c>
      <c r="J5240" s="12" t="str">
        <f t="shared" si="335"/>
        <v>GST/HST Payable</v>
      </c>
    </row>
    <row r="5241" spans="1:10" ht="18" hidden="1" customHeight="1">
      <c r="A5241" s="13" t="s">
        <v>1136</v>
      </c>
      <c r="B5241" s="12" t="s">
        <v>78</v>
      </c>
      <c r="C5241" s="12" t="s">
        <v>100</v>
      </c>
      <c r="D5241" s="12" t="s">
        <v>505</v>
      </c>
      <c r="E5241" s="12">
        <v>12.1</v>
      </c>
      <c r="F5241" s="14" t="str">
        <f t="shared" si="332"/>
        <v>2025-12-14ExpenseMicrosoft Canada Inc21010 Credit Card (CIBC Visa)12.1</v>
      </c>
      <c r="G5241" s="15">
        <f t="shared" si="333"/>
        <v>46005</v>
      </c>
      <c r="H5241" s="16" t="str">
        <f>IF((IFERROR((VLOOKUP(D5241,'Automation (QBO)'!A:B,2,FALSE)),"0"))=0,"Suspense",(IFERROR((VLOOKUP(D5241,'Automation (QBO)'!A:B,2,FALSE)),"Suspense")))</f>
        <v>Credit Card (CIBC Visa)</v>
      </c>
      <c r="I5241" s="17">
        <f t="shared" si="334"/>
        <v>12.1</v>
      </c>
      <c r="J5241" s="12" t="str">
        <f t="shared" si="335"/>
        <v>Credit Card (CIBC Visa)</v>
      </c>
    </row>
    <row r="5242" spans="1:10" ht="18" hidden="1" customHeight="1">
      <c r="A5242" s="13" t="s">
        <v>1137</v>
      </c>
      <c r="B5242" s="12" t="s">
        <v>925</v>
      </c>
      <c r="C5242" s="12" t="s">
        <v>1138</v>
      </c>
      <c r="D5242" s="12" t="s">
        <v>272</v>
      </c>
      <c r="E5242" s="12">
        <v>-1015.23</v>
      </c>
      <c r="F5242" s="14" t="str">
        <f t="shared" si="332"/>
        <v>2025-12-15Bill Payment (Credit Card)Metal Distributers Ltd.21000 Accounts Payable-1015.23</v>
      </c>
      <c r="G5242" s="15">
        <f t="shared" si="333"/>
        <v>46006</v>
      </c>
      <c r="H5242" s="16" t="str">
        <f>IF((IFERROR((VLOOKUP(D5242,'Automation (QBO)'!A:B,2,FALSE)),"0"))=0,"Suspense",(IFERROR((VLOOKUP(D5242,'Automation (QBO)'!A:B,2,FALSE)),"Suspense")))</f>
        <v>Accounts Payable - Unknown</v>
      </c>
      <c r="I5242" s="17">
        <f t="shared" si="334"/>
        <v>-1015.23</v>
      </c>
      <c r="J5242" s="12" t="str">
        <f t="shared" si="335"/>
        <v>Accounts Payable - Unknown</v>
      </c>
    </row>
    <row r="5243" spans="1:10" ht="18" hidden="1" customHeight="1">
      <c r="A5243" s="13" t="s">
        <v>1137</v>
      </c>
      <c r="B5243" s="12" t="s">
        <v>924</v>
      </c>
      <c r="C5243" s="12" t="s">
        <v>1138</v>
      </c>
      <c r="D5243" s="12" t="s">
        <v>660</v>
      </c>
      <c r="E5243" s="115">
        <v>969.82</v>
      </c>
      <c r="F5243" s="14" t="str">
        <f t="shared" si="332"/>
        <v>2025-12-15BillMetal Distributers Ltd.51335 Project Expense - Materials969.82</v>
      </c>
      <c r="G5243" s="15">
        <f t="shared" si="333"/>
        <v>46006</v>
      </c>
      <c r="H5243" s="16" t="str">
        <f>IF((IFERROR((VLOOKUP(D5243,'Automation (QBO)'!A:B,2,FALSE)),"0"))=0,"Suspense",(IFERROR((VLOOKUP(D5243,'Automation (QBO)'!A:B,2,FALSE)),"Suspense")))</f>
        <v>Project Expense - Materials</v>
      </c>
      <c r="I5243" s="17">
        <f t="shared" si="334"/>
        <v>969.82</v>
      </c>
      <c r="J5243" s="12" t="str">
        <f t="shared" si="335"/>
        <v>Project Expense - Materials</v>
      </c>
    </row>
    <row r="5244" spans="1:10" ht="18" hidden="1" customHeight="1">
      <c r="A5244" s="13" t="s">
        <v>1137</v>
      </c>
      <c r="B5244" s="12" t="s">
        <v>924</v>
      </c>
      <c r="C5244" s="12" t="s">
        <v>1138</v>
      </c>
      <c r="D5244" s="12" t="s">
        <v>199</v>
      </c>
      <c r="E5244" s="12">
        <v>-45.41</v>
      </c>
      <c r="F5244" s="14" t="str">
        <f t="shared" si="332"/>
        <v>2025-12-15BillMetal Distributers Ltd.21020 GST/HST Payable-45.41</v>
      </c>
      <c r="G5244" s="15">
        <f t="shared" si="333"/>
        <v>46006</v>
      </c>
      <c r="H5244" s="16" t="str">
        <f>IF((IFERROR((VLOOKUP(D5244,'Automation (QBO)'!A:B,2,FALSE)),"0"))=0,"Suspense",(IFERROR((VLOOKUP(D5244,'Automation (QBO)'!A:B,2,FALSE)),"Suspense")))</f>
        <v>GST/HST Payable</v>
      </c>
      <c r="I5244" s="17">
        <f t="shared" si="334"/>
        <v>-45.41</v>
      </c>
      <c r="J5244" s="12" t="str">
        <f t="shared" si="335"/>
        <v>GST/HST Payable</v>
      </c>
    </row>
    <row r="5245" spans="1:10" ht="18" hidden="1" customHeight="1">
      <c r="A5245" s="13" t="s">
        <v>1137</v>
      </c>
      <c r="B5245" s="12" t="s">
        <v>924</v>
      </c>
      <c r="C5245" s="12" t="s">
        <v>1138</v>
      </c>
      <c r="D5245" s="12" t="s">
        <v>272</v>
      </c>
      <c r="E5245" s="12">
        <v>1015.23</v>
      </c>
      <c r="F5245" s="14" t="str">
        <f t="shared" si="332"/>
        <v>2025-12-15BillMetal Distributers Ltd.21000 Accounts Payable1015.23</v>
      </c>
      <c r="G5245" s="15">
        <f t="shared" si="333"/>
        <v>46006</v>
      </c>
      <c r="H5245" s="16" t="str">
        <f>IF((IFERROR((VLOOKUP(D5245,'Automation (QBO)'!A:B,2,FALSE)),"0"))=0,"Suspense",(IFERROR((VLOOKUP(D5245,'Automation (QBO)'!A:B,2,FALSE)),"Suspense")))</f>
        <v>Accounts Payable - Unknown</v>
      </c>
      <c r="I5245" s="17">
        <f t="shared" si="334"/>
        <v>1015.23</v>
      </c>
      <c r="J5245" s="12" t="str">
        <f t="shared" si="335"/>
        <v>Accounts Payable - Unknown</v>
      </c>
    </row>
    <row r="5246" spans="1:10" ht="18" hidden="1" customHeight="1">
      <c r="A5246" s="124" t="s">
        <v>1137</v>
      </c>
      <c r="B5246" s="12" t="s">
        <v>924</v>
      </c>
      <c r="C5246" s="12" t="s">
        <v>1139</v>
      </c>
      <c r="D5246" s="12" t="s">
        <v>654</v>
      </c>
      <c r="E5246" s="126">
        <v>9523.81</v>
      </c>
      <c r="F5246" s="14" t="str">
        <f t="shared" si="332"/>
        <v>2025-12-15BillMydon Homes Inc.51320 Project Expense - Subcontractors9523.81</v>
      </c>
      <c r="G5246" s="15">
        <f t="shared" si="333"/>
        <v>46006</v>
      </c>
      <c r="H5246" s="16" t="str">
        <f>IF((IFERROR((VLOOKUP(D5246,'Automation (QBO)'!A:B,2,FALSE)),"0"))=0,"Suspense",(IFERROR((VLOOKUP(D5246,'Automation (QBO)'!A:B,2,FALSE)),"Suspense")))</f>
        <v>Project Expense - Subcontractors</v>
      </c>
      <c r="I5246" s="17">
        <f t="shared" si="334"/>
        <v>9523.81</v>
      </c>
      <c r="J5246" s="12" t="str">
        <f t="shared" si="335"/>
        <v>Project Expense - Subcontractors</v>
      </c>
    </row>
    <row r="5247" spans="1:10" ht="18" hidden="1" customHeight="1">
      <c r="A5247" s="13" t="s">
        <v>1137</v>
      </c>
      <c r="B5247" s="12" t="s">
        <v>924</v>
      </c>
      <c r="C5247" s="12" t="s">
        <v>1139</v>
      </c>
      <c r="D5247" s="12" t="s">
        <v>199</v>
      </c>
      <c r="E5247" s="12">
        <v>-476.19</v>
      </c>
      <c r="F5247" s="14" t="str">
        <f t="shared" si="332"/>
        <v>2025-12-15BillMydon Homes Inc.21020 GST/HST Payable-476.19</v>
      </c>
      <c r="G5247" s="15">
        <f t="shared" si="333"/>
        <v>46006</v>
      </c>
      <c r="H5247" s="16" t="str">
        <f>IF((IFERROR((VLOOKUP(D5247,'Automation (QBO)'!A:B,2,FALSE)),"0"))=0,"Suspense",(IFERROR((VLOOKUP(D5247,'Automation (QBO)'!A:B,2,FALSE)),"Suspense")))</f>
        <v>GST/HST Payable</v>
      </c>
      <c r="I5247" s="17">
        <f t="shared" si="334"/>
        <v>-476.19</v>
      </c>
      <c r="J5247" s="12" t="str">
        <f t="shared" si="335"/>
        <v>GST/HST Payable</v>
      </c>
    </row>
    <row r="5248" spans="1:10" ht="18" hidden="1" customHeight="1">
      <c r="A5248" s="13" t="s">
        <v>1137</v>
      </c>
      <c r="B5248" s="12" t="s">
        <v>924</v>
      </c>
      <c r="C5248" s="12" t="s">
        <v>1139</v>
      </c>
      <c r="D5248" s="12" t="s">
        <v>272</v>
      </c>
      <c r="E5248" s="12">
        <v>10000</v>
      </c>
      <c r="F5248" s="14" t="str">
        <f t="shared" si="332"/>
        <v>2025-12-15BillMydon Homes Inc.21000 Accounts Payable10000</v>
      </c>
      <c r="G5248" s="15">
        <f t="shared" si="333"/>
        <v>46006</v>
      </c>
      <c r="H5248" s="16" t="str">
        <f>IF((IFERROR((VLOOKUP(D5248,'Automation (QBO)'!A:B,2,FALSE)),"0"))=0,"Suspense",(IFERROR((VLOOKUP(D5248,'Automation (QBO)'!A:B,2,FALSE)),"Suspense")))</f>
        <v>Accounts Payable - Unknown</v>
      </c>
      <c r="I5248" s="17">
        <f t="shared" si="334"/>
        <v>10000</v>
      </c>
      <c r="J5248" s="12" t="str">
        <f t="shared" si="335"/>
        <v>Accounts Payable - Unknown</v>
      </c>
    </row>
    <row r="5249" spans="1:10" ht="18" hidden="1" customHeight="1">
      <c r="A5249" s="124" t="s">
        <v>1137</v>
      </c>
      <c r="B5249" s="12" t="s">
        <v>924</v>
      </c>
      <c r="C5249" s="12" t="s">
        <v>1139</v>
      </c>
      <c r="D5249" s="12" t="s">
        <v>654</v>
      </c>
      <c r="E5249" s="126">
        <v>9523.81</v>
      </c>
      <c r="F5249" s="14" t="str">
        <f t="shared" si="332"/>
        <v>2025-12-15BillMydon Homes Inc.51320 Project Expense - Subcontractors9523.81</v>
      </c>
      <c r="G5249" s="15">
        <f t="shared" si="333"/>
        <v>46006</v>
      </c>
      <c r="H5249" s="16" t="str">
        <f>IF((IFERROR((VLOOKUP(D5249,'Automation (QBO)'!A:B,2,FALSE)),"0"))=0,"Suspense",(IFERROR((VLOOKUP(D5249,'Automation (QBO)'!A:B,2,FALSE)),"Suspense")))</f>
        <v>Project Expense - Subcontractors</v>
      </c>
      <c r="I5249" s="17">
        <f t="shared" si="334"/>
        <v>9523.81</v>
      </c>
      <c r="J5249" s="12" t="str">
        <f t="shared" si="335"/>
        <v>Project Expense - Subcontractors</v>
      </c>
    </row>
    <row r="5250" spans="1:10" ht="18" hidden="1" customHeight="1">
      <c r="A5250" s="13" t="s">
        <v>1137</v>
      </c>
      <c r="B5250" s="12" t="s">
        <v>924</v>
      </c>
      <c r="C5250" s="12" t="s">
        <v>1139</v>
      </c>
      <c r="D5250" s="12" t="s">
        <v>199</v>
      </c>
      <c r="E5250" s="12">
        <v>-476.19</v>
      </c>
      <c r="F5250" s="14" t="str">
        <f t="shared" si="332"/>
        <v>2025-12-15BillMydon Homes Inc.21020 GST/HST Payable-476.19</v>
      </c>
      <c r="G5250" s="15">
        <f t="shared" si="333"/>
        <v>46006</v>
      </c>
      <c r="H5250" s="16" t="str">
        <f>IF((IFERROR((VLOOKUP(D5250,'Automation (QBO)'!A:B,2,FALSE)),"0"))=0,"Suspense",(IFERROR((VLOOKUP(D5250,'Automation (QBO)'!A:B,2,FALSE)),"Suspense")))</f>
        <v>GST/HST Payable</v>
      </c>
      <c r="I5250" s="17">
        <f t="shared" si="334"/>
        <v>-476.19</v>
      </c>
      <c r="J5250" s="12" t="str">
        <f t="shared" si="335"/>
        <v>GST/HST Payable</v>
      </c>
    </row>
    <row r="5251" spans="1:10" ht="18" hidden="1" customHeight="1">
      <c r="A5251" s="13" t="s">
        <v>1137</v>
      </c>
      <c r="B5251" s="12" t="s">
        <v>924</v>
      </c>
      <c r="C5251" s="12" t="s">
        <v>1139</v>
      </c>
      <c r="D5251" s="12" t="s">
        <v>272</v>
      </c>
      <c r="E5251" s="12">
        <v>10000</v>
      </c>
      <c r="F5251" s="14" t="str">
        <f t="shared" si="332"/>
        <v>2025-12-15BillMydon Homes Inc.21000 Accounts Payable10000</v>
      </c>
      <c r="G5251" s="15">
        <f t="shared" si="333"/>
        <v>46006</v>
      </c>
      <c r="H5251" s="16" t="str">
        <f>IF((IFERROR((VLOOKUP(D5251,'Automation (QBO)'!A:B,2,FALSE)),"0"))=0,"Suspense",(IFERROR((VLOOKUP(D5251,'Automation (QBO)'!A:B,2,FALSE)),"Suspense")))</f>
        <v>Accounts Payable - Unknown</v>
      </c>
      <c r="I5251" s="17">
        <f t="shared" si="334"/>
        <v>10000</v>
      </c>
      <c r="J5251" s="12" t="str">
        <f t="shared" si="335"/>
        <v>Accounts Payable - Unknown</v>
      </c>
    </row>
    <row r="5252" spans="1:10" ht="18" hidden="1" customHeight="1">
      <c r="A5252" s="13" t="s">
        <v>1137</v>
      </c>
      <c r="B5252" s="12" t="s">
        <v>929</v>
      </c>
      <c r="C5252" s="12" t="s">
        <v>1139</v>
      </c>
      <c r="D5252" s="12" t="s">
        <v>272</v>
      </c>
      <c r="E5252" s="12">
        <v>-10000</v>
      </c>
      <c r="F5252" s="14" t="str">
        <f t="shared" si="332"/>
        <v>2025-12-15Bill Payment (Cheque)Mydon Homes Inc.21000 Accounts Payable-10000</v>
      </c>
      <c r="G5252" s="15">
        <f t="shared" si="333"/>
        <v>46006</v>
      </c>
      <c r="H5252" s="16" t="str">
        <f>IF((IFERROR((VLOOKUP(D5252,'Automation (QBO)'!A:B,2,FALSE)),"0"))=0,"Suspense",(IFERROR((VLOOKUP(D5252,'Automation (QBO)'!A:B,2,FALSE)),"Suspense")))</f>
        <v>Accounts Payable - Unknown</v>
      </c>
      <c r="I5252" s="17">
        <f t="shared" si="334"/>
        <v>-10000</v>
      </c>
      <c r="J5252" s="12" t="str">
        <f t="shared" si="335"/>
        <v>Accounts Payable - Unknown</v>
      </c>
    </row>
    <row r="5253" spans="1:10" ht="18" hidden="1" customHeight="1">
      <c r="A5253" s="13" t="s">
        <v>1137</v>
      </c>
      <c r="B5253" s="12" t="s">
        <v>929</v>
      </c>
      <c r="C5253" s="12" t="s">
        <v>1139</v>
      </c>
      <c r="D5253" s="12" t="s">
        <v>272</v>
      </c>
      <c r="E5253" s="12">
        <v>-10000</v>
      </c>
      <c r="F5253" s="14" t="str">
        <f t="shared" si="332"/>
        <v>2025-12-15Bill Payment (Cheque)Mydon Homes Inc.21000 Accounts Payable-10000</v>
      </c>
      <c r="G5253" s="15">
        <f t="shared" si="333"/>
        <v>46006</v>
      </c>
      <c r="H5253" s="16" t="str">
        <f>IF((IFERROR((VLOOKUP(D5253,'Automation (QBO)'!A:B,2,FALSE)),"0"))=0,"Suspense",(IFERROR((VLOOKUP(D5253,'Automation (QBO)'!A:B,2,FALSE)),"Suspense")))</f>
        <v>Accounts Payable - Unknown</v>
      </c>
      <c r="I5253" s="17">
        <f t="shared" si="334"/>
        <v>-10000</v>
      </c>
      <c r="J5253" s="12" t="str">
        <f t="shared" si="335"/>
        <v>Accounts Payable - Unknown</v>
      </c>
    </row>
    <row r="5254" spans="1:10" ht="18" hidden="1" customHeight="1">
      <c r="A5254" s="13" t="s">
        <v>1137</v>
      </c>
      <c r="B5254" s="12" t="s">
        <v>925</v>
      </c>
      <c r="C5254" s="12" t="s">
        <v>1138</v>
      </c>
      <c r="D5254" s="12" t="s">
        <v>505</v>
      </c>
      <c r="E5254" s="12">
        <v>1015.23</v>
      </c>
      <c r="F5254" s="14" t="str">
        <f t="shared" si="332"/>
        <v>2025-12-15Bill Payment (Credit Card)Metal Distributers Ltd.21010 Credit Card (CIBC Visa)1015.23</v>
      </c>
      <c r="G5254" s="15">
        <f t="shared" si="333"/>
        <v>46006</v>
      </c>
      <c r="H5254" s="16" t="str">
        <f>IF((IFERROR((VLOOKUP(D5254,'Automation (QBO)'!A:B,2,FALSE)),"0"))=0,"Suspense",(IFERROR((VLOOKUP(D5254,'Automation (QBO)'!A:B,2,FALSE)),"Suspense")))</f>
        <v>Credit Card (CIBC Visa)</v>
      </c>
      <c r="I5254" s="17">
        <f t="shared" si="334"/>
        <v>1015.23</v>
      </c>
      <c r="J5254" s="12" t="str">
        <f t="shared" si="335"/>
        <v>Credit Card (CIBC Visa)</v>
      </c>
    </row>
    <row r="5255" spans="1:10" ht="18" hidden="1" customHeight="1">
      <c r="A5255" s="13" t="s">
        <v>1137</v>
      </c>
      <c r="B5255" s="12" t="s">
        <v>929</v>
      </c>
      <c r="C5255" s="12" t="s">
        <v>1139</v>
      </c>
      <c r="D5255" s="12" t="s">
        <v>201</v>
      </c>
      <c r="E5255" s="12">
        <v>-10000</v>
      </c>
      <c r="F5255" s="14" t="str">
        <f t="shared" si="332"/>
        <v>2025-12-15Bill Payment (Cheque)Mydon Homes Inc.11005 Chequing (CIBC)-10000</v>
      </c>
      <c r="G5255" s="15">
        <f t="shared" si="333"/>
        <v>46006</v>
      </c>
      <c r="H5255" s="16" t="str">
        <f>IF((IFERROR((VLOOKUP(D5255,'Automation (QBO)'!A:B,2,FALSE)),"0"))=0,"Suspense",(IFERROR((VLOOKUP(D5255,'Automation (QBO)'!A:B,2,FALSE)),"Suspense")))</f>
        <v>Chequing (CIBC)</v>
      </c>
      <c r="I5255" s="17">
        <f t="shared" si="334"/>
        <v>-10000</v>
      </c>
      <c r="J5255" s="12" t="str">
        <f t="shared" si="335"/>
        <v>Chequing (CIBC)</v>
      </c>
    </row>
    <row r="5256" spans="1:10" ht="18" hidden="1" customHeight="1">
      <c r="A5256" s="13" t="s">
        <v>1137</v>
      </c>
      <c r="B5256" s="12" t="s">
        <v>929</v>
      </c>
      <c r="C5256" s="12" t="s">
        <v>1139</v>
      </c>
      <c r="D5256" s="12" t="s">
        <v>201</v>
      </c>
      <c r="E5256" s="12">
        <v>-10000</v>
      </c>
      <c r="F5256" s="14" t="str">
        <f t="shared" si="332"/>
        <v>2025-12-15Bill Payment (Cheque)Mydon Homes Inc.11005 Chequing (CIBC)-10000</v>
      </c>
      <c r="G5256" s="15">
        <f t="shared" si="333"/>
        <v>46006</v>
      </c>
      <c r="H5256" s="16" t="str">
        <f>IF((IFERROR((VLOOKUP(D5256,'Automation (QBO)'!A:B,2,FALSE)),"0"))=0,"Suspense",(IFERROR((VLOOKUP(D5256,'Automation (QBO)'!A:B,2,FALSE)),"Suspense")))</f>
        <v>Chequing (CIBC)</v>
      </c>
      <c r="I5256" s="17">
        <f t="shared" si="334"/>
        <v>-10000</v>
      </c>
      <c r="J5256" s="12" t="str">
        <f t="shared" si="335"/>
        <v>Chequing (CIBC)</v>
      </c>
    </row>
    <row r="5257" spans="1:10" ht="18" hidden="1" customHeight="1">
      <c r="A5257" s="13" t="s">
        <v>1140</v>
      </c>
      <c r="B5257" s="12" t="s">
        <v>924</v>
      </c>
      <c r="C5257" s="12" t="s">
        <v>849</v>
      </c>
      <c r="D5257" s="12" t="s">
        <v>660</v>
      </c>
      <c r="E5257" s="115">
        <v>174.32</v>
      </c>
      <c r="F5257" s="14" t="str">
        <f t="shared" si="332"/>
        <v>2025-12-16BillWayfair51335 Project Expense - Materials174.32</v>
      </c>
      <c r="G5257" s="15">
        <f t="shared" si="333"/>
        <v>46007</v>
      </c>
      <c r="H5257" s="16" t="str">
        <f>IF((IFERROR((VLOOKUP(D5257,'Automation (QBO)'!A:B,2,FALSE)),"0"))=0,"Suspense",(IFERROR((VLOOKUP(D5257,'Automation (QBO)'!A:B,2,FALSE)),"Suspense")))</f>
        <v>Project Expense - Materials</v>
      </c>
      <c r="I5257" s="17">
        <f t="shared" si="334"/>
        <v>174.32</v>
      </c>
      <c r="J5257" s="12" t="str">
        <f t="shared" si="335"/>
        <v>Project Expense - Materials</v>
      </c>
    </row>
    <row r="5258" spans="1:10" ht="18" hidden="1" customHeight="1">
      <c r="A5258" s="13" t="s">
        <v>1140</v>
      </c>
      <c r="B5258" s="12" t="s">
        <v>924</v>
      </c>
      <c r="C5258" s="12" t="s">
        <v>849</v>
      </c>
      <c r="D5258" s="12" t="s">
        <v>199</v>
      </c>
      <c r="E5258" s="12">
        <v>-8.15</v>
      </c>
      <c r="F5258" s="14" t="str">
        <f t="shared" si="332"/>
        <v>2025-12-16BillWayfair21020 GST/HST Payable-8.15</v>
      </c>
      <c r="G5258" s="15">
        <f t="shared" si="333"/>
        <v>46007</v>
      </c>
      <c r="H5258" s="16" t="str">
        <f>IF((IFERROR((VLOOKUP(D5258,'Automation (QBO)'!A:B,2,FALSE)),"0"))=0,"Suspense",(IFERROR((VLOOKUP(D5258,'Automation (QBO)'!A:B,2,FALSE)),"Suspense")))</f>
        <v>GST/HST Payable</v>
      </c>
      <c r="I5258" s="17">
        <f t="shared" si="334"/>
        <v>-8.15</v>
      </c>
      <c r="J5258" s="12" t="str">
        <f t="shared" si="335"/>
        <v>GST/HST Payable</v>
      </c>
    </row>
    <row r="5259" spans="1:10" ht="18" hidden="1" customHeight="1">
      <c r="A5259" s="13" t="s">
        <v>1140</v>
      </c>
      <c r="B5259" s="12" t="s">
        <v>925</v>
      </c>
      <c r="C5259" s="12" t="s">
        <v>849</v>
      </c>
      <c r="D5259" s="12" t="s">
        <v>272</v>
      </c>
      <c r="E5259" s="12">
        <v>-182.47</v>
      </c>
      <c r="F5259" s="14" t="str">
        <f t="shared" si="332"/>
        <v>2025-12-16Bill Payment (Credit Card)Wayfair21000 Accounts Payable-182.47</v>
      </c>
      <c r="G5259" s="15">
        <f t="shared" si="333"/>
        <v>46007</v>
      </c>
      <c r="H5259" s="16" t="str">
        <f>IF((IFERROR((VLOOKUP(D5259,'Automation (QBO)'!A:B,2,FALSE)),"0"))=0,"Suspense",(IFERROR((VLOOKUP(D5259,'Automation (QBO)'!A:B,2,FALSE)),"Suspense")))</f>
        <v>Accounts Payable - Unknown</v>
      </c>
      <c r="I5259" s="17">
        <f t="shared" si="334"/>
        <v>-182.47</v>
      </c>
      <c r="J5259" s="12" t="str">
        <f t="shared" si="335"/>
        <v>Accounts Payable - Unknown</v>
      </c>
    </row>
    <row r="5260" spans="1:10" ht="18" hidden="1" customHeight="1">
      <c r="A5260" s="13" t="s">
        <v>1140</v>
      </c>
      <c r="B5260" s="12" t="s">
        <v>924</v>
      </c>
      <c r="C5260" s="12" t="s">
        <v>849</v>
      </c>
      <c r="D5260" s="12" t="s">
        <v>272</v>
      </c>
      <c r="E5260" s="12">
        <v>182.47</v>
      </c>
      <c r="F5260" s="14" t="str">
        <f t="shared" si="332"/>
        <v>2025-12-16BillWayfair21000 Accounts Payable182.47</v>
      </c>
      <c r="G5260" s="15">
        <f t="shared" si="333"/>
        <v>46007</v>
      </c>
      <c r="H5260" s="16" t="str">
        <f>IF((IFERROR((VLOOKUP(D5260,'Automation (QBO)'!A:B,2,FALSE)),"0"))=0,"Suspense",(IFERROR((VLOOKUP(D5260,'Automation (QBO)'!A:B,2,FALSE)),"Suspense")))</f>
        <v>Accounts Payable - Unknown</v>
      </c>
      <c r="I5260" s="17">
        <f t="shared" si="334"/>
        <v>182.47</v>
      </c>
      <c r="J5260" s="12" t="str">
        <f t="shared" si="335"/>
        <v>Accounts Payable - Unknown</v>
      </c>
    </row>
    <row r="5261" spans="1:10" ht="18" hidden="1" customHeight="1">
      <c r="A5261" s="124" t="s">
        <v>1140</v>
      </c>
      <c r="B5261" s="12" t="s">
        <v>924</v>
      </c>
      <c r="C5261" s="12" t="s">
        <v>1139</v>
      </c>
      <c r="D5261" s="12" t="s">
        <v>654</v>
      </c>
      <c r="E5261" s="126">
        <v>3702.38</v>
      </c>
      <c r="F5261" s="14" t="str">
        <f t="shared" si="332"/>
        <v>2025-12-16BillMydon Homes Inc.51320 Project Expense - Subcontractors3702.38</v>
      </c>
      <c r="G5261" s="15">
        <f t="shared" si="333"/>
        <v>46007</v>
      </c>
      <c r="H5261" s="16" t="str">
        <f>IF((IFERROR((VLOOKUP(D5261,'Automation (QBO)'!A:B,2,FALSE)),"0"))=0,"Suspense",(IFERROR((VLOOKUP(D5261,'Automation (QBO)'!A:B,2,FALSE)),"Suspense")))</f>
        <v>Project Expense - Subcontractors</v>
      </c>
      <c r="I5261" s="17">
        <f t="shared" si="334"/>
        <v>3702.38</v>
      </c>
      <c r="J5261" s="12" t="str">
        <f t="shared" si="335"/>
        <v>Project Expense - Subcontractors</v>
      </c>
    </row>
    <row r="5262" spans="1:10" ht="18" hidden="1" customHeight="1">
      <c r="A5262" s="13" t="s">
        <v>1140</v>
      </c>
      <c r="B5262" s="12" t="s">
        <v>924</v>
      </c>
      <c r="C5262" s="12" t="s">
        <v>1139</v>
      </c>
      <c r="D5262" s="12" t="s">
        <v>199</v>
      </c>
      <c r="E5262" s="12">
        <v>-185.12</v>
      </c>
      <c r="F5262" s="14" t="str">
        <f t="shared" si="332"/>
        <v>2025-12-16BillMydon Homes Inc.21020 GST/HST Payable-185.12</v>
      </c>
      <c r="G5262" s="15">
        <f t="shared" si="333"/>
        <v>46007</v>
      </c>
      <c r="H5262" s="16" t="str">
        <f>IF((IFERROR((VLOOKUP(D5262,'Automation (QBO)'!A:B,2,FALSE)),"0"))=0,"Suspense",(IFERROR((VLOOKUP(D5262,'Automation (QBO)'!A:B,2,FALSE)),"Suspense")))</f>
        <v>GST/HST Payable</v>
      </c>
      <c r="I5262" s="17">
        <f t="shared" si="334"/>
        <v>-185.12</v>
      </c>
      <c r="J5262" s="12" t="str">
        <f t="shared" si="335"/>
        <v>GST/HST Payable</v>
      </c>
    </row>
    <row r="5263" spans="1:10" ht="18" hidden="1" customHeight="1">
      <c r="A5263" s="13" t="s">
        <v>1140</v>
      </c>
      <c r="B5263" s="12" t="s">
        <v>924</v>
      </c>
      <c r="C5263" s="12" t="s">
        <v>1139</v>
      </c>
      <c r="D5263" s="12" t="s">
        <v>272</v>
      </c>
      <c r="E5263" s="12">
        <v>3887.5</v>
      </c>
      <c r="F5263" s="14" t="str">
        <f t="shared" si="332"/>
        <v>2025-12-16BillMydon Homes Inc.21000 Accounts Payable3887.5</v>
      </c>
      <c r="G5263" s="15">
        <f t="shared" si="333"/>
        <v>46007</v>
      </c>
      <c r="H5263" s="16" t="str">
        <f>IF((IFERROR((VLOOKUP(D5263,'Automation (QBO)'!A:B,2,FALSE)),"0"))=0,"Suspense",(IFERROR((VLOOKUP(D5263,'Automation (QBO)'!A:B,2,FALSE)),"Suspense")))</f>
        <v>Accounts Payable - Unknown</v>
      </c>
      <c r="I5263" s="17">
        <f t="shared" si="334"/>
        <v>3887.5</v>
      </c>
      <c r="J5263" s="12" t="str">
        <f t="shared" si="335"/>
        <v>Accounts Payable - Unknown</v>
      </c>
    </row>
    <row r="5264" spans="1:10" ht="18" hidden="1" customHeight="1">
      <c r="A5264" s="13" t="s">
        <v>1140</v>
      </c>
      <c r="B5264" s="12" t="s">
        <v>929</v>
      </c>
      <c r="C5264" s="12" t="s">
        <v>1139</v>
      </c>
      <c r="D5264" s="12" t="s">
        <v>272</v>
      </c>
      <c r="E5264" s="12">
        <v>-3887.5</v>
      </c>
      <c r="F5264" s="14" t="str">
        <f t="shared" si="332"/>
        <v>2025-12-16Bill Payment (Cheque)Mydon Homes Inc.21000 Accounts Payable-3887.5</v>
      </c>
      <c r="G5264" s="15">
        <f t="shared" si="333"/>
        <v>46007</v>
      </c>
      <c r="H5264" s="16" t="str">
        <f>IF((IFERROR((VLOOKUP(D5264,'Automation (QBO)'!A:B,2,FALSE)),"0"))=0,"Suspense",(IFERROR((VLOOKUP(D5264,'Automation (QBO)'!A:B,2,FALSE)),"Suspense")))</f>
        <v>Accounts Payable - Unknown</v>
      </c>
      <c r="I5264" s="17">
        <f t="shared" si="334"/>
        <v>-3887.5</v>
      </c>
      <c r="J5264" s="12" t="str">
        <f t="shared" si="335"/>
        <v>Accounts Payable - Unknown</v>
      </c>
    </row>
    <row r="5265" spans="1:10" ht="18" hidden="1" customHeight="1">
      <c r="A5265" s="124" t="s">
        <v>1140</v>
      </c>
      <c r="B5265" s="12" t="s">
        <v>924</v>
      </c>
      <c r="C5265" s="12" t="s">
        <v>122</v>
      </c>
      <c r="D5265" s="12" t="s">
        <v>654</v>
      </c>
      <c r="E5265" s="125">
        <v>5479.33</v>
      </c>
      <c r="F5265" s="14" t="str">
        <f t="shared" si="332"/>
        <v>2025-12-16BillCrestlynn Contracting51320 Project Expense - Subcontractors5479.33</v>
      </c>
      <c r="G5265" s="15">
        <f t="shared" si="333"/>
        <v>46007</v>
      </c>
      <c r="H5265" s="16" t="str">
        <f>IF((IFERROR((VLOOKUP(D5265,'Automation (QBO)'!A:B,2,FALSE)),"0"))=0,"Suspense",(IFERROR((VLOOKUP(D5265,'Automation (QBO)'!A:B,2,FALSE)),"Suspense")))</f>
        <v>Project Expense - Subcontractors</v>
      </c>
      <c r="I5265" s="17">
        <f t="shared" si="334"/>
        <v>5479.33</v>
      </c>
      <c r="J5265" s="12" t="str">
        <f t="shared" si="335"/>
        <v>Project Expense - Subcontractors</v>
      </c>
    </row>
    <row r="5266" spans="1:10" ht="18" hidden="1" customHeight="1">
      <c r="A5266" s="13" t="s">
        <v>1140</v>
      </c>
      <c r="B5266" s="12" t="s">
        <v>924</v>
      </c>
      <c r="C5266" s="12" t="s">
        <v>122</v>
      </c>
      <c r="D5266" s="12" t="s">
        <v>199</v>
      </c>
      <c r="E5266" s="12">
        <v>-273.99</v>
      </c>
      <c r="F5266" s="14" t="str">
        <f t="shared" si="332"/>
        <v>2025-12-16BillCrestlynn Contracting21020 GST/HST Payable-273.99</v>
      </c>
      <c r="G5266" s="15">
        <f t="shared" si="333"/>
        <v>46007</v>
      </c>
      <c r="H5266" s="16" t="str">
        <f>IF((IFERROR((VLOOKUP(D5266,'Automation (QBO)'!A:B,2,FALSE)),"0"))=0,"Suspense",(IFERROR((VLOOKUP(D5266,'Automation (QBO)'!A:B,2,FALSE)),"Suspense")))</f>
        <v>GST/HST Payable</v>
      </c>
      <c r="I5266" s="17">
        <f t="shared" si="334"/>
        <v>-273.99</v>
      </c>
      <c r="J5266" s="12" t="str">
        <f t="shared" si="335"/>
        <v>GST/HST Payable</v>
      </c>
    </row>
    <row r="5267" spans="1:10" ht="18" hidden="1" customHeight="1">
      <c r="A5267" s="13" t="s">
        <v>1140</v>
      </c>
      <c r="B5267" s="12" t="s">
        <v>924</v>
      </c>
      <c r="C5267" s="12" t="s">
        <v>122</v>
      </c>
      <c r="D5267" s="12" t="s">
        <v>272</v>
      </c>
      <c r="E5267" s="12">
        <v>5753.32</v>
      </c>
      <c r="F5267" s="14" t="str">
        <f t="shared" si="332"/>
        <v>2025-12-16BillCrestlynn Contracting21000 Accounts Payable5753.32</v>
      </c>
      <c r="G5267" s="15">
        <f t="shared" si="333"/>
        <v>46007</v>
      </c>
      <c r="H5267" s="16" t="str">
        <f>IF((IFERROR((VLOOKUP(D5267,'Automation (QBO)'!A:B,2,FALSE)),"0"))=0,"Suspense",(IFERROR((VLOOKUP(D5267,'Automation (QBO)'!A:B,2,FALSE)),"Suspense")))</f>
        <v>Accounts Payable - Unknown</v>
      </c>
      <c r="I5267" s="17">
        <f t="shared" si="334"/>
        <v>5753.32</v>
      </c>
      <c r="J5267" s="12" t="str">
        <f t="shared" si="335"/>
        <v>Accounts Payable - Unknown</v>
      </c>
    </row>
    <row r="5268" spans="1:10" ht="18" hidden="1" customHeight="1">
      <c r="A5268" s="13" t="s">
        <v>1140</v>
      </c>
      <c r="B5268" s="12" t="s">
        <v>929</v>
      </c>
      <c r="C5268" s="12" t="s">
        <v>122</v>
      </c>
      <c r="D5268" s="12" t="s">
        <v>201</v>
      </c>
      <c r="E5268" s="12">
        <v>-5753.32</v>
      </c>
      <c r="F5268" s="14" t="str">
        <f t="shared" si="332"/>
        <v>2025-12-16Bill Payment (Cheque)Crestlynn Contracting11005 Chequing (CIBC)-5753.32</v>
      </c>
      <c r="G5268" s="15">
        <f t="shared" si="333"/>
        <v>46007</v>
      </c>
      <c r="H5268" s="16" t="str">
        <f>IF((IFERROR((VLOOKUP(D5268,'Automation (QBO)'!A:B,2,FALSE)),"0"))=0,"Suspense",(IFERROR((VLOOKUP(D5268,'Automation (QBO)'!A:B,2,FALSE)),"Suspense")))</f>
        <v>Chequing (CIBC)</v>
      </c>
      <c r="I5268" s="17">
        <f t="shared" si="334"/>
        <v>-5753.32</v>
      </c>
      <c r="J5268" s="12" t="str">
        <f t="shared" si="335"/>
        <v>Chequing (CIBC)</v>
      </c>
    </row>
    <row r="5269" spans="1:10" ht="18" hidden="1" customHeight="1">
      <c r="A5269" s="13" t="s">
        <v>1140</v>
      </c>
      <c r="B5269" s="12" t="s">
        <v>929</v>
      </c>
      <c r="C5269" s="12" t="s">
        <v>122</v>
      </c>
      <c r="D5269" s="12" t="s">
        <v>272</v>
      </c>
      <c r="E5269" s="12">
        <v>-5753.32</v>
      </c>
      <c r="F5269" s="14" t="str">
        <f t="shared" si="332"/>
        <v>2025-12-16Bill Payment (Cheque)Crestlynn Contracting21000 Accounts Payable-5753.32</v>
      </c>
      <c r="G5269" s="15">
        <f t="shared" si="333"/>
        <v>46007</v>
      </c>
      <c r="H5269" s="16" t="str">
        <f>IF((IFERROR((VLOOKUP(D5269,'Automation (QBO)'!A:B,2,FALSE)),"0"))=0,"Suspense",(IFERROR((VLOOKUP(D5269,'Automation (QBO)'!A:B,2,FALSE)),"Suspense")))</f>
        <v>Accounts Payable - Unknown</v>
      </c>
      <c r="I5269" s="17">
        <f t="shared" si="334"/>
        <v>-5753.32</v>
      </c>
      <c r="J5269" s="12" t="str">
        <f t="shared" si="335"/>
        <v>Accounts Payable - Unknown</v>
      </c>
    </row>
    <row r="5270" spans="1:10" ht="18" hidden="1" customHeight="1">
      <c r="A5270" s="13" t="s">
        <v>1140</v>
      </c>
      <c r="B5270" s="12" t="s">
        <v>106</v>
      </c>
      <c r="C5270" s="12" t="s">
        <v>1076</v>
      </c>
      <c r="D5270" s="12" t="s">
        <v>665</v>
      </c>
      <c r="E5270" s="12">
        <v>-1301.74</v>
      </c>
      <c r="F5270" s="14" t="str">
        <f t="shared" si="332"/>
        <v>2025-12-16PaymentSuterBrook Dental Group:SuterBrook Dental Expansion12000 [Accounts Receivable]-1301.74</v>
      </c>
      <c r="G5270" s="15">
        <f t="shared" si="333"/>
        <v>46007</v>
      </c>
      <c r="H5270" s="16" t="str">
        <f>IF((IFERROR((VLOOKUP(D5270,'Automation (QBO)'!A:B,2,FALSE)),"0"))=0,"Suspense",(IFERROR((VLOOKUP(D5270,'Automation (QBO)'!A:B,2,FALSE)),"Suspense")))</f>
        <v>Accounts Recievable - Suspense</v>
      </c>
      <c r="I5270" s="17">
        <f t="shared" si="334"/>
        <v>-1301.74</v>
      </c>
      <c r="J5270" s="12" t="str">
        <f t="shared" si="335"/>
        <v>Accounts Recievable - Suspense</v>
      </c>
    </row>
    <row r="5271" spans="1:10" ht="18" hidden="1" customHeight="1">
      <c r="A5271" s="13" t="s">
        <v>1140</v>
      </c>
      <c r="B5271" s="12" t="s">
        <v>925</v>
      </c>
      <c r="C5271" s="12" t="s">
        <v>849</v>
      </c>
      <c r="D5271" s="12" t="s">
        <v>505</v>
      </c>
      <c r="E5271" s="12">
        <v>182.47</v>
      </c>
      <c r="F5271" s="14" t="str">
        <f t="shared" si="332"/>
        <v>2025-12-16Bill Payment (Credit Card)Wayfair21010 Credit Card (CIBC Visa)182.47</v>
      </c>
      <c r="G5271" s="15">
        <f t="shared" si="333"/>
        <v>46007</v>
      </c>
      <c r="H5271" s="16" t="str">
        <f>IF((IFERROR((VLOOKUP(D5271,'Automation (QBO)'!A:B,2,FALSE)),"0"))=0,"Suspense",(IFERROR((VLOOKUP(D5271,'Automation (QBO)'!A:B,2,FALSE)),"Suspense")))</f>
        <v>Credit Card (CIBC Visa)</v>
      </c>
      <c r="I5271" s="17">
        <f t="shared" si="334"/>
        <v>182.47</v>
      </c>
      <c r="J5271" s="12" t="str">
        <f t="shared" si="335"/>
        <v>Credit Card (CIBC Visa)</v>
      </c>
    </row>
    <row r="5272" spans="1:10" ht="18" hidden="1" customHeight="1">
      <c r="A5272" s="13" t="s">
        <v>1140</v>
      </c>
      <c r="B5272" s="12" t="s">
        <v>925</v>
      </c>
      <c r="C5272" s="12" t="s">
        <v>103</v>
      </c>
      <c r="D5272" s="12" t="s">
        <v>272</v>
      </c>
      <c r="E5272" s="12">
        <v>-64.900000000000006</v>
      </c>
      <c r="F5272" s="14" t="str">
        <f t="shared" ref="F5272:F5284" si="336">A5272&amp;B5272&amp;C5272&amp;D5272&amp;E5272</f>
        <v>2025-12-16Bill Payment (Credit Card)Rona21000 Accounts Payable-64.9</v>
      </c>
      <c r="G5272" s="15">
        <f t="shared" ref="G5272:G5284" si="337">IFERROR((DATEVALUE(A5272)),A5272)</f>
        <v>46007</v>
      </c>
      <c r="H5272" s="16" t="str">
        <f>IF((IFERROR((VLOOKUP(D5272,'Automation (QBO)'!A:B,2,FALSE)),"0"))=0,"Suspense",(IFERROR((VLOOKUP(D5272,'Automation (QBO)'!A:B,2,FALSE)),"Suspense")))</f>
        <v>Accounts Payable - Unknown</v>
      </c>
      <c r="I5272" s="17">
        <f t="shared" ref="I5272:I5284" si="338">E5272</f>
        <v>-64.900000000000006</v>
      </c>
      <c r="J5272" s="12" t="str">
        <f t="shared" ref="J5272:J5284" si="339">H5272</f>
        <v>Accounts Payable - Unknown</v>
      </c>
    </row>
    <row r="5273" spans="1:10" ht="18" hidden="1" customHeight="1">
      <c r="A5273" s="13" t="s">
        <v>1140</v>
      </c>
      <c r="B5273" s="12" t="s">
        <v>925</v>
      </c>
      <c r="C5273" s="12" t="s">
        <v>103</v>
      </c>
      <c r="D5273" s="12" t="s">
        <v>505</v>
      </c>
      <c r="E5273" s="12">
        <v>64.900000000000006</v>
      </c>
      <c r="F5273" s="14" t="str">
        <f t="shared" si="336"/>
        <v>2025-12-16Bill Payment (Credit Card)Rona21010 Credit Card (CIBC Visa)64.9</v>
      </c>
      <c r="G5273" s="15">
        <f t="shared" si="337"/>
        <v>46007</v>
      </c>
      <c r="H5273" s="16" t="str">
        <f>IF((IFERROR((VLOOKUP(D5273,'Automation (QBO)'!A:B,2,FALSE)),"0"))=0,"Suspense",(IFERROR((VLOOKUP(D5273,'Automation (QBO)'!A:B,2,FALSE)),"Suspense")))</f>
        <v>Credit Card (CIBC Visa)</v>
      </c>
      <c r="I5273" s="17">
        <f t="shared" si="338"/>
        <v>64.900000000000006</v>
      </c>
      <c r="J5273" s="12" t="str">
        <f t="shared" si="339"/>
        <v>Credit Card (CIBC Visa)</v>
      </c>
    </row>
    <row r="5274" spans="1:10" ht="18" hidden="1" customHeight="1">
      <c r="A5274" s="13" t="s">
        <v>1140</v>
      </c>
      <c r="B5274" s="12" t="s">
        <v>924</v>
      </c>
      <c r="C5274" s="12" t="s">
        <v>103</v>
      </c>
      <c r="D5274" s="12" t="s">
        <v>660</v>
      </c>
      <c r="E5274" s="115">
        <v>62</v>
      </c>
      <c r="F5274" s="14" t="str">
        <f t="shared" si="336"/>
        <v>2025-12-16BillRona51335 Project Expense - Materials62</v>
      </c>
      <c r="G5274" s="15">
        <f t="shared" si="337"/>
        <v>46007</v>
      </c>
      <c r="H5274" s="16" t="str">
        <f>IF((IFERROR((VLOOKUP(D5274,'Automation (QBO)'!A:B,2,FALSE)),"0"))=0,"Suspense",(IFERROR((VLOOKUP(D5274,'Automation (QBO)'!A:B,2,FALSE)),"Suspense")))</f>
        <v>Project Expense - Materials</v>
      </c>
      <c r="I5274" s="17">
        <f t="shared" si="338"/>
        <v>62</v>
      </c>
      <c r="J5274" s="12" t="str">
        <f t="shared" si="339"/>
        <v>Project Expense - Materials</v>
      </c>
    </row>
    <row r="5275" spans="1:10" ht="18" hidden="1" customHeight="1">
      <c r="A5275" s="13" t="s">
        <v>1140</v>
      </c>
      <c r="B5275" s="12" t="s">
        <v>924</v>
      </c>
      <c r="C5275" s="12" t="s">
        <v>103</v>
      </c>
      <c r="D5275" s="12" t="s">
        <v>199</v>
      </c>
      <c r="E5275" s="12">
        <v>-2.9</v>
      </c>
      <c r="F5275" s="14" t="str">
        <f t="shared" si="336"/>
        <v>2025-12-16BillRona21020 GST/HST Payable-2.9</v>
      </c>
      <c r="G5275" s="15">
        <f t="shared" si="337"/>
        <v>46007</v>
      </c>
      <c r="H5275" s="16" t="str">
        <f>IF((IFERROR((VLOOKUP(D5275,'Automation (QBO)'!A:B,2,FALSE)),"0"))=0,"Suspense",(IFERROR((VLOOKUP(D5275,'Automation (QBO)'!A:B,2,FALSE)),"Suspense")))</f>
        <v>GST/HST Payable</v>
      </c>
      <c r="I5275" s="17">
        <f t="shared" si="338"/>
        <v>-2.9</v>
      </c>
      <c r="J5275" s="12" t="str">
        <f t="shared" si="339"/>
        <v>GST/HST Payable</v>
      </c>
    </row>
    <row r="5276" spans="1:10" ht="18" hidden="1" customHeight="1">
      <c r="A5276" s="13" t="s">
        <v>1140</v>
      </c>
      <c r="B5276" s="12" t="s">
        <v>924</v>
      </c>
      <c r="C5276" s="12" t="s">
        <v>103</v>
      </c>
      <c r="D5276" s="12" t="s">
        <v>272</v>
      </c>
      <c r="E5276" s="12">
        <v>64.900000000000006</v>
      </c>
      <c r="F5276" s="14" t="str">
        <f t="shared" si="336"/>
        <v>2025-12-16BillRona21000 Accounts Payable64.9</v>
      </c>
      <c r="G5276" s="15">
        <f t="shared" si="337"/>
        <v>46007</v>
      </c>
      <c r="H5276" s="16" t="str">
        <f>IF((IFERROR((VLOOKUP(D5276,'Automation (QBO)'!A:B,2,FALSE)),"0"))=0,"Suspense",(IFERROR((VLOOKUP(D5276,'Automation (QBO)'!A:B,2,FALSE)),"Suspense")))</f>
        <v>Accounts Payable - Unknown</v>
      </c>
      <c r="I5276" s="17">
        <f t="shared" si="338"/>
        <v>64.900000000000006</v>
      </c>
      <c r="J5276" s="12" t="str">
        <f t="shared" si="339"/>
        <v>Accounts Payable - Unknown</v>
      </c>
    </row>
    <row r="5277" spans="1:10" ht="18" hidden="1" customHeight="1">
      <c r="A5277" s="13" t="s">
        <v>1140</v>
      </c>
      <c r="B5277" s="12" t="s">
        <v>924</v>
      </c>
      <c r="C5277" s="12" t="s">
        <v>123</v>
      </c>
      <c r="D5277" s="12" t="s">
        <v>660</v>
      </c>
      <c r="E5277" s="115">
        <v>480.54</v>
      </c>
      <c r="F5277" s="14" t="str">
        <f t="shared" si="336"/>
        <v>2025-12-16BillPacific West Systems Supplies51335 Project Expense - Materials480.54</v>
      </c>
      <c r="G5277" s="15">
        <f t="shared" si="337"/>
        <v>46007</v>
      </c>
      <c r="H5277" s="16" t="str">
        <f>IF((IFERROR((VLOOKUP(D5277,'Automation (QBO)'!A:B,2,FALSE)),"0"))=0,"Suspense",(IFERROR((VLOOKUP(D5277,'Automation (QBO)'!A:B,2,FALSE)),"Suspense")))</f>
        <v>Project Expense - Materials</v>
      </c>
      <c r="I5277" s="17">
        <f t="shared" si="338"/>
        <v>480.54</v>
      </c>
      <c r="J5277" s="12" t="str">
        <f t="shared" si="339"/>
        <v>Project Expense - Materials</v>
      </c>
    </row>
    <row r="5278" spans="1:10" ht="18" hidden="1" customHeight="1">
      <c r="A5278" s="13" t="s">
        <v>1140</v>
      </c>
      <c r="B5278" s="12" t="s">
        <v>924</v>
      </c>
      <c r="C5278" s="12" t="s">
        <v>123</v>
      </c>
      <c r="D5278" s="12" t="s">
        <v>199</v>
      </c>
      <c r="E5278" s="12">
        <v>-22.46</v>
      </c>
      <c r="F5278" s="14" t="str">
        <f t="shared" si="336"/>
        <v>2025-12-16BillPacific West Systems Supplies21020 GST/HST Payable-22.46</v>
      </c>
      <c r="G5278" s="15">
        <f t="shared" si="337"/>
        <v>46007</v>
      </c>
      <c r="H5278" s="16" t="str">
        <f>IF((IFERROR((VLOOKUP(D5278,'Automation (QBO)'!A:B,2,FALSE)),"0"))=0,"Suspense",(IFERROR((VLOOKUP(D5278,'Automation (QBO)'!A:B,2,FALSE)),"Suspense")))</f>
        <v>GST/HST Payable</v>
      </c>
      <c r="I5278" s="17">
        <f t="shared" si="338"/>
        <v>-22.46</v>
      </c>
      <c r="J5278" s="12" t="str">
        <f t="shared" si="339"/>
        <v>GST/HST Payable</v>
      </c>
    </row>
    <row r="5279" spans="1:10" ht="18" hidden="1" customHeight="1">
      <c r="A5279" s="13" t="s">
        <v>1140</v>
      </c>
      <c r="B5279" s="12" t="s">
        <v>924</v>
      </c>
      <c r="C5279" s="12" t="s">
        <v>123</v>
      </c>
      <c r="D5279" s="12" t="s">
        <v>272</v>
      </c>
      <c r="E5279" s="12">
        <v>503</v>
      </c>
      <c r="F5279" s="14" t="str">
        <f t="shared" si="336"/>
        <v>2025-12-16BillPacific West Systems Supplies21000 Accounts Payable503</v>
      </c>
      <c r="G5279" s="15">
        <f t="shared" si="337"/>
        <v>46007</v>
      </c>
      <c r="H5279" s="16" t="str">
        <f>IF((IFERROR((VLOOKUP(D5279,'Automation (QBO)'!A:B,2,FALSE)),"0"))=0,"Suspense",(IFERROR((VLOOKUP(D5279,'Automation (QBO)'!A:B,2,FALSE)),"Suspense")))</f>
        <v>Accounts Payable - Unknown</v>
      </c>
      <c r="I5279" s="17">
        <f t="shared" si="338"/>
        <v>503</v>
      </c>
      <c r="J5279" s="12" t="str">
        <f t="shared" si="339"/>
        <v>Accounts Payable - Unknown</v>
      </c>
    </row>
    <row r="5280" spans="1:10" ht="18" hidden="1" customHeight="1">
      <c r="A5280" s="13" t="s">
        <v>1140</v>
      </c>
      <c r="B5280" s="12" t="s">
        <v>925</v>
      </c>
      <c r="C5280" s="12" t="s">
        <v>123</v>
      </c>
      <c r="D5280" s="12" t="s">
        <v>272</v>
      </c>
      <c r="E5280" s="12">
        <v>-503</v>
      </c>
      <c r="F5280" s="14" t="str">
        <f t="shared" si="336"/>
        <v>2025-12-16Bill Payment (Credit Card)Pacific West Systems Supplies21000 Accounts Payable-503</v>
      </c>
      <c r="G5280" s="15">
        <f t="shared" si="337"/>
        <v>46007</v>
      </c>
      <c r="H5280" s="16" t="str">
        <f>IF((IFERROR((VLOOKUP(D5280,'Automation (QBO)'!A:B,2,FALSE)),"0"))=0,"Suspense",(IFERROR((VLOOKUP(D5280,'Automation (QBO)'!A:B,2,FALSE)),"Suspense")))</f>
        <v>Accounts Payable - Unknown</v>
      </c>
      <c r="I5280" s="17">
        <f t="shared" si="338"/>
        <v>-503</v>
      </c>
      <c r="J5280" s="12" t="str">
        <f t="shared" si="339"/>
        <v>Accounts Payable - Unknown</v>
      </c>
    </row>
    <row r="5281" spans="1:10" ht="18" hidden="1" customHeight="1">
      <c r="A5281" s="13" t="s">
        <v>1140</v>
      </c>
      <c r="B5281" s="12" t="s">
        <v>925</v>
      </c>
      <c r="C5281" s="12" t="s">
        <v>123</v>
      </c>
      <c r="D5281" s="12" t="s">
        <v>505</v>
      </c>
      <c r="E5281" s="12">
        <v>503</v>
      </c>
      <c r="F5281" s="14" t="str">
        <f t="shared" si="336"/>
        <v>2025-12-16Bill Payment (Credit Card)Pacific West Systems Supplies21010 Credit Card (CIBC Visa)503</v>
      </c>
      <c r="G5281" s="15">
        <f t="shared" si="337"/>
        <v>46007</v>
      </c>
      <c r="H5281" s="16" t="str">
        <f>IF((IFERROR((VLOOKUP(D5281,'Automation (QBO)'!A:B,2,FALSE)),"0"))=0,"Suspense",(IFERROR((VLOOKUP(D5281,'Automation (QBO)'!A:B,2,FALSE)),"Suspense")))</f>
        <v>Credit Card (CIBC Visa)</v>
      </c>
      <c r="I5281" s="17">
        <f t="shared" si="338"/>
        <v>503</v>
      </c>
      <c r="J5281" s="12" t="str">
        <f t="shared" si="339"/>
        <v>Credit Card (CIBC Visa)</v>
      </c>
    </row>
    <row r="5282" spans="1:10" ht="18" hidden="1" customHeight="1">
      <c r="A5282" s="13" t="s">
        <v>1140</v>
      </c>
      <c r="B5282" s="12" t="s">
        <v>924</v>
      </c>
      <c r="C5282" s="12" t="s">
        <v>90</v>
      </c>
      <c r="D5282" s="12" t="s">
        <v>204</v>
      </c>
      <c r="E5282" s="12">
        <v>158.31</v>
      </c>
      <c r="F5282" s="14" t="str">
        <f t="shared" si="336"/>
        <v>2025-12-16BillPetro Canada52225 Fuel158.31</v>
      </c>
      <c r="G5282" s="15">
        <f t="shared" si="337"/>
        <v>46007</v>
      </c>
      <c r="H5282" s="16" t="str">
        <f>IF((IFERROR((VLOOKUP(D5282,'Automation (QBO)'!A:B,2,FALSE)),"0"))=0,"Suspense",(IFERROR((VLOOKUP(D5282,'Automation (QBO)'!A:B,2,FALSE)),"Suspense")))</f>
        <v>Fuel</v>
      </c>
      <c r="I5282" s="17">
        <f t="shared" si="338"/>
        <v>158.31</v>
      </c>
      <c r="J5282" s="12" t="str">
        <f t="shared" si="339"/>
        <v>Fuel</v>
      </c>
    </row>
    <row r="5283" spans="1:10" ht="18" hidden="1" customHeight="1">
      <c r="A5283" s="13" t="s">
        <v>1140</v>
      </c>
      <c r="B5283" s="12" t="s">
        <v>924</v>
      </c>
      <c r="C5283" s="12" t="s">
        <v>90</v>
      </c>
      <c r="D5283" s="12" t="s">
        <v>199</v>
      </c>
      <c r="E5283" s="12">
        <v>-7.92</v>
      </c>
      <c r="F5283" s="14" t="str">
        <f t="shared" si="336"/>
        <v>2025-12-16BillPetro Canada21020 GST/HST Payable-7.92</v>
      </c>
      <c r="G5283" s="15">
        <f t="shared" si="337"/>
        <v>46007</v>
      </c>
      <c r="H5283" s="16" t="str">
        <f>IF((IFERROR((VLOOKUP(D5283,'Automation (QBO)'!A:B,2,FALSE)),"0"))=0,"Suspense",(IFERROR((VLOOKUP(D5283,'Automation (QBO)'!A:B,2,FALSE)),"Suspense")))</f>
        <v>GST/HST Payable</v>
      </c>
      <c r="I5283" s="17">
        <f t="shared" si="338"/>
        <v>-7.92</v>
      </c>
      <c r="J5283" s="12" t="str">
        <f t="shared" si="339"/>
        <v>GST/HST Payable</v>
      </c>
    </row>
    <row r="5284" spans="1:10" ht="18" hidden="1" customHeight="1">
      <c r="A5284" s="13" t="s">
        <v>1140</v>
      </c>
      <c r="B5284" s="12" t="s">
        <v>924</v>
      </c>
      <c r="C5284" s="12" t="s">
        <v>90</v>
      </c>
      <c r="D5284" s="12" t="s">
        <v>272</v>
      </c>
      <c r="E5284" s="12">
        <v>166.23</v>
      </c>
      <c r="F5284" s="14" t="str">
        <f t="shared" si="336"/>
        <v>2025-12-16BillPetro Canada21000 Accounts Payable166.23</v>
      </c>
      <c r="G5284" s="15">
        <f t="shared" si="337"/>
        <v>46007</v>
      </c>
      <c r="H5284" s="16" t="str">
        <f>IF((IFERROR((VLOOKUP(D5284,'Automation (QBO)'!A:B,2,FALSE)),"0"))=0,"Suspense",(IFERROR((VLOOKUP(D5284,'Automation (QBO)'!A:B,2,FALSE)),"Suspense")))</f>
        <v>Accounts Payable - Unknown</v>
      </c>
      <c r="I5284" s="17">
        <f t="shared" si="338"/>
        <v>166.23</v>
      </c>
      <c r="J5284" s="12" t="str">
        <f t="shared" si="339"/>
        <v>Accounts Payable - Unknown</v>
      </c>
    </row>
    <row r="5285" spans="1:10" ht="18" hidden="1" customHeight="1">
      <c r="A5285" s="13" t="s">
        <v>1140</v>
      </c>
      <c r="B5285" s="12" t="s">
        <v>925</v>
      </c>
      <c r="C5285" s="12" t="s">
        <v>90</v>
      </c>
      <c r="D5285" s="12" t="s">
        <v>272</v>
      </c>
      <c r="E5285" s="12">
        <v>-166.23</v>
      </c>
      <c r="F5285" s="14" t="str">
        <f t="shared" ref="F5285:F5348" si="340">A5285&amp;B5285&amp;C5285&amp;D5285&amp;E5285</f>
        <v>2025-12-16Bill Payment (Credit Card)Petro Canada21000 Accounts Payable-166.23</v>
      </c>
      <c r="G5285" s="15">
        <f t="shared" ref="G5285:G5348" si="341">IFERROR((DATEVALUE(A5285)),A5285)</f>
        <v>46007</v>
      </c>
      <c r="H5285" s="16" t="str">
        <f>IF((IFERROR((VLOOKUP(D5285,'Automation (QBO)'!A:B,2,FALSE)),"0"))=0,"Suspense",(IFERROR((VLOOKUP(D5285,'Automation (QBO)'!A:B,2,FALSE)),"Suspense")))</f>
        <v>Accounts Payable - Unknown</v>
      </c>
      <c r="I5285" s="17">
        <f t="shared" ref="I5285:I5348" si="342">E5285</f>
        <v>-166.23</v>
      </c>
      <c r="J5285" s="12" t="str">
        <f t="shared" ref="J5285:J5348" si="343">H5285</f>
        <v>Accounts Payable - Unknown</v>
      </c>
    </row>
    <row r="5286" spans="1:10" ht="18" hidden="1" customHeight="1">
      <c r="A5286" s="13" t="s">
        <v>1140</v>
      </c>
      <c r="B5286" s="12" t="s">
        <v>925</v>
      </c>
      <c r="C5286" s="12" t="s">
        <v>90</v>
      </c>
      <c r="D5286" s="12" t="s">
        <v>505</v>
      </c>
      <c r="E5286" s="12">
        <v>166.23</v>
      </c>
      <c r="F5286" s="14" t="str">
        <f t="shared" si="340"/>
        <v>2025-12-16Bill Payment (Credit Card)Petro Canada21010 Credit Card (CIBC Visa)166.23</v>
      </c>
      <c r="G5286" s="15">
        <f t="shared" si="341"/>
        <v>46007</v>
      </c>
      <c r="H5286" s="16" t="str">
        <f>IF((IFERROR((VLOOKUP(D5286,'Automation (QBO)'!A:B,2,FALSE)),"0"))=0,"Suspense",(IFERROR((VLOOKUP(D5286,'Automation (QBO)'!A:B,2,FALSE)),"Suspense")))</f>
        <v>Credit Card (CIBC Visa)</v>
      </c>
      <c r="I5286" s="17">
        <f t="shared" si="342"/>
        <v>166.23</v>
      </c>
      <c r="J5286" s="12" t="str">
        <f t="shared" si="343"/>
        <v>Credit Card (CIBC Visa)</v>
      </c>
    </row>
    <row r="5287" spans="1:10" ht="18" hidden="1" customHeight="1">
      <c r="A5287" s="13" t="s">
        <v>1140</v>
      </c>
      <c r="B5287" s="12" t="s">
        <v>106</v>
      </c>
      <c r="C5287" s="12" t="s">
        <v>1076</v>
      </c>
      <c r="D5287" s="12" t="s">
        <v>201</v>
      </c>
      <c r="E5287" s="12">
        <v>1301.74</v>
      </c>
      <c r="F5287" s="14" t="str">
        <f t="shared" si="340"/>
        <v>2025-12-16PaymentSuterBrook Dental Group:SuterBrook Dental Expansion11005 Chequing (CIBC)1301.74</v>
      </c>
      <c r="G5287" s="15">
        <f t="shared" si="341"/>
        <v>46007</v>
      </c>
      <c r="H5287" s="16" t="str">
        <f>IF((IFERROR((VLOOKUP(D5287,'Automation (QBO)'!A:B,2,FALSE)),"0"))=0,"Suspense",(IFERROR((VLOOKUP(D5287,'Automation (QBO)'!A:B,2,FALSE)),"Suspense")))</f>
        <v>Chequing (CIBC)</v>
      </c>
      <c r="I5287" s="17">
        <f t="shared" si="342"/>
        <v>1301.74</v>
      </c>
      <c r="J5287" s="12" t="str">
        <f t="shared" si="343"/>
        <v>Chequing (CIBC)</v>
      </c>
    </row>
    <row r="5288" spans="1:10" ht="18" hidden="1" customHeight="1">
      <c r="A5288" s="13" t="s">
        <v>1140</v>
      </c>
      <c r="B5288" s="12" t="s">
        <v>929</v>
      </c>
      <c r="C5288" s="12" t="s">
        <v>1139</v>
      </c>
      <c r="D5288" s="12" t="s">
        <v>201</v>
      </c>
      <c r="E5288" s="12">
        <v>-3887.5</v>
      </c>
      <c r="F5288" s="14" t="str">
        <f t="shared" si="340"/>
        <v>2025-12-16Bill Payment (Cheque)Mydon Homes Inc.11005 Chequing (CIBC)-3887.5</v>
      </c>
      <c r="G5288" s="15">
        <f t="shared" si="341"/>
        <v>46007</v>
      </c>
      <c r="H5288" s="16" t="str">
        <f>IF((IFERROR((VLOOKUP(D5288,'Automation (QBO)'!A:B,2,FALSE)),"0"))=0,"Suspense",(IFERROR((VLOOKUP(D5288,'Automation (QBO)'!A:B,2,FALSE)),"Suspense")))</f>
        <v>Chequing (CIBC)</v>
      </c>
      <c r="I5288" s="17">
        <f t="shared" si="342"/>
        <v>-3887.5</v>
      </c>
      <c r="J5288" s="12" t="str">
        <f t="shared" si="343"/>
        <v>Chequing (CIBC)</v>
      </c>
    </row>
    <row r="5289" spans="1:10" ht="18" hidden="1" customHeight="1">
      <c r="A5289" s="13" t="s">
        <v>1141</v>
      </c>
      <c r="B5289" s="12" t="s">
        <v>105</v>
      </c>
      <c r="D5289" s="12" t="s">
        <v>225</v>
      </c>
      <c r="E5289" s="12">
        <v>8288.4500000000007</v>
      </c>
      <c r="F5289" s="14" t="str">
        <f t="shared" si="340"/>
        <v>2025-12-17Journal Entry52510 Payroll - Salary8288.45</v>
      </c>
      <c r="G5289" s="15">
        <f t="shared" si="341"/>
        <v>46008</v>
      </c>
      <c r="H5289" s="16" t="str">
        <f>IF((IFERROR((VLOOKUP(D5289,'Automation (QBO)'!A:B,2,FALSE)),"0"))=0,"Suspense",(IFERROR((VLOOKUP(D5289,'Automation (QBO)'!A:B,2,FALSE)),"Suspense")))</f>
        <v>Payroll - Salary</v>
      </c>
      <c r="I5289" s="17">
        <f t="shared" si="342"/>
        <v>8288.4500000000007</v>
      </c>
      <c r="J5289" s="12" t="str">
        <f t="shared" si="343"/>
        <v>Payroll - Salary</v>
      </c>
    </row>
    <row r="5290" spans="1:10" ht="18" hidden="1" customHeight="1">
      <c r="A5290" s="13" t="s">
        <v>1141</v>
      </c>
      <c r="B5290" s="12" t="s">
        <v>105</v>
      </c>
      <c r="D5290" s="12" t="s">
        <v>657</v>
      </c>
      <c r="E5290" s="12">
        <v>50.16</v>
      </c>
      <c r="F5290" s="14" t="str">
        <f t="shared" si="340"/>
        <v>2025-12-17Journal Entry52535 Payroll - WCB50.16</v>
      </c>
      <c r="G5290" s="15">
        <f t="shared" si="341"/>
        <v>46008</v>
      </c>
      <c r="H5290" s="16" t="str">
        <f>IF((IFERROR((VLOOKUP(D5290,'Automation (QBO)'!A:B,2,FALSE)),"0"))=0,"Suspense",(IFERROR((VLOOKUP(D5290,'Automation (QBO)'!A:B,2,FALSE)),"Suspense")))</f>
        <v>Payroll - WCB</v>
      </c>
      <c r="I5290" s="17">
        <f t="shared" si="342"/>
        <v>50.16</v>
      </c>
      <c r="J5290" s="12" t="str">
        <f t="shared" si="343"/>
        <v>Payroll - WCB</v>
      </c>
    </row>
    <row r="5291" spans="1:10" ht="18" hidden="1" customHeight="1">
      <c r="A5291" s="13" t="s">
        <v>1141</v>
      </c>
      <c r="B5291" s="12" t="s">
        <v>105</v>
      </c>
      <c r="D5291" s="12" t="s">
        <v>221</v>
      </c>
      <c r="E5291" s="12">
        <v>110.99</v>
      </c>
      <c r="F5291" s="14" t="str">
        <f t="shared" si="340"/>
        <v>2025-12-17Journal Entry52525 Payroll - CPP110.99</v>
      </c>
      <c r="G5291" s="15">
        <f t="shared" si="341"/>
        <v>46008</v>
      </c>
      <c r="H5291" s="16" t="str">
        <f>IF((IFERROR((VLOOKUP(D5291,'Automation (QBO)'!A:B,2,FALSE)),"0"))=0,"Suspense",(IFERROR((VLOOKUP(D5291,'Automation (QBO)'!A:B,2,FALSE)),"Suspense")))</f>
        <v>Payroll - CPP + EI</v>
      </c>
      <c r="I5291" s="17">
        <f t="shared" si="342"/>
        <v>110.99</v>
      </c>
      <c r="J5291" s="12" t="str">
        <f t="shared" si="343"/>
        <v>Payroll - CPP + EI</v>
      </c>
    </row>
    <row r="5292" spans="1:10" ht="18" hidden="1" customHeight="1">
      <c r="A5292" s="13" t="s">
        <v>1141</v>
      </c>
      <c r="B5292" s="12" t="s">
        <v>105</v>
      </c>
      <c r="D5292" s="12" t="s">
        <v>222</v>
      </c>
      <c r="E5292" s="12">
        <v>49.02</v>
      </c>
      <c r="F5292" s="14" t="str">
        <f t="shared" si="340"/>
        <v>2025-12-17Journal Entry52520 Payroll - EI49.02</v>
      </c>
      <c r="G5292" s="15">
        <f t="shared" si="341"/>
        <v>46008</v>
      </c>
      <c r="H5292" s="16" t="str">
        <f>IF((IFERROR((VLOOKUP(D5292,'Automation (QBO)'!A:B,2,FALSE)),"0"))=0,"Suspense",(IFERROR((VLOOKUP(D5292,'Automation (QBO)'!A:B,2,FALSE)),"Suspense")))</f>
        <v>Payroll - CPP + EI</v>
      </c>
      <c r="I5292" s="17">
        <f t="shared" si="342"/>
        <v>49.02</v>
      </c>
      <c r="J5292" s="12" t="str">
        <f t="shared" si="343"/>
        <v>Payroll - CPP + EI</v>
      </c>
    </row>
    <row r="5293" spans="1:10" ht="18" hidden="1" customHeight="1">
      <c r="A5293" s="13" t="s">
        <v>1141</v>
      </c>
      <c r="B5293" s="12" t="s">
        <v>105</v>
      </c>
      <c r="D5293" s="12" t="s">
        <v>888</v>
      </c>
      <c r="E5293" s="12">
        <v>100.48</v>
      </c>
      <c r="F5293" s="14" t="str">
        <f t="shared" si="340"/>
        <v>2025-12-17Journal Entry52515 Payroll - Fees100.48</v>
      </c>
      <c r="G5293" s="15">
        <f t="shared" si="341"/>
        <v>46008</v>
      </c>
      <c r="H5293" s="16" t="str">
        <f>IF((IFERROR((VLOOKUP(D5293,'Automation (QBO)'!A:B,2,FALSE)),"0"))=0,"Suspense",(IFERROR((VLOOKUP(D5293,'Automation (QBO)'!A:B,2,FALSE)),"Suspense")))</f>
        <v>Payroll - Fees</v>
      </c>
      <c r="I5293" s="17">
        <f t="shared" si="342"/>
        <v>100.48</v>
      </c>
      <c r="J5293" s="12" t="str">
        <f t="shared" si="343"/>
        <v>Payroll - Fees</v>
      </c>
    </row>
    <row r="5294" spans="1:10" ht="18" hidden="1" customHeight="1">
      <c r="A5294" s="13" t="s">
        <v>1141</v>
      </c>
      <c r="B5294" s="12" t="s">
        <v>105</v>
      </c>
      <c r="D5294" s="12" t="s">
        <v>223</v>
      </c>
      <c r="E5294" s="12">
        <v>-5.0199999999999996</v>
      </c>
      <c r="F5294" s="14" t="str">
        <f t="shared" si="340"/>
        <v>2025-12-17Journal Entry21031 GST/HST Suspense-5.02</v>
      </c>
      <c r="G5294" s="15">
        <f t="shared" si="341"/>
        <v>46008</v>
      </c>
      <c r="H5294" s="16" t="str">
        <f>IF((IFERROR((VLOOKUP(D5294,'Automation (QBO)'!A:B,2,FALSE)),"0"))=0,"Suspense",(IFERROR((VLOOKUP(D5294,'Automation (QBO)'!A:B,2,FALSE)),"Suspense")))</f>
        <v>GST/HST Suspense</v>
      </c>
      <c r="I5294" s="17">
        <f t="shared" si="342"/>
        <v>-5.0199999999999996</v>
      </c>
      <c r="J5294" s="12" t="str">
        <f t="shared" si="343"/>
        <v>GST/HST Suspense</v>
      </c>
    </row>
    <row r="5295" spans="1:10" ht="18" hidden="1" customHeight="1">
      <c r="A5295" s="13" t="s">
        <v>1141</v>
      </c>
      <c r="B5295" s="12" t="s">
        <v>84</v>
      </c>
      <c r="C5295" s="12" t="s">
        <v>1076</v>
      </c>
      <c r="D5295" s="12" t="s">
        <v>665</v>
      </c>
      <c r="E5295" s="12">
        <v>3024</v>
      </c>
      <c r="F5295" s="14" t="str">
        <f t="shared" si="340"/>
        <v>2025-12-17InvoiceSuterBrook Dental Group:SuterBrook Dental Expansion12000 [Accounts Receivable]3024</v>
      </c>
      <c r="G5295" s="15">
        <f t="shared" si="341"/>
        <v>46008</v>
      </c>
      <c r="H5295" s="16" t="str">
        <f>IF((IFERROR((VLOOKUP(D5295,'Automation (QBO)'!A:B,2,FALSE)),"0"))=0,"Suspense",(IFERROR((VLOOKUP(D5295,'Automation (QBO)'!A:B,2,FALSE)),"Suspense")))</f>
        <v>Accounts Recievable - Suspense</v>
      </c>
      <c r="I5295" s="17">
        <f t="shared" si="342"/>
        <v>3024</v>
      </c>
      <c r="J5295" s="12" t="str">
        <f t="shared" si="343"/>
        <v>Accounts Recievable - Suspense</v>
      </c>
    </row>
    <row r="5296" spans="1:10" ht="18" hidden="1" customHeight="1">
      <c r="A5296" s="124" t="s">
        <v>1141</v>
      </c>
      <c r="B5296" s="12" t="s">
        <v>84</v>
      </c>
      <c r="C5296" s="12" t="s">
        <v>1076</v>
      </c>
      <c r="D5296" s="12" t="s">
        <v>906</v>
      </c>
      <c r="E5296" s="12">
        <v>2400</v>
      </c>
      <c r="F5296" s="14" t="str">
        <f t="shared" si="340"/>
        <v>2025-12-17InvoiceSuterBrook Dental Group:SuterBrook Dental Expansion41009 Project Expense - Subcontractors Income2400</v>
      </c>
      <c r="G5296" s="15">
        <f t="shared" si="341"/>
        <v>46008</v>
      </c>
      <c r="H5296" s="16" t="str">
        <f>IF((IFERROR((VLOOKUP(D5296,'Automation (QBO)'!A:B,2,FALSE)),"0"))=0,"Suspense",(IFERROR((VLOOKUP(D5296,'Automation (QBO)'!A:B,2,FALSE)),"Suspense")))</f>
        <v>Project Expense - Subcontractors Income</v>
      </c>
      <c r="I5296" s="17">
        <f t="shared" si="342"/>
        <v>2400</v>
      </c>
      <c r="J5296" s="12" t="str">
        <f t="shared" si="343"/>
        <v>Project Expense - Subcontractors Income</v>
      </c>
    </row>
    <row r="5297" spans="1:10" ht="18" hidden="1" customHeight="1">
      <c r="A5297" s="124" t="s">
        <v>1141</v>
      </c>
      <c r="B5297" s="12" t="s">
        <v>84</v>
      </c>
      <c r="C5297" s="12" t="s">
        <v>1076</v>
      </c>
      <c r="D5297" s="12" t="s">
        <v>906</v>
      </c>
      <c r="E5297" s="12">
        <v>480</v>
      </c>
      <c r="F5297" s="14" t="str">
        <f t="shared" si="340"/>
        <v>2025-12-17InvoiceSuterBrook Dental Group:SuterBrook Dental Expansion41009 Project Expense - Subcontractors Income480</v>
      </c>
      <c r="G5297" s="15">
        <f t="shared" si="341"/>
        <v>46008</v>
      </c>
      <c r="H5297" s="16" t="str">
        <f>IF((IFERROR((VLOOKUP(D5297,'Automation (QBO)'!A:B,2,FALSE)),"0"))=0,"Suspense",(IFERROR((VLOOKUP(D5297,'Automation (QBO)'!A:B,2,FALSE)),"Suspense")))</f>
        <v>Project Expense - Subcontractors Income</v>
      </c>
      <c r="I5297" s="17">
        <f t="shared" si="342"/>
        <v>480</v>
      </c>
      <c r="J5297" s="12" t="str">
        <f t="shared" si="343"/>
        <v>Project Expense - Subcontractors Income</v>
      </c>
    </row>
    <row r="5298" spans="1:10" ht="18" hidden="1" customHeight="1">
      <c r="A5298" s="13" t="s">
        <v>1141</v>
      </c>
      <c r="B5298" s="12" t="s">
        <v>84</v>
      </c>
      <c r="C5298" s="12" t="s">
        <v>1076</v>
      </c>
      <c r="D5298" s="12" t="s">
        <v>199</v>
      </c>
      <c r="E5298" s="12">
        <v>144</v>
      </c>
      <c r="F5298" s="14" t="str">
        <f t="shared" si="340"/>
        <v>2025-12-17InvoiceSuterBrook Dental Group:SuterBrook Dental Expansion21020 GST/HST Payable144</v>
      </c>
      <c r="G5298" s="15">
        <f t="shared" si="341"/>
        <v>46008</v>
      </c>
      <c r="H5298" s="16" t="str">
        <f>IF((IFERROR((VLOOKUP(D5298,'Automation (QBO)'!A:B,2,FALSE)),"0"))=0,"Suspense",(IFERROR((VLOOKUP(D5298,'Automation (QBO)'!A:B,2,FALSE)),"Suspense")))</f>
        <v>GST/HST Payable</v>
      </c>
      <c r="I5298" s="17">
        <f t="shared" si="342"/>
        <v>144</v>
      </c>
      <c r="J5298" s="12" t="str">
        <f t="shared" si="343"/>
        <v>GST/HST Payable</v>
      </c>
    </row>
    <row r="5299" spans="1:10" ht="18" hidden="1" customHeight="1">
      <c r="A5299" s="13" t="s">
        <v>1141</v>
      </c>
      <c r="B5299" s="12" t="s">
        <v>78</v>
      </c>
      <c r="C5299" s="12" t="s">
        <v>93</v>
      </c>
      <c r="D5299" s="12" t="s">
        <v>505</v>
      </c>
      <c r="E5299" s="12">
        <v>24.92</v>
      </c>
      <c r="F5299" s="14" t="str">
        <f t="shared" si="340"/>
        <v>2025-12-17ExpenseFullHost21010 Credit Card (CIBC Visa)24.92</v>
      </c>
      <c r="G5299" s="15">
        <f t="shared" si="341"/>
        <v>46008</v>
      </c>
      <c r="H5299" s="16" t="str">
        <f>IF((IFERROR((VLOOKUP(D5299,'Automation (QBO)'!A:B,2,FALSE)),"0"))=0,"Suspense",(IFERROR((VLOOKUP(D5299,'Automation (QBO)'!A:B,2,FALSE)),"Suspense")))</f>
        <v>Credit Card (CIBC Visa)</v>
      </c>
      <c r="I5299" s="17">
        <f t="shared" si="342"/>
        <v>24.92</v>
      </c>
      <c r="J5299" s="12" t="str">
        <f t="shared" si="343"/>
        <v>Credit Card (CIBC Visa)</v>
      </c>
    </row>
    <row r="5300" spans="1:10" ht="18" hidden="1" customHeight="1">
      <c r="A5300" s="13" t="s">
        <v>1141</v>
      </c>
      <c r="B5300" s="12" t="s">
        <v>78</v>
      </c>
      <c r="C5300" s="12" t="s">
        <v>93</v>
      </c>
      <c r="D5300" s="12" t="s">
        <v>383</v>
      </c>
      <c r="E5300" s="12">
        <v>23.73</v>
      </c>
      <c r="F5300" s="14" t="str">
        <f t="shared" si="340"/>
        <v>2025-12-17ExpenseFullHost52165 Subscriptions (Annual)23.73</v>
      </c>
      <c r="G5300" s="15">
        <f t="shared" si="341"/>
        <v>46008</v>
      </c>
      <c r="H5300" s="16" t="str">
        <f>IF((IFERROR((VLOOKUP(D5300,'Automation (QBO)'!A:B,2,FALSE)),"0"))=0,"Suspense",(IFERROR((VLOOKUP(D5300,'Automation (QBO)'!A:B,2,FALSE)),"Suspense")))</f>
        <v>Subscriptions (Annual)</v>
      </c>
      <c r="I5300" s="17">
        <f t="shared" si="342"/>
        <v>23.73</v>
      </c>
      <c r="J5300" s="12" t="str">
        <f t="shared" si="343"/>
        <v>Subscriptions (Annual)</v>
      </c>
    </row>
    <row r="5301" spans="1:10" ht="18" hidden="1" customHeight="1">
      <c r="A5301" s="13" t="s">
        <v>1141</v>
      </c>
      <c r="B5301" s="12" t="s">
        <v>78</v>
      </c>
      <c r="C5301" s="12" t="s">
        <v>93</v>
      </c>
      <c r="D5301" s="12" t="s">
        <v>199</v>
      </c>
      <c r="E5301" s="12">
        <v>-1.19</v>
      </c>
      <c r="F5301" s="14" t="str">
        <f t="shared" si="340"/>
        <v>2025-12-17ExpenseFullHost21020 GST/HST Payable-1.19</v>
      </c>
      <c r="G5301" s="15">
        <f t="shared" si="341"/>
        <v>46008</v>
      </c>
      <c r="H5301" s="16" t="str">
        <f>IF((IFERROR((VLOOKUP(D5301,'Automation (QBO)'!A:B,2,FALSE)),"0"))=0,"Suspense",(IFERROR((VLOOKUP(D5301,'Automation (QBO)'!A:B,2,FALSE)),"Suspense")))</f>
        <v>GST/HST Payable</v>
      </c>
      <c r="I5301" s="17">
        <f t="shared" si="342"/>
        <v>-1.19</v>
      </c>
      <c r="J5301" s="12" t="str">
        <f t="shared" si="343"/>
        <v>GST/HST Payable</v>
      </c>
    </row>
    <row r="5302" spans="1:10" ht="18" hidden="1" customHeight="1">
      <c r="A5302" s="13" t="s">
        <v>1141</v>
      </c>
      <c r="B5302" s="12" t="s">
        <v>105</v>
      </c>
      <c r="D5302" s="12" t="s">
        <v>201</v>
      </c>
      <c r="E5302" s="12">
        <v>-8604.1200000000008</v>
      </c>
      <c r="F5302" s="14" t="str">
        <f t="shared" si="340"/>
        <v>2025-12-17Journal Entry11005 Chequing (CIBC)-8604.12</v>
      </c>
      <c r="G5302" s="15">
        <f t="shared" si="341"/>
        <v>46008</v>
      </c>
      <c r="H5302" s="16" t="str">
        <f>IF((IFERROR((VLOOKUP(D5302,'Automation (QBO)'!A:B,2,FALSE)),"0"))=0,"Suspense",(IFERROR((VLOOKUP(D5302,'Automation (QBO)'!A:B,2,FALSE)),"Suspense")))</f>
        <v>Chequing (CIBC)</v>
      </c>
      <c r="I5302" s="17">
        <f t="shared" si="342"/>
        <v>-8604.1200000000008</v>
      </c>
      <c r="J5302" s="12" t="str">
        <f t="shared" si="343"/>
        <v>Chequing (CIBC)</v>
      </c>
    </row>
    <row r="5303" spans="1:10" ht="18" hidden="1" customHeight="1">
      <c r="A5303" s="13" t="s">
        <v>1142</v>
      </c>
      <c r="B5303" s="12" t="s">
        <v>78</v>
      </c>
      <c r="C5303" s="12" t="s">
        <v>92</v>
      </c>
      <c r="D5303" s="12" t="s">
        <v>922</v>
      </c>
      <c r="E5303" s="12">
        <v>-1031.94</v>
      </c>
      <c r="F5303" s="14" t="str">
        <f t="shared" si="340"/>
        <v>2025-12-18ExpenseBDC22005 Bank Loan - BDC (001)-1031.94</v>
      </c>
      <c r="G5303" s="15">
        <f t="shared" si="341"/>
        <v>46009</v>
      </c>
      <c r="H5303" s="16" t="str">
        <f>IF((IFERROR((VLOOKUP(D5303,'Automation (QBO)'!A:B,2,FALSE)),"0"))=0,"Suspense",(IFERROR((VLOOKUP(D5303,'Automation (QBO)'!A:B,2,FALSE)),"Suspense")))</f>
        <v>Bank Loan 1 (BDC)</v>
      </c>
      <c r="I5303" s="17">
        <f t="shared" si="342"/>
        <v>-1031.94</v>
      </c>
      <c r="J5303" s="12" t="str">
        <f t="shared" si="343"/>
        <v>Bank Loan 1 (BDC)</v>
      </c>
    </row>
    <row r="5304" spans="1:10" ht="18" hidden="1" customHeight="1">
      <c r="A5304" s="13" t="s">
        <v>1142</v>
      </c>
      <c r="B5304" s="12" t="s">
        <v>78</v>
      </c>
      <c r="C5304" s="12" t="s">
        <v>92</v>
      </c>
      <c r="D5304" s="12" t="s">
        <v>199</v>
      </c>
      <c r="E5304" s="12">
        <v>0</v>
      </c>
      <c r="F5304" s="14" t="str">
        <f t="shared" si="340"/>
        <v>2025-12-18ExpenseBDC21020 GST/HST Payable0</v>
      </c>
      <c r="G5304" s="15">
        <f t="shared" si="341"/>
        <v>46009</v>
      </c>
      <c r="H5304" s="16" t="str">
        <f>IF((IFERROR((VLOOKUP(D5304,'Automation (QBO)'!A:B,2,FALSE)),"0"))=0,"Suspense",(IFERROR((VLOOKUP(D5304,'Automation (QBO)'!A:B,2,FALSE)),"Suspense")))</f>
        <v>GST/HST Payable</v>
      </c>
      <c r="I5304" s="17">
        <f t="shared" si="342"/>
        <v>0</v>
      </c>
      <c r="J5304" s="12" t="str">
        <f t="shared" si="343"/>
        <v>GST/HST Payable</v>
      </c>
    </row>
    <row r="5305" spans="1:10" ht="18" hidden="1" customHeight="1">
      <c r="A5305" s="13" t="s">
        <v>1142</v>
      </c>
      <c r="B5305" s="12" t="s">
        <v>924</v>
      </c>
      <c r="C5305" s="12" t="s">
        <v>103</v>
      </c>
      <c r="D5305" s="12" t="s">
        <v>660</v>
      </c>
      <c r="E5305" s="115">
        <v>574.63</v>
      </c>
      <c r="F5305" s="14" t="str">
        <f t="shared" si="340"/>
        <v>2025-12-18BillRona51335 Project Expense - Materials574.63</v>
      </c>
      <c r="G5305" s="15">
        <f t="shared" si="341"/>
        <v>46009</v>
      </c>
      <c r="H5305" s="16" t="str">
        <f>IF((IFERROR((VLOOKUP(D5305,'Automation (QBO)'!A:B,2,FALSE)),"0"))=0,"Suspense",(IFERROR((VLOOKUP(D5305,'Automation (QBO)'!A:B,2,FALSE)),"Suspense")))</f>
        <v>Project Expense - Materials</v>
      </c>
      <c r="I5305" s="17">
        <f t="shared" si="342"/>
        <v>574.63</v>
      </c>
      <c r="J5305" s="12" t="str">
        <f t="shared" si="343"/>
        <v>Project Expense - Materials</v>
      </c>
    </row>
    <row r="5306" spans="1:10" ht="18" hidden="1" customHeight="1">
      <c r="A5306" s="13" t="s">
        <v>1142</v>
      </c>
      <c r="B5306" s="12" t="s">
        <v>924</v>
      </c>
      <c r="C5306" s="12" t="s">
        <v>103</v>
      </c>
      <c r="D5306" s="12" t="s">
        <v>199</v>
      </c>
      <c r="E5306" s="12">
        <v>-27.68</v>
      </c>
      <c r="F5306" s="14" t="str">
        <f t="shared" si="340"/>
        <v>2025-12-18BillRona21020 GST/HST Payable-27.68</v>
      </c>
      <c r="G5306" s="15">
        <f t="shared" si="341"/>
        <v>46009</v>
      </c>
      <c r="H5306" s="16" t="str">
        <f>IF((IFERROR((VLOOKUP(D5306,'Automation (QBO)'!A:B,2,FALSE)),"0"))=0,"Suspense",(IFERROR((VLOOKUP(D5306,'Automation (QBO)'!A:B,2,FALSE)),"Suspense")))</f>
        <v>GST/HST Payable</v>
      </c>
      <c r="I5306" s="17">
        <f t="shared" si="342"/>
        <v>-27.68</v>
      </c>
      <c r="J5306" s="12" t="str">
        <f t="shared" si="343"/>
        <v>GST/HST Payable</v>
      </c>
    </row>
    <row r="5307" spans="1:10" ht="18" hidden="1" customHeight="1">
      <c r="A5307" s="13" t="s">
        <v>1142</v>
      </c>
      <c r="B5307" s="12" t="s">
        <v>924</v>
      </c>
      <c r="C5307" s="12" t="s">
        <v>103</v>
      </c>
      <c r="D5307" s="12" t="s">
        <v>272</v>
      </c>
      <c r="E5307" s="12">
        <v>602.30999999999995</v>
      </c>
      <c r="F5307" s="14" t="str">
        <f t="shared" si="340"/>
        <v>2025-12-18BillRona21000 Accounts Payable602.31</v>
      </c>
      <c r="G5307" s="15">
        <f t="shared" si="341"/>
        <v>46009</v>
      </c>
      <c r="H5307" s="16" t="str">
        <f>IF((IFERROR((VLOOKUP(D5307,'Automation (QBO)'!A:B,2,FALSE)),"0"))=0,"Suspense",(IFERROR((VLOOKUP(D5307,'Automation (QBO)'!A:B,2,FALSE)),"Suspense")))</f>
        <v>Accounts Payable - Unknown</v>
      </c>
      <c r="I5307" s="17">
        <f t="shared" si="342"/>
        <v>602.30999999999995</v>
      </c>
      <c r="J5307" s="12" t="str">
        <f t="shared" si="343"/>
        <v>Accounts Payable - Unknown</v>
      </c>
    </row>
    <row r="5308" spans="1:10" ht="18" hidden="1" customHeight="1">
      <c r="A5308" s="13" t="s">
        <v>1142</v>
      </c>
      <c r="B5308" s="12" t="s">
        <v>925</v>
      </c>
      <c r="C5308" s="12" t="s">
        <v>103</v>
      </c>
      <c r="D5308" s="12" t="s">
        <v>272</v>
      </c>
      <c r="E5308" s="12">
        <v>-602.30999999999995</v>
      </c>
      <c r="F5308" s="14" t="str">
        <f t="shared" si="340"/>
        <v>2025-12-18Bill Payment (Credit Card)Rona21000 Accounts Payable-602.31</v>
      </c>
      <c r="G5308" s="15">
        <f t="shared" si="341"/>
        <v>46009</v>
      </c>
      <c r="H5308" s="16" t="str">
        <f>IF((IFERROR((VLOOKUP(D5308,'Automation (QBO)'!A:B,2,FALSE)),"0"))=0,"Suspense",(IFERROR((VLOOKUP(D5308,'Automation (QBO)'!A:B,2,FALSE)),"Suspense")))</f>
        <v>Accounts Payable - Unknown</v>
      </c>
      <c r="I5308" s="17">
        <f t="shared" si="342"/>
        <v>-602.30999999999995</v>
      </c>
      <c r="J5308" s="12" t="str">
        <f t="shared" si="343"/>
        <v>Accounts Payable - Unknown</v>
      </c>
    </row>
    <row r="5309" spans="1:10" ht="18" hidden="1" customHeight="1">
      <c r="A5309" s="13" t="s">
        <v>1142</v>
      </c>
      <c r="B5309" s="12" t="s">
        <v>925</v>
      </c>
      <c r="C5309" s="12" t="s">
        <v>103</v>
      </c>
      <c r="D5309" s="12" t="s">
        <v>505</v>
      </c>
      <c r="E5309" s="12">
        <v>602.30999999999995</v>
      </c>
      <c r="F5309" s="14" t="str">
        <f t="shared" si="340"/>
        <v>2025-12-18Bill Payment (Credit Card)Rona21010 Credit Card (CIBC Visa)602.31</v>
      </c>
      <c r="G5309" s="15">
        <f t="shared" si="341"/>
        <v>46009</v>
      </c>
      <c r="H5309" s="16" t="str">
        <f>IF((IFERROR((VLOOKUP(D5309,'Automation (QBO)'!A:B,2,FALSE)),"0"))=0,"Suspense",(IFERROR((VLOOKUP(D5309,'Automation (QBO)'!A:B,2,FALSE)),"Suspense")))</f>
        <v>Credit Card (CIBC Visa)</v>
      </c>
      <c r="I5309" s="17">
        <f t="shared" si="342"/>
        <v>602.30999999999995</v>
      </c>
      <c r="J5309" s="12" t="str">
        <f t="shared" si="343"/>
        <v>Credit Card (CIBC Visa)</v>
      </c>
    </row>
    <row r="5310" spans="1:10" ht="18" hidden="1" customHeight="1">
      <c r="A5310" s="13" t="s">
        <v>1142</v>
      </c>
      <c r="B5310" s="12" t="s">
        <v>98</v>
      </c>
      <c r="C5310" s="12" t="s">
        <v>849</v>
      </c>
      <c r="D5310" s="12" t="s">
        <v>505</v>
      </c>
      <c r="E5310" s="12">
        <v>-338.49</v>
      </c>
      <c r="F5310" s="14" t="str">
        <f t="shared" si="340"/>
        <v>2025-12-18Credit Card CreditWayfair21010 Credit Card (CIBC Visa)-338.49</v>
      </c>
      <c r="G5310" s="15">
        <f t="shared" si="341"/>
        <v>46009</v>
      </c>
      <c r="H5310" s="16" t="str">
        <f>IF((IFERROR((VLOOKUP(D5310,'Automation (QBO)'!A:B,2,FALSE)),"0"))=0,"Suspense",(IFERROR((VLOOKUP(D5310,'Automation (QBO)'!A:B,2,FALSE)),"Suspense")))</f>
        <v>Credit Card (CIBC Visa)</v>
      </c>
      <c r="I5310" s="17">
        <f t="shared" si="342"/>
        <v>-338.49</v>
      </c>
      <c r="J5310" s="12" t="str">
        <f t="shared" si="343"/>
        <v>Credit Card (CIBC Visa)</v>
      </c>
    </row>
    <row r="5311" spans="1:10" ht="18" hidden="1" customHeight="1">
      <c r="A5311" s="13" t="s">
        <v>1142</v>
      </c>
      <c r="B5311" s="12" t="s">
        <v>98</v>
      </c>
      <c r="C5311" s="12" t="s">
        <v>849</v>
      </c>
      <c r="D5311" s="12" t="s">
        <v>660</v>
      </c>
      <c r="E5311" s="115">
        <v>-322.37</v>
      </c>
      <c r="F5311" s="14" t="str">
        <f t="shared" si="340"/>
        <v>2025-12-18Credit Card CreditWayfair51335 Project Expense - Materials-322.37</v>
      </c>
      <c r="G5311" s="15">
        <f t="shared" si="341"/>
        <v>46009</v>
      </c>
      <c r="H5311" s="16" t="str">
        <f>IF((IFERROR((VLOOKUP(D5311,'Automation (QBO)'!A:B,2,FALSE)),"0"))=0,"Suspense",(IFERROR((VLOOKUP(D5311,'Automation (QBO)'!A:B,2,FALSE)),"Suspense")))</f>
        <v>Project Expense - Materials</v>
      </c>
      <c r="I5311" s="17">
        <f t="shared" si="342"/>
        <v>-322.37</v>
      </c>
      <c r="J5311" s="12" t="str">
        <f t="shared" si="343"/>
        <v>Project Expense - Materials</v>
      </c>
    </row>
    <row r="5312" spans="1:10" ht="18" hidden="1" customHeight="1">
      <c r="A5312" s="13" t="s">
        <v>1142</v>
      </c>
      <c r="B5312" s="12" t="s">
        <v>98</v>
      </c>
      <c r="C5312" s="12" t="s">
        <v>849</v>
      </c>
      <c r="D5312" s="12" t="s">
        <v>199</v>
      </c>
      <c r="E5312" s="12">
        <v>16.12</v>
      </c>
      <c r="F5312" s="14" t="str">
        <f t="shared" si="340"/>
        <v>2025-12-18Credit Card CreditWayfair21020 GST/HST Payable16.12</v>
      </c>
      <c r="G5312" s="15">
        <f t="shared" si="341"/>
        <v>46009</v>
      </c>
      <c r="H5312" s="16" t="str">
        <f>IF((IFERROR((VLOOKUP(D5312,'Automation (QBO)'!A:B,2,FALSE)),"0"))=0,"Suspense",(IFERROR((VLOOKUP(D5312,'Automation (QBO)'!A:B,2,FALSE)),"Suspense")))</f>
        <v>GST/HST Payable</v>
      </c>
      <c r="I5312" s="17">
        <f t="shared" si="342"/>
        <v>16.12</v>
      </c>
      <c r="J5312" s="12" t="str">
        <f t="shared" si="343"/>
        <v>GST/HST Payable</v>
      </c>
    </row>
    <row r="5313" spans="1:10" ht="18" hidden="1" customHeight="1">
      <c r="A5313" s="13" t="s">
        <v>1142</v>
      </c>
      <c r="B5313" s="12" t="s">
        <v>78</v>
      </c>
      <c r="C5313" s="12" t="s">
        <v>92</v>
      </c>
      <c r="D5313" s="12" t="s">
        <v>201</v>
      </c>
      <c r="E5313" s="12">
        <v>-1031.94</v>
      </c>
      <c r="F5313" s="14" t="str">
        <f t="shared" si="340"/>
        <v>2025-12-18ExpenseBDC11005 Chequing (CIBC)-1031.94</v>
      </c>
      <c r="G5313" s="15">
        <f t="shared" si="341"/>
        <v>46009</v>
      </c>
      <c r="H5313" s="16" t="str">
        <f>IF((IFERROR((VLOOKUP(D5313,'Automation (QBO)'!A:B,2,FALSE)),"0"))=0,"Suspense",(IFERROR((VLOOKUP(D5313,'Automation (QBO)'!A:B,2,FALSE)),"Suspense")))</f>
        <v>Chequing (CIBC)</v>
      </c>
      <c r="I5313" s="17">
        <f t="shared" si="342"/>
        <v>-1031.94</v>
      </c>
      <c r="J5313" s="12" t="str">
        <f t="shared" si="343"/>
        <v>Chequing (CIBC)</v>
      </c>
    </row>
    <row r="5314" spans="1:10" ht="18" hidden="1" customHeight="1">
      <c r="A5314" s="13" t="s">
        <v>1143</v>
      </c>
      <c r="B5314" s="12" t="s">
        <v>925</v>
      </c>
      <c r="C5314" s="12" t="s">
        <v>1144</v>
      </c>
      <c r="D5314" s="12" t="s">
        <v>272</v>
      </c>
      <c r="E5314" s="12">
        <v>-240.56</v>
      </c>
      <c r="F5314" s="14" t="str">
        <f t="shared" si="340"/>
        <v>2025-12-19Bill Payment (Credit Card)Bind Rabbit21000 Accounts Payable-240.56</v>
      </c>
      <c r="G5314" s="15">
        <f t="shared" si="341"/>
        <v>46010</v>
      </c>
      <c r="H5314" s="16" t="str">
        <f>IF((IFERROR((VLOOKUP(D5314,'Automation (QBO)'!A:B,2,FALSE)),"0"))=0,"Suspense",(IFERROR((VLOOKUP(D5314,'Automation (QBO)'!A:B,2,FALSE)),"Suspense")))</f>
        <v>Accounts Payable - Unknown</v>
      </c>
      <c r="I5314" s="17">
        <f t="shared" si="342"/>
        <v>-240.56</v>
      </c>
      <c r="J5314" s="12" t="str">
        <f t="shared" si="343"/>
        <v>Accounts Payable - Unknown</v>
      </c>
    </row>
    <row r="5315" spans="1:10" ht="18" hidden="1" customHeight="1">
      <c r="A5315" s="13" t="s">
        <v>1143</v>
      </c>
      <c r="B5315" s="12" t="s">
        <v>925</v>
      </c>
      <c r="C5315" s="12" t="s">
        <v>1144</v>
      </c>
      <c r="D5315" s="12" t="s">
        <v>505</v>
      </c>
      <c r="E5315" s="12">
        <v>240.56</v>
      </c>
      <c r="F5315" s="14" t="str">
        <f t="shared" si="340"/>
        <v>2025-12-19Bill Payment (Credit Card)Bind Rabbit21010 Credit Card (CIBC Visa)240.56</v>
      </c>
      <c r="G5315" s="15">
        <f t="shared" si="341"/>
        <v>46010</v>
      </c>
      <c r="H5315" s="16" t="str">
        <f>IF((IFERROR((VLOOKUP(D5315,'Automation (QBO)'!A:B,2,FALSE)),"0"))=0,"Suspense",(IFERROR((VLOOKUP(D5315,'Automation (QBO)'!A:B,2,FALSE)),"Suspense")))</f>
        <v>Credit Card (CIBC Visa)</v>
      </c>
      <c r="I5315" s="17">
        <f t="shared" si="342"/>
        <v>240.56</v>
      </c>
      <c r="J5315" s="12" t="str">
        <f t="shared" si="343"/>
        <v>Credit Card (CIBC Visa)</v>
      </c>
    </row>
    <row r="5316" spans="1:10" ht="18" hidden="1" customHeight="1">
      <c r="A5316" s="13" t="s">
        <v>1143</v>
      </c>
      <c r="B5316" s="12" t="s">
        <v>924</v>
      </c>
      <c r="C5316" s="12" t="s">
        <v>1144</v>
      </c>
      <c r="D5316" s="12" t="s">
        <v>203</v>
      </c>
      <c r="E5316" s="12">
        <v>240.56</v>
      </c>
      <c r="F5316" s="14" t="str">
        <f t="shared" si="340"/>
        <v>2025-12-19BillBind Rabbit52190 Meals &amp; Entertainment240.56</v>
      </c>
      <c r="G5316" s="15">
        <f t="shared" si="341"/>
        <v>46010</v>
      </c>
      <c r="H5316" s="16" t="str">
        <f>IF((IFERROR((VLOOKUP(D5316,'Automation (QBO)'!A:B,2,FALSE)),"0"))=0,"Suspense",(IFERROR((VLOOKUP(D5316,'Automation (QBO)'!A:B,2,FALSE)),"Suspense")))</f>
        <v>Meals &amp; Entertainment</v>
      </c>
      <c r="I5316" s="17">
        <f t="shared" si="342"/>
        <v>240.56</v>
      </c>
      <c r="J5316" s="12" t="str">
        <f t="shared" si="343"/>
        <v>Meals &amp; Entertainment</v>
      </c>
    </row>
    <row r="5317" spans="1:10" ht="18" hidden="1" customHeight="1">
      <c r="A5317" s="13" t="s">
        <v>1143</v>
      </c>
      <c r="B5317" s="12" t="s">
        <v>924</v>
      </c>
      <c r="C5317" s="12" t="s">
        <v>1144</v>
      </c>
      <c r="D5317" s="12" t="s">
        <v>199</v>
      </c>
      <c r="E5317" s="12">
        <v>0</v>
      </c>
      <c r="F5317" s="14" t="str">
        <f t="shared" si="340"/>
        <v>2025-12-19BillBind Rabbit21020 GST/HST Payable0</v>
      </c>
      <c r="G5317" s="15">
        <f t="shared" si="341"/>
        <v>46010</v>
      </c>
      <c r="H5317" s="16" t="str">
        <f>IF((IFERROR((VLOOKUP(D5317,'Automation (QBO)'!A:B,2,FALSE)),"0"))=0,"Suspense",(IFERROR((VLOOKUP(D5317,'Automation (QBO)'!A:B,2,FALSE)),"Suspense")))</f>
        <v>GST/HST Payable</v>
      </c>
      <c r="I5317" s="17">
        <f t="shared" si="342"/>
        <v>0</v>
      </c>
      <c r="J5317" s="12" t="str">
        <f t="shared" si="343"/>
        <v>GST/HST Payable</v>
      </c>
    </row>
    <row r="5318" spans="1:10" ht="18" hidden="1" customHeight="1">
      <c r="A5318" s="13" t="s">
        <v>1143</v>
      </c>
      <c r="B5318" s="12" t="s">
        <v>924</v>
      </c>
      <c r="C5318" s="12" t="s">
        <v>1144</v>
      </c>
      <c r="D5318" s="12" t="s">
        <v>272</v>
      </c>
      <c r="E5318" s="12">
        <v>240.56</v>
      </c>
      <c r="F5318" s="14" t="str">
        <f t="shared" si="340"/>
        <v>2025-12-19BillBind Rabbit21000 Accounts Payable240.56</v>
      </c>
      <c r="G5318" s="15">
        <f t="shared" si="341"/>
        <v>46010</v>
      </c>
      <c r="H5318" s="16" t="str">
        <f>IF((IFERROR((VLOOKUP(D5318,'Automation (QBO)'!A:B,2,FALSE)),"0"))=0,"Suspense",(IFERROR((VLOOKUP(D5318,'Automation (QBO)'!A:B,2,FALSE)),"Suspense")))</f>
        <v>Accounts Payable - Unknown</v>
      </c>
      <c r="I5318" s="17">
        <f t="shared" si="342"/>
        <v>240.56</v>
      </c>
      <c r="J5318" s="12" t="str">
        <f t="shared" si="343"/>
        <v>Accounts Payable - Unknown</v>
      </c>
    </row>
    <row r="5319" spans="1:10" ht="18" hidden="1" customHeight="1">
      <c r="A5319" s="124" t="s">
        <v>1143</v>
      </c>
      <c r="B5319" s="12" t="s">
        <v>924</v>
      </c>
      <c r="C5319" s="12" t="s">
        <v>1145</v>
      </c>
      <c r="D5319" s="12" t="s">
        <v>654</v>
      </c>
      <c r="E5319" s="125">
        <v>6613.39</v>
      </c>
      <c r="F5319" s="14" t="str">
        <f t="shared" si="340"/>
        <v>2025-12-19BillMerseyBuilt51320 Project Expense - Subcontractors6613.39</v>
      </c>
      <c r="G5319" s="15">
        <f t="shared" si="341"/>
        <v>46010</v>
      </c>
      <c r="H5319" s="16" t="str">
        <f>IF((IFERROR((VLOOKUP(D5319,'Automation (QBO)'!A:B,2,FALSE)),"0"))=0,"Suspense",(IFERROR((VLOOKUP(D5319,'Automation (QBO)'!A:B,2,FALSE)),"Suspense")))</f>
        <v>Project Expense - Subcontractors</v>
      </c>
      <c r="I5319" s="17">
        <f t="shared" si="342"/>
        <v>6613.39</v>
      </c>
      <c r="J5319" s="12" t="str">
        <f t="shared" si="343"/>
        <v>Project Expense - Subcontractors</v>
      </c>
    </row>
    <row r="5320" spans="1:10" ht="18" hidden="1" customHeight="1">
      <c r="A5320" s="13" t="s">
        <v>1143</v>
      </c>
      <c r="B5320" s="12" t="s">
        <v>924</v>
      </c>
      <c r="C5320" s="12" t="s">
        <v>1145</v>
      </c>
      <c r="D5320" s="12" t="s">
        <v>199</v>
      </c>
      <c r="E5320" s="12">
        <v>-330.67</v>
      </c>
      <c r="F5320" s="14" t="str">
        <f t="shared" si="340"/>
        <v>2025-12-19BillMerseyBuilt21020 GST/HST Payable-330.67</v>
      </c>
      <c r="G5320" s="15">
        <f t="shared" si="341"/>
        <v>46010</v>
      </c>
      <c r="H5320" s="16" t="str">
        <f>IF((IFERROR((VLOOKUP(D5320,'Automation (QBO)'!A:B,2,FALSE)),"0"))=0,"Suspense",(IFERROR((VLOOKUP(D5320,'Automation (QBO)'!A:B,2,FALSE)),"Suspense")))</f>
        <v>GST/HST Payable</v>
      </c>
      <c r="I5320" s="17">
        <f t="shared" si="342"/>
        <v>-330.67</v>
      </c>
      <c r="J5320" s="12" t="str">
        <f t="shared" si="343"/>
        <v>GST/HST Payable</v>
      </c>
    </row>
    <row r="5321" spans="1:10" ht="18" hidden="1" customHeight="1">
      <c r="A5321" s="13" t="s">
        <v>1143</v>
      </c>
      <c r="B5321" s="12" t="s">
        <v>924</v>
      </c>
      <c r="C5321" s="12" t="s">
        <v>1145</v>
      </c>
      <c r="D5321" s="12" t="s">
        <v>272</v>
      </c>
      <c r="E5321" s="12">
        <v>6944.06</v>
      </c>
      <c r="F5321" s="14" t="str">
        <f t="shared" si="340"/>
        <v>2025-12-19BillMerseyBuilt21000 Accounts Payable6944.06</v>
      </c>
      <c r="G5321" s="15">
        <f t="shared" si="341"/>
        <v>46010</v>
      </c>
      <c r="H5321" s="16" t="str">
        <f>IF((IFERROR((VLOOKUP(D5321,'Automation (QBO)'!A:B,2,FALSE)),"0"))=0,"Suspense",(IFERROR((VLOOKUP(D5321,'Automation (QBO)'!A:B,2,FALSE)),"Suspense")))</f>
        <v>Accounts Payable - Unknown</v>
      </c>
      <c r="I5321" s="17">
        <f t="shared" si="342"/>
        <v>6944.06</v>
      </c>
      <c r="J5321" s="12" t="str">
        <f t="shared" si="343"/>
        <v>Accounts Payable - Unknown</v>
      </c>
    </row>
    <row r="5322" spans="1:10" ht="18" hidden="1" customHeight="1">
      <c r="A5322" s="13" t="s">
        <v>1143</v>
      </c>
      <c r="B5322" s="12" t="s">
        <v>929</v>
      </c>
      <c r="C5322" s="12" t="s">
        <v>1145</v>
      </c>
      <c r="D5322" s="12" t="s">
        <v>272</v>
      </c>
      <c r="E5322" s="12">
        <v>-6944.06</v>
      </c>
      <c r="F5322" s="14" t="str">
        <f t="shared" si="340"/>
        <v>2025-12-19Bill Payment (Cheque)MerseyBuilt21000 Accounts Payable-6944.06</v>
      </c>
      <c r="G5322" s="15">
        <f t="shared" si="341"/>
        <v>46010</v>
      </c>
      <c r="H5322" s="16" t="str">
        <f>IF((IFERROR((VLOOKUP(D5322,'Automation (QBO)'!A:B,2,FALSE)),"0"))=0,"Suspense",(IFERROR((VLOOKUP(D5322,'Automation (QBO)'!A:B,2,FALSE)),"Suspense")))</f>
        <v>Accounts Payable - Unknown</v>
      </c>
      <c r="I5322" s="17">
        <f t="shared" si="342"/>
        <v>-6944.06</v>
      </c>
      <c r="J5322" s="12" t="str">
        <f t="shared" si="343"/>
        <v>Accounts Payable - Unknown</v>
      </c>
    </row>
    <row r="5323" spans="1:10" ht="18" hidden="1" customHeight="1">
      <c r="A5323" s="13" t="s">
        <v>1143</v>
      </c>
      <c r="B5323" s="12" t="s">
        <v>99</v>
      </c>
      <c r="D5323" s="12" t="s">
        <v>505</v>
      </c>
      <c r="E5323" s="12">
        <v>-5000</v>
      </c>
      <c r="F5323" s="14" t="str">
        <f t="shared" si="340"/>
        <v>2025-12-19Credit Card Payment21010 Credit Card (CIBC Visa)-5000</v>
      </c>
      <c r="G5323" s="15">
        <f t="shared" si="341"/>
        <v>46010</v>
      </c>
      <c r="H5323" s="16" t="str">
        <f>IF((IFERROR((VLOOKUP(D5323,'Automation (QBO)'!A:B,2,FALSE)),"0"))=0,"Suspense",(IFERROR((VLOOKUP(D5323,'Automation (QBO)'!A:B,2,FALSE)),"Suspense")))</f>
        <v>Credit Card (CIBC Visa)</v>
      </c>
      <c r="I5323" s="17">
        <f t="shared" si="342"/>
        <v>-5000</v>
      </c>
      <c r="J5323" s="12" t="str">
        <f t="shared" si="343"/>
        <v>Credit Card (CIBC Visa)</v>
      </c>
    </row>
    <row r="5324" spans="1:10" ht="18" hidden="1" customHeight="1">
      <c r="A5324" s="13" t="s">
        <v>1143</v>
      </c>
      <c r="B5324" s="12" t="s">
        <v>99</v>
      </c>
      <c r="D5324" s="12" t="s">
        <v>201</v>
      </c>
      <c r="E5324" s="12">
        <v>-5000</v>
      </c>
      <c r="F5324" s="14" t="str">
        <f t="shared" si="340"/>
        <v>2025-12-19Credit Card Payment11005 Chequing (CIBC)-5000</v>
      </c>
      <c r="G5324" s="15">
        <f t="shared" si="341"/>
        <v>46010</v>
      </c>
      <c r="H5324" s="16" t="str">
        <f>IF((IFERROR((VLOOKUP(D5324,'Automation (QBO)'!A:B,2,FALSE)),"0"))=0,"Suspense",(IFERROR((VLOOKUP(D5324,'Automation (QBO)'!A:B,2,FALSE)),"Suspense")))</f>
        <v>Chequing (CIBC)</v>
      </c>
      <c r="I5324" s="17">
        <f t="shared" si="342"/>
        <v>-5000</v>
      </c>
      <c r="J5324" s="12" t="str">
        <f t="shared" si="343"/>
        <v>Chequing (CIBC)</v>
      </c>
    </row>
    <row r="5325" spans="1:10" ht="18" hidden="1" customHeight="1">
      <c r="A5325" s="124" t="s">
        <v>1143</v>
      </c>
      <c r="B5325" s="12" t="s">
        <v>924</v>
      </c>
      <c r="C5325" s="12" t="s">
        <v>1145</v>
      </c>
      <c r="D5325" s="12" t="s">
        <v>654</v>
      </c>
      <c r="E5325" s="125">
        <v>1350</v>
      </c>
      <c r="F5325" s="14" t="str">
        <f t="shared" si="340"/>
        <v>2025-12-19BillMerseyBuilt51320 Project Expense - Subcontractors1350</v>
      </c>
      <c r="G5325" s="15">
        <f t="shared" si="341"/>
        <v>46010</v>
      </c>
      <c r="H5325" s="16" t="str">
        <f>IF((IFERROR((VLOOKUP(D5325,'Automation (QBO)'!A:B,2,FALSE)),"0"))=0,"Suspense",(IFERROR((VLOOKUP(D5325,'Automation (QBO)'!A:B,2,FALSE)),"Suspense")))</f>
        <v>Project Expense - Subcontractors</v>
      </c>
      <c r="I5325" s="17">
        <f t="shared" si="342"/>
        <v>1350</v>
      </c>
      <c r="J5325" s="12" t="str">
        <f t="shared" si="343"/>
        <v>Project Expense - Subcontractors</v>
      </c>
    </row>
    <row r="5326" spans="1:10" ht="18" hidden="1" customHeight="1">
      <c r="A5326" s="13" t="s">
        <v>1143</v>
      </c>
      <c r="B5326" s="12" t="s">
        <v>924</v>
      </c>
      <c r="C5326" s="12" t="s">
        <v>1145</v>
      </c>
      <c r="D5326" s="12" t="s">
        <v>199</v>
      </c>
      <c r="E5326" s="12">
        <v>-67.5</v>
      </c>
      <c r="F5326" s="14" t="str">
        <f t="shared" si="340"/>
        <v>2025-12-19BillMerseyBuilt21020 GST/HST Payable-67.5</v>
      </c>
      <c r="G5326" s="15">
        <f t="shared" si="341"/>
        <v>46010</v>
      </c>
      <c r="H5326" s="16" t="str">
        <f>IF((IFERROR((VLOOKUP(D5326,'Automation (QBO)'!A:B,2,FALSE)),"0"))=0,"Suspense",(IFERROR((VLOOKUP(D5326,'Automation (QBO)'!A:B,2,FALSE)),"Suspense")))</f>
        <v>GST/HST Payable</v>
      </c>
      <c r="I5326" s="17">
        <f t="shared" si="342"/>
        <v>-67.5</v>
      </c>
      <c r="J5326" s="12" t="str">
        <f t="shared" si="343"/>
        <v>GST/HST Payable</v>
      </c>
    </row>
    <row r="5327" spans="1:10" ht="18" hidden="1" customHeight="1">
      <c r="A5327" s="13" t="s">
        <v>1143</v>
      </c>
      <c r="B5327" s="12" t="s">
        <v>924</v>
      </c>
      <c r="C5327" s="12" t="s">
        <v>1145</v>
      </c>
      <c r="D5327" s="12" t="s">
        <v>272</v>
      </c>
      <c r="E5327" s="12">
        <v>1417.5</v>
      </c>
      <c r="F5327" s="14" t="str">
        <f t="shared" si="340"/>
        <v>2025-12-19BillMerseyBuilt21000 Accounts Payable1417.5</v>
      </c>
      <c r="G5327" s="15">
        <f t="shared" si="341"/>
        <v>46010</v>
      </c>
      <c r="H5327" s="16" t="str">
        <f>IF((IFERROR((VLOOKUP(D5327,'Automation (QBO)'!A:B,2,FALSE)),"0"))=0,"Suspense",(IFERROR((VLOOKUP(D5327,'Automation (QBO)'!A:B,2,FALSE)),"Suspense")))</f>
        <v>Accounts Payable - Unknown</v>
      </c>
      <c r="I5327" s="17">
        <f t="shared" si="342"/>
        <v>1417.5</v>
      </c>
      <c r="J5327" s="12" t="str">
        <f t="shared" si="343"/>
        <v>Accounts Payable - Unknown</v>
      </c>
    </row>
    <row r="5328" spans="1:10" ht="18" hidden="1" customHeight="1">
      <c r="A5328" s="13" t="s">
        <v>1143</v>
      </c>
      <c r="B5328" s="12" t="s">
        <v>929</v>
      </c>
      <c r="C5328" s="12" t="s">
        <v>1145</v>
      </c>
      <c r="D5328" s="12" t="s">
        <v>272</v>
      </c>
      <c r="E5328" s="12">
        <v>-1417.5</v>
      </c>
      <c r="F5328" s="14" t="str">
        <f t="shared" si="340"/>
        <v>2025-12-19Bill Payment (Cheque)MerseyBuilt21000 Accounts Payable-1417.5</v>
      </c>
      <c r="G5328" s="15">
        <f t="shared" si="341"/>
        <v>46010</v>
      </c>
      <c r="H5328" s="16" t="str">
        <f>IF((IFERROR((VLOOKUP(D5328,'Automation (QBO)'!A:B,2,FALSE)),"0"))=0,"Suspense",(IFERROR((VLOOKUP(D5328,'Automation (QBO)'!A:B,2,FALSE)),"Suspense")))</f>
        <v>Accounts Payable - Unknown</v>
      </c>
      <c r="I5328" s="17">
        <f t="shared" si="342"/>
        <v>-1417.5</v>
      </c>
      <c r="J5328" s="12" t="str">
        <f t="shared" si="343"/>
        <v>Accounts Payable - Unknown</v>
      </c>
    </row>
    <row r="5329" spans="1:10" ht="18" hidden="1" customHeight="1">
      <c r="A5329" s="13" t="s">
        <v>1143</v>
      </c>
      <c r="B5329" s="12" t="s">
        <v>929</v>
      </c>
      <c r="C5329" s="12" t="s">
        <v>1145</v>
      </c>
      <c r="D5329" s="12" t="s">
        <v>201</v>
      </c>
      <c r="E5329" s="12">
        <v>-1417.5</v>
      </c>
      <c r="F5329" s="14" t="str">
        <f t="shared" si="340"/>
        <v>2025-12-19Bill Payment (Cheque)MerseyBuilt11005 Chequing (CIBC)-1417.5</v>
      </c>
      <c r="G5329" s="15">
        <f t="shared" si="341"/>
        <v>46010</v>
      </c>
      <c r="H5329" s="16" t="str">
        <f>IF((IFERROR((VLOOKUP(D5329,'Automation (QBO)'!A:B,2,FALSE)),"0"))=0,"Suspense",(IFERROR((VLOOKUP(D5329,'Automation (QBO)'!A:B,2,FALSE)),"Suspense")))</f>
        <v>Chequing (CIBC)</v>
      </c>
      <c r="I5329" s="17">
        <f t="shared" si="342"/>
        <v>-1417.5</v>
      </c>
      <c r="J5329" s="12" t="str">
        <f t="shared" si="343"/>
        <v>Chequing (CIBC)</v>
      </c>
    </row>
    <row r="5330" spans="1:10" ht="18" hidden="1" customHeight="1">
      <c r="A5330" s="13" t="s">
        <v>1143</v>
      </c>
      <c r="B5330" s="12" t="s">
        <v>924</v>
      </c>
      <c r="C5330" s="12" t="s">
        <v>103</v>
      </c>
      <c r="D5330" s="12" t="s">
        <v>660</v>
      </c>
      <c r="E5330" s="115">
        <v>128.27000000000001</v>
      </c>
      <c r="F5330" s="14" t="str">
        <f t="shared" si="340"/>
        <v>2025-12-19BillRona51335 Project Expense - Materials128.27</v>
      </c>
      <c r="G5330" s="15">
        <f t="shared" si="341"/>
        <v>46010</v>
      </c>
      <c r="H5330" s="16" t="str">
        <f>IF((IFERROR((VLOOKUP(D5330,'Automation (QBO)'!A:B,2,FALSE)),"0"))=0,"Suspense",(IFERROR((VLOOKUP(D5330,'Automation (QBO)'!A:B,2,FALSE)),"Suspense")))</f>
        <v>Project Expense - Materials</v>
      </c>
      <c r="I5330" s="17">
        <f t="shared" si="342"/>
        <v>128.27000000000001</v>
      </c>
      <c r="J5330" s="12" t="str">
        <f t="shared" si="343"/>
        <v>Project Expense - Materials</v>
      </c>
    </row>
    <row r="5331" spans="1:10" ht="18" hidden="1" customHeight="1">
      <c r="A5331" s="13" t="s">
        <v>1143</v>
      </c>
      <c r="B5331" s="12" t="s">
        <v>924</v>
      </c>
      <c r="C5331" s="12" t="s">
        <v>103</v>
      </c>
      <c r="D5331" s="12" t="s">
        <v>199</v>
      </c>
      <c r="E5331" s="12">
        <v>-5.99</v>
      </c>
      <c r="F5331" s="14" t="str">
        <f t="shared" si="340"/>
        <v>2025-12-19BillRona21020 GST/HST Payable-5.99</v>
      </c>
      <c r="G5331" s="15">
        <f t="shared" si="341"/>
        <v>46010</v>
      </c>
      <c r="H5331" s="16" t="str">
        <f>IF((IFERROR((VLOOKUP(D5331,'Automation (QBO)'!A:B,2,FALSE)),"0"))=0,"Suspense",(IFERROR((VLOOKUP(D5331,'Automation (QBO)'!A:B,2,FALSE)),"Suspense")))</f>
        <v>GST/HST Payable</v>
      </c>
      <c r="I5331" s="17">
        <f t="shared" si="342"/>
        <v>-5.99</v>
      </c>
      <c r="J5331" s="12" t="str">
        <f t="shared" si="343"/>
        <v>GST/HST Payable</v>
      </c>
    </row>
    <row r="5332" spans="1:10" ht="18" hidden="1" customHeight="1">
      <c r="A5332" s="13" t="s">
        <v>1143</v>
      </c>
      <c r="B5332" s="12" t="s">
        <v>924</v>
      </c>
      <c r="C5332" s="12" t="s">
        <v>103</v>
      </c>
      <c r="D5332" s="12" t="s">
        <v>272</v>
      </c>
      <c r="E5332" s="12">
        <v>134.26</v>
      </c>
      <c r="F5332" s="14" t="str">
        <f t="shared" si="340"/>
        <v>2025-12-19BillRona21000 Accounts Payable134.26</v>
      </c>
      <c r="G5332" s="15">
        <f t="shared" si="341"/>
        <v>46010</v>
      </c>
      <c r="H5332" s="16" t="str">
        <f>IF((IFERROR((VLOOKUP(D5332,'Automation (QBO)'!A:B,2,FALSE)),"0"))=0,"Suspense",(IFERROR((VLOOKUP(D5332,'Automation (QBO)'!A:B,2,FALSE)),"Suspense")))</f>
        <v>Accounts Payable - Unknown</v>
      </c>
      <c r="I5332" s="17">
        <f t="shared" si="342"/>
        <v>134.26</v>
      </c>
      <c r="J5332" s="12" t="str">
        <f t="shared" si="343"/>
        <v>Accounts Payable - Unknown</v>
      </c>
    </row>
    <row r="5333" spans="1:10" ht="18" hidden="1" customHeight="1">
      <c r="A5333" s="13" t="s">
        <v>1143</v>
      </c>
      <c r="B5333" s="12" t="s">
        <v>925</v>
      </c>
      <c r="C5333" s="12" t="s">
        <v>103</v>
      </c>
      <c r="D5333" s="12" t="s">
        <v>272</v>
      </c>
      <c r="E5333" s="12">
        <v>-134.26</v>
      </c>
      <c r="F5333" s="14" t="str">
        <f t="shared" si="340"/>
        <v>2025-12-19Bill Payment (Credit Card)Rona21000 Accounts Payable-134.26</v>
      </c>
      <c r="G5333" s="15">
        <f t="shared" si="341"/>
        <v>46010</v>
      </c>
      <c r="H5333" s="16" t="str">
        <f>IF((IFERROR((VLOOKUP(D5333,'Automation (QBO)'!A:B,2,FALSE)),"0"))=0,"Suspense",(IFERROR((VLOOKUP(D5333,'Automation (QBO)'!A:B,2,FALSE)),"Suspense")))</f>
        <v>Accounts Payable - Unknown</v>
      </c>
      <c r="I5333" s="17">
        <f t="shared" si="342"/>
        <v>-134.26</v>
      </c>
      <c r="J5333" s="12" t="str">
        <f t="shared" si="343"/>
        <v>Accounts Payable - Unknown</v>
      </c>
    </row>
    <row r="5334" spans="1:10" ht="18" hidden="1" customHeight="1">
      <c r="A5334" s="13" t="s">
        <v>1143</v>
      </c>
      <c r="B5334" s="12" t="s">
        <v>925</v>
      </c>
      <c r="C5334" s="12" t="s">
        <v>103</v>
      </c>
      <c r="D5334" s="12" t="s">
        <v>505</v>
      </c>
      <c r="E5334" s="12">
        <v>134.26</v>
      </c>
      <c r="F5334" s="14" t="str">
        <f t="shared" si="340"/>
        <v>2025-12-19Bill Payment (Credit Card)Rona21010 Credit Card (CIBC Visa)134.26</v>
      </c>
      <c r="G5334" s="15">
        <f t="shared" si="341"/>
        <v>46010</v>
      </c>
      <c r="H5334" s="16" t="str">
        <f>IF((IFERROR((VLOOKUP(D5334,'Automation (QBO)'!A:B,2,FALSE)),"0"))=0,"Suspense",(IFERROR((VLOOKUP(D5334,'Automation (QBO)'!A:B,2,FALSE)),"Suspense")))</f>
        <v>Credit Card (CIBC Visa)</v>
      </c>
      <c r="I5334" s="17">
        <f t="shared" si="342"/>
        <v>134.26</v>
      </c>
      <c r="J5334" s="12" t="str">
        <f t="shared" si="343"/>
        <v>Credit Card (CIBC Visa)</v>
      </c>
    </row>
    <row r="5335" spans="1:10" ht="18" hidden="1" customHeight="1">
      <c r="A5335" s="13" t="s">
        <v>1143</v>
      </c>
      <c r="B5335" s="12" t="s">
        <v>924</v>
      </c>
      <c r="C5335" s="12" t="s">
        <v>159</v>
      </c>
      <c r="D5335" s="12" t="s">
        <v>208</v>
      </c>
      <c r="E5335" s="12">
        <v>4226.05</v>
      </c>
      <c r="F5335" s="14" t="str">
        <f t="shared" si="340"/>
        <v>2025-12-19BillGolbey Law Corporation52135 Legal4226.05</v>
      </c>
      <c r="G5335" s="15">
        <f t="shared" si="341"/>
        <v>46010</v>
      </c>
      <c r="H5335" s="16" t="str">
        <f>IF((IFERROR((VLOOKUP(D5335,'Automation (QBO)'!A:B,2,FALSE)),"0"))=0,"Suspense",(IFERROR((VLOOKUP(D5335,'Automation (QBO)'!A:B,2,FALSE)),"Suspense")))</f>
        <v>Legal</v>
      </c>
      <c r="I5335" s="17">
        <f t="shared" si="342"/>
        <v>4226.05</v>
      </c>
      <c r="J5335" s="12" t="str">
        <f t="shared" si="343"/>
        <v>Legal</v>
      </c>
    </row>
    <row r="5336" spans="1:10" ht="18" hidden="1" customHeight="1">
      <c r="A5336" s="13" t="s">
        <v>1143</v>
      </c>
      <c r="B5336" s="12" t="s">
        <v>924</v>
      </c>
      <c r="C5336" s="12" t="s">
        <v>159</v>
      </c>
      <c r="D5336" s="12" t="s">
        <v>199</v>
      </c>
      <c r="E5336" s="12">
        <v>-194.5</v>
      </c>
      <c r="F5336" s="14" t="str">
        <f t="shared" si="340"/>
        <v>2025-12-19BillGolbey Law Corporation21020 GST/HST Payable-194.5</v>
      </c>
      <c r="G5336" s="15">
        <f t="shared" si="341"/>
        <v>46010</v>
      </c>
      <c r="H5336" s="16" t="str">
        <f>IF((IFERROR((VLOOKUP(D5336,'Automation (QBO)'!A:B,2,FALSE)),"0"))=0,"Suspense",(IFERROR((VLOOKUP(D5336,'Automation (QBO)'!A:B,2,FALSE)),"Suspense")))</f>
        <v>GST/HST Payable</v>
      </c>
      <c r="I5336" s="17">
        <f t="shared" si="342"/>
        <v>-194.5</v>
      </c>
      <c r="J5336" s="12" t="str">
        <f t="shared" si="343"/>
        <v>GST/HST Payable</v>
      </c>
    </row>
    <row r="5337" spans="1:10" ht="18" hidden="1" customHeight="1">
      <c r="A5337" s="13" t="s">
        <v>1143</v>
      </c>
      <c r="B5337" s="12" t="s">
        <v>924</v>
      </c>
      <c r="C5337" s="12" t="s">
        <v>159</v>
      </c>
      <c r="D5337" s="12" t="s">
        <v>272</v>
      </c>
      <c r="E5337" s="12">
        <v>4420.55</v>
      </c>
      <c r="F5337" s="14" t="str">
        <f t="shared" si="340"/>
        <v>2025-12-19BillGolbey Law Corporation21000 Accounts Payable4420.55</v>
      </c>
      <c r="G5337" s="15">
        <f t="shared" si="341"/>
        <v>46010</v>
      </c>
      <c r="H5337" s="16" t="str">
        <f>IF((IFERROR((VLOOKUP(D5337,'Automation (QBO)'!A:B,2,FALSE)),"0"))=0,"Suspense",(IFERROR((VLOOKUP(D5337,'Automation (QBO)'!A:B,2,FALSE)),"Suspense")))</f>
        <v>Accounts Payable - Unknown</v>
      </c>
      <c r="I5337" s="17">
        <f t="shared" si="342"/>
        <v>4420.55</v>
      </c>
      <c r="J5337" s="12" t="str">
        <f t="shared" si="343"/>
        <v>Accounts Payable - Unknown</v>
      </c>
    </row>
    <row r="5338" spans="1:10" ht="18" hidden="1" customHeight="1">
      <c r="A5338" s="13" t="s">
        <v>1143</v>
      </c>
      <c r="B5338" s="12" t="s">
        <v>925</v>
      </c>
      <c r="C5338" s="12" t="s">
        <v>159</v>
      </c>
      <c r="D5338" s="12" t="s">
        <v>272</v>
      </c>
      <c r="E5338" s="12">
        <v>-4420.55</v>
      </c>
      <c r="F5338" s="14" t="str">
        <f t="shared" si="340"/>
        <v>2025-12-19Bill Payment (Credit Card)Golbey Law Corporation21000 Accounts Payable-4420.55</v>
      </c>
      <c r="G5338" s="15">
        <f t="shared" si="341"/>
        <v>46010</v>
      </c>
      <c r="H5338" s="16" t="str">
        <f>IF((IFERROR((VLOOKUP(D5338,'Automation (QBO)'!A:B,2,FALSE)),"0"))=0,"Suspense",(IFERROR((VLOOKUP(D5338,'Automation (QBO)'!A:B,2,FALSE)),"Suspense")))</f>
        <v>Accounts Payable - Unknown</v>
      </c>
      <c r="I5338" s="17">
        <f t="shared" si="342"/>
        <v>-4420.55</v>
      </c>
      <c r="J5338" s="12" t="str">
        <f t="shared" si="343"/>
        <v>Accounts Payable - Unknown</v>
      </c>
    </row>
    <row r="5339" spans="1:10" ht="18" hidden="1" customHeight="1">
      <c r="A5339" s="13" t="s">
        <v>1143</v>
      </c>
      <c r="B5339" s="12" t="s">
        <v>925</v>
      </c>
      <c r="C5339" s="12" t="s">
        <v>159</v>
      </c>
      <c r="D5339" s="12" t="s">
        <v>505</v>
      </c>
      <c r="E5339" s="12">
        <v>4420.55</v>
      </c>
      <c r="F5339" s="14" t="str">
        <f t="shared" si="340"/>
        <v>2025-12-19Bill Payment (Credit Card)Golbey Law Corporation21010 Credit Card (CIBC Visa)4420.55</v>
      </c>
      <c r="G5339" s="15">
        <f t="shared" si="341"/>
        <v>46010</v>
      </c>
      <c r="H5339" s="16" t="str">
        <f>IF((IFERROR((VLOOKUP(D5339,'Automation (QBO)'!A:B,2,FALSE)),"0"))=0,"Suspense",(IFERROR((VLOOKUP(D5339,'Automation (QBO)'!A:B,2,FALSE)),"Suspense")))</f>
        <v>Credit Card (CIBC Visa)</v>
      </c>
      <c r="I5339" s="17">
        <f t="shared" si="342"/>
        <v>4420.55</v>
      </c>
      <c r="J5339" s="12" t="str">
        <f t="shared" si="343"/>
        <v>Credit Card (CIBC Visa)</v>
      </c>
    </row>
    <row r="5340" spans="1:10" ht="18" hidden="1" customHeight="1">
      <c r="A5340" s="13" t="s">
        <v>1143</v>
      </c>
      <c r="B5340" s="12" t="s">
        <v>924</v>
      </c>
      <c r="C5340" s="12" t="s">
        <v>867</v>
      </c>
      <c r="D5340" s="12" t="s">
        <v>203</v>
      </c>
      <c r="E5340" s="12">
        <v>154.94</v>
      </c>
      <c r="F5340" s="14" t="str">
        <f t="shared" si="340"/>
        <v>2025-12-19BillBrowns Social House52190 Meals &amp; Entertainment154.94</v>
      </c>
      <c r="G5340" s="15">
        <f t="shared" si="341"/>
        <v>46010</v>
      </c>
      <c r="H5340" s="16" t="str">
        <f>IF((IFERROR((VLOOKUP(D5340,'Automation (QBO)'!A:B,2,FALSE)),"0"))=0,"Suspense",(IFERROR((VLOOKUP(D5340,'Automation (QBO)'!A:B,2,FALSE)),"Suspense")))</f>
        <v>Meals &amp; Entertainment</v>
      </c>
      <c r="I5340" s="17">
        <f t="shared" si="342"/>
        <v>154.94</v>
      </c>
      <c r="J5340" s="12" t="str">
        <f t="shared" si="343"/>
        <v>Meals &amp; Entertainment</v>
      </c>
    </row>
    <row r="5341" spans="1:10" ht="18" hidden="1" customHeight="1">
      <c r="A5341" s="13" t="s">
        <v>1143</v>
      </c>
      <c r="B5341" s="12" t="s">
        <v>924</v>
      </c>
      <c r="C5341" s="12" t="s">
        <v>867</v>
      </c>
      <c r="D5341" s="12" t="s">
        <v>199</v>
      </c>
      <c r="E5341" s="12">
        <v>-3.81</v>
      </c>
      <c r="F5341" s="14" t="str">
        <f t="shared" si="340"/>
        <v>2025-12-19BillBrowns Social House21020 GST/HST Payable-3.81</v>
      </c>
      <c r="G5341" s="15">
        <f t="shared" si="341"/>
        <v>46010</v>
      </c>
      <c r="H5341" s="16" t="str">
        <f>IF((IFERROR((VLOOKUP(D5341,'Automation (QBO)'!A:B,2,FALSE)),"0"))=0,"Suspense",(IFERROR((VLOOKUP(D5341,'Automation (QBO)'!A:B,2,FALSE)),"Suspense")))</f>
        <v>GST/HST Payable</v>
      </c>
      <c r="I5341" s="17">
        <f t="shared" si="342"/>
        <v>-3.81</v>
      </c>
      <c r="J5341" s="12" t="str">
        <f t="shared" si="343"/>
        <v>GST/HST Payable</v>
      </c>
    </row>
    <row r="5342" spans="1:10" ht="18" hidden="1" customHeight="1">
      <c r="A5342" s="13" t="s">
        <v>1143</v>
      </c>
      <c r="B5342" s="12" t="s">
        <v>924</v>
      </c>
      <c r="C5342" s="12" t="s">
        <v>867</v>
      </c>
      <c r="D5342" s="12" t="s">
        <v>272</v>
      </c>
      <c r="E5342" s="12">
        <v>158.75</v>
      </c>
      <c r="F5342" s="14" t="str">
        <f t="shared" si="340"/>
        <v>2025-12-19BillBrowns Social House21000 Accounts Payable158.75</v>
      </c>
      <c r="G5342" s="15">
        <f t="shared" si="341"/>
        <v>46010</v>
      </c>
      <c r="H5342" s="16" t="str">
        <f>IF((IFERROR((VLOOKUP(D5342,'Automation (QBO)'!A:B,2,FALSE)),"0"))=0,"Suspense",(IFERROR((VLOOKUP(D5342,'Automation (QBO)'!A:B,2,FALSE)),"Suspense")))</f>
        <v>Accounts Payable - Unknown</v>
      </c>
      <c r="I5342" s="17">
        <f t="shared" si="342"/>
        <v>158.75</v>
      </c>
      <c r="J5342" s="12" t="str">
        <f t="shared" si="343"/>
        <v>Accounts Payable - Unknown</v>
      </c>
    </row>
    <row r="5343" spans="1:10" ht="18" hidden="1" customHeight="1">
      <c r="A5343" s="13" t="s">
        <v>1143</v>
      </c>
      <c r="B5343" s="12" t="s">
        <v>925</v>
      </c>
      <c r="C5343" s="12" t="s">
        <v>867</v>
      </c>
      <c r="D5343" s="12" t="s">
        <v>272</v>
      </c>
      <c r="E5343" s="12">
        <v>-158.75</v>
      </c>
      <c r="F5343" s="14" t="str">
        <f t="shared" si="340"/>
        <v>2025-12-19Bill Payment (Credit Card)Browns Social House21000 Accounts Payable-158.75</v>
      </c>
      <c r="G5343" s="15">
        <f t="shared" si="341"/>
        <v>46010</v>
      </c>
      <c r="H5343" s="16" t="str">
        <f>IF((IFERROR((VLOOKUP(D5343,'Automation (QBO)'!A:B,2,FALSE)),"0"))=0,"Suspense",(IFERROR((VLOOKUP(D5343,'Automation (QBO)'!A:B,2,FALSE)),"Suspense")))</f>
        <v>Accounts Payable - Unknown</v>
      </c>
      <c r="I5343" s="17">
        <f t="shared" si="342"/>
        <v>-158.75</v>
      </c>
      <c r="J5343" s="12" t="str">
        <f t="shared" si="343"/>
        <v>Accounts Payable - Unknown</v>
      </c>
    </row>
    <row r="5344" spans="1:10" ht="18" hidden="1" customHeight="1">
      <c r="A5344" s="13" t="s">
        <v>1143</v>
      </c>
      <c r="B5344" s="12" t="s">
        <v>925</v>
      </c>
      <c r="C5344" s="12" t="s">
        <v>867</v>
      </c>
      <c r="D5344" s="12" t="s">
        <v>505</v>
      </c>
      <c r="E5344" s="12">
        <v>158.75</v>
      </c>
      <c r="F5344" s="14" t="str">
        <f t="shared" si="340"/>
        <v>2025-12-19Bill Payment (Credit Card)Browns Social House21010 Credit Card (CIBC Visa)158.75</v>
      </c>
      <c r="G5344" s="15">
        <f t="shared" si="341"/>
        <v>46010</v>
      </c>
      <c r="H5344" s="16" t="str">
        <f>IF((IFERROR((VLOOKUP(D5344,'Automation (QBO)'!A:B,2,FALSE)),"0"))=0,"Suspense",(IFERROR((VLOOKUP(D5344,'Automation (QBO)'!A:B,2,FALSE)),"Suspense")))</f>
        <v>Credit Card (CIBC Visa)</v>
      </c>
      <c r="I5344" s="17">
        <f t="shared" si="342"/>
        <v>158.75</v>
      </c>
      <c r="J5344" s="12" t="str">
        <f t="shared" si="343"/>
        <v>Credit Card (CIBC Visa)</v>
      </c>
    </row>
    <row r="5345" spans="1:10" ht="18" hidden="1" customHeight="1">
      <c r="A5345" s="13" t="s">
        <v>1143</v>
      </c>
      <c r="B5345" s="12" t="s">
        <v>929</v>
      </c>
      <c r="C5345" s="12" t="s">
        <v>1145</v>
      </c>
      <c r="D5345" s="12" t="s">
        <v>201</v>
      </c>
      <c r="E5345" s="12">
        <v>-6944.06</v>
      </c>
      <c r="F5345" s="14" t="str">
        <f t="shared" si="340"/>
        <v>2025-12-19Bill Payment (Cheque)MerseyBuilt11005 Chequing (CIBC)-6944.06</v>
      </c>
      <c r="G5345" s="15">
        <f t="shared" si="341"/>
        <v>46010</v>
      </c>
      <c r="H5345" s="16" t="str">
        <f>IF((IFERROR((VLOOKUP(D5345,'Automation (QBO)'!A:B,2,FALSE)),"0"))=0,"Suspense",(IFERROR((VLOOKUP(D5345,'Automation (QBO)'!A:B,2,FALSE)),"Suspense")))</f>
        <v>Chequing (CIBC)</v>
      </c>
      <c r="I5345" s="17">
        <f t="shared" si="342"/>
        <v>-6944.06</v>
      </c>
      <c r="J5345" s="12" t="str">
        <f t="shared" si="343"/>
        <v>Chequing (CIBC)</v>
      </c>
    </row>
    <row r="5346" spans="1:10" ht="18" hidden="1" customHeight="1">
      <c r="A5346" s="13" t="s">
        <v>1146</v>
      </c>
      <c r="B5346" s="12" t="s">
        <v>924</v>
      </c>
      <c r="C5346" s="12" t="s">
        <v>103</v>
      </c>
      <c r="D5346" s="12" t="s">
        <v>660</v>
      </c>
      <c r="E5346" s="115">
        <v>269.33</v>
      </c>
      <c r="F5346" s="14" t="str">
        <f t="shared" si="340"/>
        <v>2025-12-20BillRona51335 Project Expense - Materials269.33</v>
      </c>
      <c r="G5346" s="15">
        <f t="shared" si="341"/>
        <v>46011</v>
      </c>
      <c r="H5346" s="16" t="str">
        <f>IF((IFERROR((VLOOKUP(D5346,'Automation (QBO)'!A:B,2,FALSE)),"0"))=0,"Suspense",(IFERROR((VLOOKUP(D5346,'Automation (QBO)'!A:B,2,FALSE)),"Suspense")))</f>
        <v>Project Expense - Materials</v>
      </c>
      <c r="I5346" s="17">
        <f t="shared" si="342"/>
        <v>269.33</v>
      </c>
      <c r="J5346" s="12" t="str">
        <f t="shared" si="343"/>
        <v>Project Expense - Materials</v>
      </c>
    </row>
    <row r="5347" spans="1:10" ht="18" hidden="1" customHeight="1">
      <c r="A5347" s="13" t="s">
        <v>1146</v>
      </c>
      <c r="B5347" s="12" t="s">
        <v>924</v>
      </c>
      <c r="C5347" s="12" t="s">
        <v>103</v>
      </c>
      <c r="D5347" s="12" t="s">
        <v>199</v>
      </c>
      <c r="E5347" s="12">
        <v>-12.59</v>
      </c>
      <c r="F5347" s="14" t="str">
        <f t="shared" si="340"/>
        <v>2025-12-20BillRona21020 GST/HST Payable-12.59</v>
      </c>
      <c r="G5347" s="15">
        <f t="shared" si="341"/>
        <v>46011</v>
      </c>
      <c r="H5347" s="16" t="str">
        <f>IF((IFERROR((VLOOKUP(D5347,'Automation (QBO)'!A:B,2,FALSE)),"0"))=0,"Suspense",(IFERROR((VLOOKUP(D5347,'Automation (QBO)'!A:B,2,FALSE)),"Suspense")))</f>
        <v>GST/HST Payable</v>
      </c>
      <c r="I5347" s="17">
        <f t="shared" si="342"/>
        <v>-12.59</v>
      </c>
      <c r="J5347" s="12" t="str">
        <f t="shared" si="343"/>
        <v>GST/HST Payable</v>
      </c>
    </row>
    <row r="5348" spans="1:10" ht="18" hidden="1" customHeight="1">
      <c r="A5348" s="13" t="s">
        <v>1146</v>
      </c>
      <c r="B5348" s="12" t="s">
        <v>924</v>
      </c>
      <c r="C5348" s="12" t="s">
        <v>103</v>
      </c>
      <c r="D5348" s="12" t="s">
        <v>272</v>
      </c>
      <c r="E5348" s="12">
        <v>281.92</v>
      </c>
      <c r="F5348" s="14" t="str">
        <f t="shared" si="340"/>
        <v>2025-12-20BillRona21000 Accounts Payable281.92</v>
      </c>
      <c r="G5348" s="15">
        <f t="shared" si="341"/>
        <v>46011</v>
      </c>
      <c r="H5348" s="16" t="str">
        <f>IF((IFERROR((VLOOKUP(D5348,'Automation (QBO)'!A:B,2,FALSE)),"0"))=0,"Suspense",(IFERROR((VLOOKUP(D5348,'Automation (QBO)'!A:B,2,FALSE)),"Suspense")))</f>
        <v>Accounts Payable - Unknown</v>
      </c>
      <c r="I5348" s="17">
        <f t="shared" si="342"/>
        <v>281.92</v>
      </c>
      <c r="J5348" s="12" t="str">
        <f t="shared" si="343"/>
        <v>Accounts Payable - Unknown</v>
      </c>
    </row>
    <row r="5349" spans="1:10" ht="18" hidden="1" customHeight="1">
      <c r="A5349" s="13" t="s">
        <v>1146</v>
      </c>
      <c r="B5349" s="12" t="s">
        <v>925</v>
      </c>
      <c r="C5349" s="12" t="s">
        <v>103</v>
      </c>
      <c r="D5349" s="12" t="s">
        <v>272</v>
      </c>
      <c r="E5349" s="12">
        <v>-281.92</v>
      </c>
      <c r="F5349" s="14" t="str">
        <f t="shared" ref="F5349:F5412" si="344">A5349&amp;B5349&amp;C5349&amp;D5349&amp;E5349</f>
        <v>2025-12-20Bill Payment (Credit Card)Rona21000 Accounts Payable-281.92</v>
      </c>
      <c r="G5349" s="15">
        <f t="shared" ref="G5349:G5412" si="345">IFERROR((DATEVALUE(A5349)),A5349)</f>
        <v>46011</v>
      </c>
      <c r="H5349" s="16" t="str">
        <f>IF((IFERROR((VLOOKUP(D5349,'Automation (QBO)'!A:B,2,FALSE)),"0"))=0,"Suspense",(IFERROR((VLOOKUP(D5349,'Automation (QBO)'!A:B,2,FALSE)),"Suspense")))</f>
        <v>Accounts Payable - Unknown</v>
      </c>
      <c r="I5349" s="17">
        <f t="shared" ref="I5349:I5412" si="346">E5349</f>
        <v>-281.92</v>
      </c>
      <c r="J5349" s="12" t="str">
        <f t="shared" ref="J5349:J5412" si="347">H5349</f>
        <v>Accounts Payable - Unknown</v>
      </c>
    </row>
    <row r="5350" spans="1:10" ht="18" hidden="1" customHeight="1">
      <c r="A5350" s="13" t="s">
        <v>1146</v>
      </c>
      <c r="B5350" s="12" t="s">
        <v>925</v>
      </c>
      <c r="C5350" s="12" t="s">
        <v>103</v>
      </c>
      <c r="D5350" s="12" t="s">
        <v>505</v>
      </c>
      <c r="E5350" s="12">
        <v>281.92</v>
      </c>
      <c r="F5350" s="14" t="str">
        <f t="shared" si="344"/>
        <v>2025-12-20Bill Payment (Credit Card)Rona21010 Credit Card (CIBC Visa)281.92</v>
      </c>
      <c r="G5350" s="15">
        <f t="shared" si="345"/>
        <v>46011</v>
      </c>
      <c r="H5350" s="16" t="str">
        <f>IF((IFERROR((VLOOKUP(D5350,'Automation (QBO)'!A:B,2,FALSE)),"0"))=0,"Suspense",(IFERROR((VLOOKUP(D5350,'Automation (QBO)'!A:B,2,FALSE)),"Suspense")))</f>
        <v>Credit Card (CIBC Visa)</v>
      </c>
      <c r="I5350" s="17">
        <f t="shared" si="346"/>
        <v>281.92</v>
      </c>
      <c r="J5350" s="12" t="str">
        <f t="shared" si="347"/>
        <v>Credit Card (CIBC Visa)</v>
      </c>
    </row>
    <row r="5351" spans="1:10" ht="18" hidden="1" customHeight="1">
      <c r="A5351" s="13" t="s">
        <v>1146</v>
      </c>
      <c r="B5351" s="12" t="s">
        <v>924</v>
      </c>
      <c r="C5351" s="12" t="s">
        <v>83</v>
      </c>
      <c r="D5351" s="12" t="s">
        <v>663</v>
      </c>
      <c r="E5351" s="12">
        <v>149</v>
      </c>
      <c r="F5351" s="14" t="str">
        <f t="shared" si="344"/>
        <v>2025-12-20BillMV Recycling and Waste Centre51315 Project Expense - Other149</v>
      </c>
      <c r="G5351" s="15">
        <f t="shared" si="345"/>
        <v>46011</v>
      </c>
      <c r="H5351" s="16" t="str">
        <f>IF((IFERROR((VLOOKUP(D5351,'Automation (QBO)'!A:B,2,FALSE)),"0"))=0,"Suspense",(IFERROR((VLOOKUP(D5351,'Automation (QBO)'!A:B,2,FALSE)),"Suspense")))</f>
        <v>Project Expense - Other</v>
      </c>
      <c r="I5351" s="17">
        <f t="shared" si="346"/>
        <v>149</v>
      </c>
      <c r="J5351" s="12" t="str">
        <f t="shared" si="347"/>
        <v>Project Expense - Other</v>
      </c>
    </row>
    <row r="5352" spans="1:10" ht="18" hidden="1" customHeight="1">
      <c r="A5352" s="13" t="s">
        <v>1146</v>
      </c>
      <c r="B5352" s="12" t="s">
        <v>924</v>
      </c>
      <c r="C5352" s="12" t="s">
        <v>83</v>
      </c>
      <c r="D5352" s="12" t="s">
        <v>272</v>
      </c>
      <c r="E5352" s="12">
        <v>149</v>
      </c>
      <c r="F5352" s="14" t="str">
        <f t="shared" si="344"/>
        <v>2025-12-20BillMV Recycling and Waste Centre21000 Accounts Payable149</v>
      </c>
      <c r="G5352" s="15">
        <f t="shared" si="345"/>
        <v>46011</v>
      </c>
      <c r="H5352" s="16" t="str">
        <f>IF((IFERROR((VLOOKUP(D5352,'Automation (QBO)'!A:B,2,FALSE)),"0"))=0,"Suspense",(IFERROR((VLOOKUP(D5352,'Automation (QBO)'!A:B,2,FALSE)),"Suspense")))</f>
        <v>Accounts Payable - Unknown</v>
      </c>
      <c r="I5352" s="17">
        <f t="shared" si="346"/>
        <v>149</v>
      </c>
      <c r="J5352" s="12" t="str">
        <f t="shared" si="347"/>
        <v>Accounts Payable - Unknown</v>
      </c>
    </row>
    <row r="5353" spans="1:10" ht="18" hidden="1" customHeight="1">
      <c r="A5353" s="13" t="s">
        <v>1146</v>
      </c>
      <c r="B5353" s="12" t="s">
        <v>925</v>
      </c>
      <c r="C5353" s="12" t="s">
        <v>83</v>
      </c>
      <c r="D5353" s="12" t="s">
        <v>272</v>
      </c>
      <c r="E5353" s="12">
        <v>-149</v>
      </c>
      <c r="F5353" s="14" t="str">
        <f t="shared" si="344"/>
        <v>2025-12-20Bill Payment (Credit Card)MV Recycling and Waste Centre21000 Accounts Payable-149</v>
      </c>
      <c r="G5353" s="15">
        <f t="shared" si="345"/>
        <v>46011</v>
      </c>
      <c r="H5353" s="16" t="str">
        <f>IF((IFERROR((VLOOKUP(D5353,'Automation (QBO)'!A:B,2,FALSE)),"0"))=0,"Suspense",(IFERROR((VLOOKUP(D5353,'Automation (QBO)'!A:B,2,FALSE)),"Suspense")))</f>
        <v>Accounts Payable - Unknown</v>
      </c>
      <c r="I5353" s="17">
        <f t="shared" si="346"/>
        <v>-149</v>
      </c>
      <c r="J5353" s="12" t="str">
        <f t="shared" si="347"/>
        <v>Accounts Payable - Unknown</v>
      </c>
    </row>
    <row r="5354" spans="1:10" ht="18" hidden="1" customHeight="1">
      <c r="A5354" s="13" t="s">
        <v>1146</v>
      </c>
      <c r="B5354" s="12" t="s">
        <v>925</v>
      </c>
      <c r="C5354" s="12" t="s">
        <v>83</v>
      </c>
      <c r="D5354" s="12" t="s">
        <v>505</v>
      </c>
      <c r="E5354" s="12">
        <v>149</v>
      </c>
      <c r="F5354" s="14" t="str">
        <f t="shared" si="344"/>
        <v>2025-12-20Bill Payment (Credit Card)MV Recycling and Waste Centre21010 Credit Card (CIBC Visa)149</v>
      </c>
      <c r="G5354" s="15">
        <f t="shared" si="345"/>
        <v>46011</v>
      </c>
      <c r="H5354" s="16" t="str">
        <f>IF((IFERROR((VLOOKUP(D5354,'Automation (QBO)'!A:B,2,FALSE)),"0"))=0,"Suspense",(IFERROR((VLOOKUP(D5354,'Automation (QBO)'!A:B,2,FALSE)),"Suspense")))</f>
        <v>Credit Card (CIBC Visa)</v>
      </c>
      <c r="I5354" s="17">
        <f t="shared" si="346"/>
        <v>149</v>
      </c>
      <c r="J5354" s="12" t="str">
        <f t="shared" si="347"/>
        <v>Credit Card (CIBC Visa)</v>
      </c>
    </row>
    <row r="5355" spans="1:10" ht="18" hidden="1" customHeight="1">
      <c r="A5355" s="13" t="s">
        <v>1147</v>
      </c>
      <c r="B5355" s="12" t="s">
        <v>84</v>
      </c>
      <c r="C5355" s="12" t="s">
        <v>885</v>
      </c>
      <c r="D5355" s="12" t="s">
        <v>665</v>
      </c>
      <c r="E5355" s="12">
        <v>3718.79</v>
      </c>
      <c r="F5355" s="14" t="str">
        <f t="shared" si="344"/>
        <v>2025-12-22InvoiceRomers Port Moody12000 [Accounts Receivable]3718.79</v>
      </c>
      <c r="G5355" s="15">
        <f t="shared" si="345"/>
        <v>46013</v>
      </c>
      <c r="H5355" s="16" t="str">
        <f>IF((IFERROR((VLOOKUP(D5355,'Automation (QBO)'!A:B,2,FALSE)),"0"))=0,"Suspense",(IFERROR((VLOOKUP(D5355,'Automation (QBO)'!A:B,2,FALSE)),"Suspense")))</f>
        <v>Accounts Recievable - Suspense</v>
      </c>
      <c r="I5355" s="17">
        <f t="shared" si="346"/>
        <v>3718.79</v>
      </c>
      <c r="J5355" s="12" t="str">
        <f t="shared" si="347"/>
        <v>Accounts Recievable - Suspense</v>
      </c>
    </row>
    <row r="5356" spans="1:10" ht="18" hidden="1" customHeight="1">
      <c r="A5356" s="124" t="s">
        <v>1147</v>
      </c>
      <c r="B5356" s="12" t="s">
        <v>84</v>
      </c>
      <c r="C5356" s="12" t="s">
        <v>885</v>
      </c>
      <c r="D5356" s="12" t="s">
        <v>906</v>
      </c>
      <c r="E5356" s="12">
        <v>3541.7</v>
      </c>
      <c r="F5356" s="14" t="str">
        <f t="shared" si="344"/>
        <v>2025-12-22InvoiceRomers Port Moody41009 Project Expense - Subcontractors Income3541.7</v>
      </c>
      <c r="G5356" s="15">
        <f t="shared" si="345"/>
        <v>46013</v>
      </c>
      <c r="H5356" s="16" t="str">
        <f>IF((IFERROR((VLOOKUP(D5356,'Automation (QBO)'!A:B,2,FALSE)),"0"))=0,"Suspense",(IFERROR((VLOOKUP(D5356,'Automation (QBO)'!A:B,2,FALSE)),"Suspense")))</f>
        <v>Project Expense - Subcontractors Income</v>
      </c>
      <c r="I5356" s="17">
        <f t="shared" si="346"/>
        <v>3541.7</v>
      </c>
      <c r="J5356" s="12" t="str">
        <f t="shared" si="347"/>
        <v>Project Expense - Subcontractors Income</v>
      </c>
    </row>
    <row r="5357" spans="1:10" ht="18" hidden="1" customHeight="1">
      <c r="A5357" s="13" t="s">
        <v>1147</v>
      </c>
      <c r="B5357" s="12" t="s">
        <v>84</v>
      </c>
      <c r="C5357" s="12" t="s">
        <v>885</v>
      </c>
      <c r="D5357" s="12" t="s">
        <v>199</v>
      </c>
      <c r="E5357" s="12">
        <v>177.09</v>
      </c>
      <c r="F5357" s="14" t="str">
        <f t="shared" si="344"/>
        <v>2025-12-22InvoiceRomers Port Moody21020 GST/HST Payable177.09</v>
      </c>
      <c r="G5357" s="15">
        <f t="shared" si="345"/>
        <v>46013</v>
      </c>
      <c r="H5357" s="16" t="str">
        <f>IF((IFERROR((VLOOKUP(D5357,'Automation (QBO)'!A:B,2,FALSE)),"0"))=0,"Suspense",(IFERROR((VLOOKUP(D5357,'Automation (QBO)'!A:B,2,FALSE)),"Suspense")))</f>
        <v>GST/HST Payable</v>
      </c>
      <c r="I5357" s="17">
        <f t="shared" si="346"/>
        <v>177.09</v>
      </c>
      <c r="J5357" s="12" t="str">
        <f t="shared" si="347"/>
        <v>GST/HST Payable</v>
      </c>
    </row>
    <row r="5358" spans="1:10" ht="18" hidden="1" customHeight="1">
      <c r="A5358" s="13" t="s">
        <v>1147</v>
      </c>
      <c r="B5358" s="12" t="s">
        <v>924</v>
      </c>
      <c r="C5358" s="12" t="s">
        <v>119</v>
      </c>
      <c r="D5358" s="12" t="s">
        <v>202</v>
      </c>
      <c r="E5358" s="12">
        <v>2500</v>
      </c>
      <c r="F5358" s="14" t="str">
        <f t="shared" si="344"/>
        <v>2025-12-22BillCrowe MacKay LLP52110 Accounting2500</v>
      </c>
      <c r="G5358" s="15">
        <f t="shared" si="345"/>
        <v>46013</v>
      </c>
      <c r="H5358" s="16" t="str">
        <f>IF((IFERROR((VLOOKUP(D5358,'Automation (QBO)'!A:B,2,FALSE)),"0"))=0,"Suspense",(IFERROR((VLOOKUP(D5358,'Automation (QBO)'!A:B,2,FALSE)),"Suspense")))</f>
        <v>Accounting</v>
      </c>
      <c r="I5358" s="17">
        <f t="shared" si="346"/>
        <v>2500</v>
      </c>
      <c r="J5358" s="12" t="str">
        <f t="shared" si="347"/>
        <v>Accounting</v>
      </c>
    </row>
    <row r="5359" spans="1:10" ht="18" hidden="1" customHeight="1">
      <c r="A5359" s="13" t="s">
        <v>1147</v>
      </c>
      <c r="B5359" s="12" t="s">
        <v>924</v>
      </c>
      <c r="C5359" s="12" t="s">
        <v>119</v>
      </c>
      <c r="D5359" s="12" t="s">
        <v>199</v>
      </c>
      <c r="E5359" s="12">
        <v>-125</v>
      </c>
      <c r="F5359" s="14" t="str">
        <f t="shared" si="344"/>
        <v>2025-12-22BillCrowe MacKay LLP21020 GST/HST Payable-125</v>
      </c>
      <c r="G5359" s="15">
        <f t="shared" si="345"/>
        <v>46013</v>
      </c>
      <c r="H5359" s="16" t="str">
        <f>IF((IFERROR((VLOOKUP(D5359,'Automation (QBO)'!A:B,2,FALSE)),"0"))=0,"Suspense",(IFERROR((VLOOKUP(D5359,'Automation (QBO)'!A:B,2,FALSE)),"Suspense")))</f>
        <v>GST/HST Payable</v>
      </c>
      <c r="I5359" s="17">
        <f t="shared" si="346"/>
        <v>-125</v>
      </c>
      <c r="J5359" s="12" t="str">
        <f t="shared" si="347"/>
        <v>GST/HST Payable</v>
      </c>
    </row>
    <row r="5360" spans="1:10" ht="18" hidden="1" customHeight="1">
      <c r="A5360" s="13" t="s">
        <v>1147</v>
      </c>
      <c r="B5360" s="12" t="s">
        <v>924</v>
      </c>
      <c r="C5360" s="12" t="s">
        <v>119</v>
      </c>
      <c r="D5360" s="12" t="s">
        <v>272</v>
      </c>
      <c r="E5360" s="12">
        <v>2625</v>
      </c>
      <c r="F5360" s="14" t="str">
        <f t="shared" si="344"/>
        <v>2025-12-22BillCrowe MacKay LLP21000 Accounts Payable2625</v>
      </c>
      <c r="G5360" s="15">
        <f t="shared" si="345"/>
        <v>46013</v>
      </c>
      <c r="H5360" s="16" t="str">
        <f>IF((IFERROR((VLOOKUP(D5360,'Automation (QBO)'!A:B,2,FALSE)),"0"))=0,"Suspense",(IFERROR((VLOOKUP(D5360,'Automation (QBO)'!A:B,2,FALSE)),"Suspense")))</f>
        <v>Accounts Payable - Unknown</v>
      </c>
      <c r="I5360" s="17">
        <f t="shared" si="346"/>
        <v>2625</v>
      </c>
      <c r="J5360" s="12" t="str">
        <f t="shared" si="347"/>
        <v>Accounts Payable - Unknown</v>
      </c>
    </row>
    <row r="5361" spans="1:10" ht="18" hidden="1" customHeight="1">
      <c r="A5361" s="13" t="s">
        <v>1147</v>
      </c>
      <c r="B5361" s="12" t="s">
        <v>925</v>
      </c>
      <c r="C5361" s="12" t="s">
        <v>119</v>
      </c>
      <c r="D5361" s="12" t="s">
        <v>272</v>
      </c>
      <c r="E5361" s="12">
        <v>-2625</v>
      </c>
      <c r="F5361" s="14" t="str">
        <f t="shared" si="344"/>
        <v>2025-12-22Bill Payment (Credit Card)Crowe MacKay LLP21000 Accounts Payable-2625</v>
      </c>
      <c r="G5361" s="15">
        <f t="shared" si="345"/>
        <v>46013</v>
      </c>
      <c r="H5361" s="16" t="str">
        <f>IF((IFERROR((VLOOKUP(D5361,'Automation (QBO)'!A:B,2,FALSE)),"0"))=0,"Suspense",(IFERROR((VLOOKUP(D5361,'Automation (QBO)'!A:B,2,FALSE)),"Suspense")))</f>
        <v>Accounts Payable - Unknown</v>
      </c>
      <c r="I5361" s="17">
        <f t="shared" si="346"/>
        <v>-2625</v>
      </c>
      <c r="J5361" s="12" t="str">
        <f t="shared" si="347"/>
        <v>Accounts Payable - Unknown</v>
      </c>
    </row>
    <row r="5362" spans="1:10" ht="18" hidden="1" customHeight="1">
      <c r="A5362" s="13" t="s">
        <v>1147</v>
      </c>
      <c r="B5362" s="12" t="s">
        <v>925</v>
      </c>
      <c r="C5362" s="12" t="s">
        <v>119</v>
      </c>
      <c r="D5362" s="12" t="s">
        <v>505</v>
      </c>
      <c r="E5362" s="12">
        <v>2625</v>
      </c>
      <c r="F5362" s="14" t="str">
        <f t="shared" si="344"/>
        <v>2025-12-22Bill Payment (Credit Card)Crowe MacKay LLP21010 Credit Card (CIBC Visa)2625</v>
      </c>
      <c r="G5362" s="15">
        <f t="shared" si="345"/>
        <v>46013</v>
      </c>
      <c r="H5362" s="16" t="str">
        <f>IF((IFERROR((VLOOKUP(D5362,'Automation (QBO)'!A:B,2,FALSE)),"0"))=0,"Suspense",(IFERROR((VLOOKUP(D5362,'Automation (QBO)'!A:B,2,FALSE)),"Suspense")))</f>
        <v>Credit Card (CIBC Visa)</v>
      </c>
      <c r="I5362" s="17">
        <f t="shared" si="346"/>
        <v>2625</v>
      </c>
      <c r="J5362" s="12" t="str">
        <f t="shared" si="347"/>
        <v>Credit Card (CIBC Visa)</v>
      </c>
    </row>
    <row r="5363" spans="1:10" ht="18" hidden="1" customHeight="1">
      <c r="A5363" s="13" t="s">
        <v>1147</v>
      </c>
      <c r="B5363" s="12" t="s">
        <v>98</v>
      </c>
      <c r="C5363" s="12" t="s">
        <v>1028</v>
      </c>
      <c r="D5363" s="12" t="s">
        <v>505</v>
      </c>
      <c r="E5363" s="12">
        <v>-1.64</v>
      </c>
      <c r="F5363" s="14" t="str">
        <f t="shared" si="344"/>
        <v>2025-12-22Credit Card CreditCIBC21010 Credit Card (CIBC Visa)-1.64</v>
      </c>
      <c r="G5363" s="15">
        <f t="shared" si="345"/>
        <v>46013</v>
      </c>
      <c r="H5363" s="16" t="str">
        <f>IF((IFERROR((VLOOKUP(D5363,'Automation (QBO)'!A:B,2,FALSE)),"0"))=0,"Suspense",(IFERROR((VLOOKUP(D5363,'Automation (QBO)'!A:B,2,FALSE)),"Suspense")))</f>
        <v>Credit Card (CIBC Visa)</v>
      </c>
      <c r="I5363" s="17">
        <f t="shared" si="346"/>
        <v>-1.64</v>
      </c>
      <c r="J5363" s="12" t="str">
        <f t="shared" si="347"/>
        <v>Credit Card (CIBC Visa)</v>
      </c>
    </row>
    <row r="5364" spans="1:10" ht="18" hidden="1" customHeight="1">
      <c r="A5364" s="13" t="s">
        <v>1147</v>
      </c>
      <c r="B5364" s="12" t="s">
        <v>98</v>
      </c>
      <c r="C5364" s="12" t="s">
        <v>1028</v>
      </c>
      <c r="D5364" s="12" t="s">
        <v>275</v>
      </c>
      <c r="E5364" s="12">
        <v>-1.64</v>
      </c>
      <c r="F5364" s="14" t="str">
        <f t="shared" si="344"/>
        <v>2025-12-22Credit Card CreditCIBC52120 Bank Interest-1.64</v>
      </c>
      <c r="G5364" s="15">
        <f t="shared" si="345"/>
        <v>46013</v>
      </c>
      <c r="H5364" s="16" t="str">
        <f>IF((IFERROR((VLOOKUP(D5364,'Automation (QBO)'!A:B,2,FALSE)),"0"))=0,"Suspense",(IFERROR((VLOOKUP(D5364,'Automation (QBO)'!A:B,2,FALSE)),"Suspense")))</f>
        <v>Bank Interest</v>
      </c>
      <c r="I5364" s="17">
        <f t="shared" si="346"/>
        <v>-1.64</v>
      </c>
      <c r="J5364" s="12" t="str">
        <f t="shared" si="347"/>
        <v>Bank Interest</v>
      </c>
    </row>
    <row r="5365" spans="1:10" ht="18" hidden="1" customHeight="1">
      <c r="A5365" s="13" t="s">
        <v>1147</v>
      </c>
      <c r="B5365" s="12" t="s">
        <v>98</v>
      </c>
      <c r="C5365" s="12" t="s">
        <v>1028</v>
      </c>
      <c r="D5365" s="12" t="s">
        <v>199</v>
      </c>
      <c r="E5365" s="12">
        <v>0</v>
      </c>
      <c r="F5365" s="14" t="str">
        <f t="shared" si="344"/>
        <v>2025-12-22Credit Card CreditCIBC21020 GST/HST Payable0</v>
      </c>
      <c r="G5365" s="15">
        <f t="shared" si="345"/>
        <v>46013</v>
      </c>
      <c r="H5365" s="16" t="str">
        <f>IF((IFERROR((VLOOKUP(D5365,'Automation (QBO)'!A:B,2,FALSE)),"0"))=0,"Suspense",(IFERROR((VLOOKUP(D5365,'Automation (QBO)'!A:B,2,FALSE)),"Suspense")))</f>
        <v>GST/HST Payable</v>
      </c>
      <c r="I5365" s="17">
        <f t="shared" si="346"/>
        <v>0</v>
      </c>
      <c r="J5365" s="12" t="str">
        <f t="shared" si="347"/>
        <v>GST/HST Payable</v>
      </c>
    </row>
    <row r="5366" spans="1:10" ht="18" hidden="1" customHeight="1">
      <c r="A5366" s="13" t="s">
        <v>1147</v>
      </c>
      <c r="B5366" s="12" t="s">
        <v>78</v>
      </c>
      <c r="C5366" s="12" t="s">
        <v>700</v>
      </c>
      <c r="D5366" s="12" t="s">
        <v>505</v>
      </c>
      <c r="E5366" s="12">
        <v>976.73</v>
      </c>
      <c r="F5366" s="14" t="str">
        <f t="shared" si="344"/>
        <v>2025-12-22ExpenseCIBC Visa21010 Credit Card (CIBC Visa)976.73</v>
      </c>
      <c r="G5366" s="15">
        <f t="shared" si="345"/>
        <v>46013</v>
      </c>
      <c r="H5366" s="16" t="str">
        <f>IF((IFERROR((VLOOKUP(D5366,'Automation (QBO)'!A:B,2,FALSE)),"0"))=0,"Suspense",(IFERROR((VLOOKUP(D5366,'Automation (QBO)'!A:B,2,FALSE)),"Suspense")))</f>
        <v>Credit Card (CIBC Visa)</v>
      </c>
      <c r="I5366" s="17">
        <f t="shared" si="346"/>
        <v>976.73</v>
      </c>
      <c r="J5366" s="12" t="str">
        <f t="shared" si="347"/>
        <v>Credit Card (CIBC Visa)</v>
      </c>
    </row>
    <row r="5367" spans="1:10" ht="18" hidden="1" customHeight="1">
      <c r="A5367" s="13" t="s">
        <v>1147</v>
      </c>
      <c r="B5367" s="12" t="s">
        <v>78</v>
      </c>
      <c r="C5367" s="12" t="s">
        <v>700</v>
      </c>
      <c r="D5367" s="12" t="s">
        <v>275</v>
      </c>
      <c r="E5367" s="12">
        <v>976.73</v>
      </c>
      <c r="F5367" s="14" t="str">
        <f t="shared" si="344"/>
        <v>2025-12-22ExpenseCIBC Visa52120 Bank Interest976.73</v>
      </c>
      <c r="G5367" s="15">
        <f t="shared" si="345"/>
        <v>46013</v>
      </c>
      <c r="H5367" s="16" t="str">
        <f>IF((IFERROR((VLOOKUP(D5367,'Automation (QBO)'!A:B,2,FALSE)),"0"))=0,"Suspense",(IFERROR((VLOOKUP(D5367,'Automation (QBO)'!A:B,2,FALSE)),"Suspense")))</f>
        <v>Bank Interest</v>
      </c>
      <c r="I5367" s="17">
        <f t="shared" si="346"/>
        <v>976.73</v>
      </c>
      <c r="J5367" s="12" t="str">
        <f t="shared" si="347"/>
        <v>Bank Interest</v>
      </c>
    </row>
    <row r="5368" spans="1:10" ht="18" hidden="1" customHeight="1">
      <c r="A5368" s="13" t="s">
        <v>1147</v>
      </c>
      <c r="B5368" s="12" t="s">
        <v>78</v>
      </c>
      <c r="C5368" s="12" t="s">
        <v>700</v>
      </c>
      <c r="D5368" s="12" t="s">
        <v>199</v>
      </c>
      <c r="E5368" s="12">
        <v>0</v>
      </c>
      <c r="F5368" s="14" t="str">
        <f t="shared" si="344"/>
        <v>2025-12-22ExpenseCIBC Visa21020 GST/HST Payable0</v>
      </c>
      <c r="G5368" s="15">
        <f t="shared" si="345"/>
        <v>46013</v>
      </c>
      <c r="H5368" s="16" t="str">
        <f>IF((IFERROR((VLOOKUP(D5368,'Automation (QBO)'!A:B,2,FALSE)),"0"))=0,"Suspense",(IFERROR((VLOOKUP(D5368,'Automation (QBO)'!A:B,2,FALSE)),"Suspense")))</f>
        <v>GST/HST Payable</v>
      </c>
      <c r="I5368" s="17">
        <f t="shared" si="346"/>
        <v>0</v>
      </c>
      <c r="J5368" s="12" t="str">
        <f t="shared" si="347"/>
        <v>GST/HST Payable</v>
      </c>
    </row>
    <row r="5369" spans="1:10" ht="18" hidden="1" customHeight="1">
      <c r="A5369" s="13" t="s">
        <v>1147</v>
      </c>
      <c r="B5369" s="12" t="s">
        <v>99</v>
      </c>
      <c r="D5369" s="12" t="s">
        <v>505</v>
      </c>
      <c r="E5369" s="12">
        <v>-3000</v>
      </c>
      <c r="F5369" s="14" t="str">
        <f t="shared" si="344"/>
        <v>2025-12-22Credit Card Payment21010 Credit Card (CIBC Visa)-3000</v>
      </c>
      <c r="G5369" s="15">
        <f t="shared" si="345"/>
        <v>46013</v>
      </c>
      <c r="H5369" s="16" t="str">
        <f>IF((IFERROR((VLOOKUP(D5369,'Automation (QBO)'!A:B,2,FALSE)),"0"))=0,"Suspense",(IFERROR((VLOOKUP(D5369,'Automation (QBO)'!A:B,2,FALSE)),"Suspense")))</f>
        <v>Credit Card (CIBC Visa)</v>
      </c>
      <c r="I5369" s="17">
        <f t="shared" si="346"/>
        <v>-3000</v>
      </c>
      <c r="J5369" s="12" t="str">
        <f t="shared" si="347"/>
        <v>Credit Card (CIBC Visa)</v>
      </c>
    </row>
    <row r="5370" spans="1:10" ht="18" hidden="1" customHeight="1">
      <c r="A5370" s="13" t="s">
        <v>1147</v>
      </c>
      <c r="B5370" s="12" t="s">
        <v>78</v>
      </c>
      <c r="C5370" s="12" t="s">
        <v>125</v>
      </c>
      <c r="D5370" s="12" t="s">
        <v>505</v>
      </c>
      <c r="E5370" s="12">
        <v>106.4</v>
      </c>
      <c r="F5370" s="14" t="str">
        <f t="shared" si="344"/>
        <v>2025-12-22ExpenseInuit Quickbooks21010 Credit Card (CIBC Visa)106.4</v>
      </c>
      <c r="G5370" s="15">
        <f t="shared" si="345"/>
        <v>46013</v>
      </c>
      <c r="H5370" s="16" t="str">
        <f>IF((IFERROR((VLOOKUP(D5370,'Automation (QBO)'!A:B,2,FALSE)),"0"))=0,"Suspense",(IFERROR((VLOOKUP(D5370,'Automation (QBO)'!A:B,2,FALSE)),"Suspense")))</f>
        <v>Credit Card (CIBC Visa)</v>
      </c>
      <c r="I5370" s="17">
        <f t="shared" si="346"/>
        <v>106.4</v>
      </c>
      <c r="J5370" s="12" t="str">
        <f t="shared" si="347"/>
        <v>Credit Card (CIBC Visa)</v>
      </c>
    </row>
    <row r="5371" spans="1:10" ht="18" hidden="1" customHeight="1">
      <c r="A5371" s="13" t="s">
        <v>1147</v>
      </c>
      <c r="B5371" s="12" t="s">
        <v>78</v>
      </c>
      <c r="C5371" s="12" t="s">
        <v>125</v>
      </c>
      <c r="D5371" s="12" t="s">
        <v>383</v>
      </c>
      <c r="E5371" s="12">
        <v>101.33</v>
      </c>
      <c r="F5371" s="14" t="str">
        <f t="shared" si="344"/>
        <v>2025-12-22ExpenseInuit Quickbooks52165 Subscriptions (Annual)101.33</v>
      </c>
      <c r="G5371" s="15">
        <f t="shared" si="345"/>
        <v>46013</v>
      </c>
      <c r="H5371" s="16" t="str">
        <f>IF((IFERROR((VLOOKUP(D5371,'Automation (QBO)'!A:B,2,FALSE)),"0"))=0,"Suspense",(IFERROR((VLOOKUP(D5371,'Automation (QBO)'!A:B,2,FALSE)),"Suspense")))</f>
        <v>Subscriptions (Annual)</v>
      </c>
      <c r="I5371" s="17">
        <f t="shared" si="346"/>
        <v>101.33</v>
      </c>
      <c r="J5371" s="12" t="str">
        <f t="shared" si="347"/>
        <v>Subscriptions (Annual)</v>
      </c>
    </row>
    <row r="5372" spans="1:10" ht="18" hidden="1" customHeight="1">
      <c r="A5372" s="13" t="s">
        <v>1147</v>
      </c>
      <c r="B5372" s="12" t="s">
        <v>78</v>
      </c>
      <c r="C5372" s="12" t="s">
        <v>125</v>
      </c>
      <c r="D5372" s="12" t="s">
        <v>199</v>
      </c>
      <c r="E5372" s="12">
        <v>-5.07</v>
      </c>
      <c r="F5372" s="14" t="str">
        <f t="shared" si="344"/>
        <v>2025-12-22ExpenseInuit Quickbooks21020 GST/HST Payable-5.07</v>
      </c>
      <c r="G5372" s="15">
        <f t="shared" si="345"/>
        <v>46013</v>
      </c>
      <c r="H5372" s="16" t="str">
        <f>IF((IFERROR((VLOOKUP(D5372,'Automation (QBO)'!A:B,2,FALSE)),"0"))=0,"Suspense",(IFERROR((VLOOKUP(D5372,'Automation (QBO)'!A:B,2,FALSE)),"Suspense")))</f>
        <v>GST/HST Payable</v>
      </c>
      <c r="I5372" s="17">
        <f t="shared" si="346"/>
        <v>-5.07</v>
      </c>
      <c r="J5372" s="12" t="str">
        <f t="shared" si="347"/>
        <v>GST/HST Payable</v>
      </c>
    </row>
    <row r="5373" spans="1:10" ht="18" hidden="1" customHeight="1">
      <c r="A5373" s="13" t="s">
        <v>1147</v>
      </c>
      <c r="B5373" s="12" t="s">
        <v>99</v>
      </c>
      <c r="D5373" s="12" t="s">
        <v>201</v>
      </c>
      <c r="E5373" s="12">
        <v>-3000</v>
      </c>
      <c r="F5373" s="14" t="str">
        <f t="shared" si="344"/>
        <v>2025-12-22Credit Card Payment11005 Chequing (CIBC)-3000</v>
      </c>
      <c r="G5373" s="15">
        <f t="shared" si="345"/>
        <v>46013</v>
      </c>
      <c r="H5373" s="16" t="str">
        <f>IF((IFERROR((VLOOKUP(D5373,'Automation (QBO)'!A:B,2,FALSE)),"0"))=0,"Suspense",(IFERROR((VLOOKUP(D5373,'Automation (QBO)'!A:B,2,FALSE)),"Suspense")))</f>
        <v>Chequing (CIBC)</v>
      </c>
      <c r="I5373" s="17">
        <f t="shared" si="346"/>
        <v>-3000</v>
      </c>
      <c r="J5373" s="12" t="str">
        <f t="shared" si="347"/>
        <v>Chequing (CIBC)</v>
      </c>
    </row>
    <row r="5374" spans="1:10" ht="18" hidden="1" customHeight="1">
      <c r="A5374" s="124" t="s">
        <v>1148</v>
      </c>
      <c r="B5374" s="12" t="s">
        <v>84</v>
      </c>
      <c r="C5374" s="12" t="s">
        <v>754</v>
      </c>
      <c r="D5374" s="12" t="s">
        <v>906</v>
      </c>
      <c r="E5374" s="12">
        <v>700</v>
      </c>
      <c r="F5374" s="14" t="str">
        <f t="shared" si="344"/>
        <v>2025-12-23InvoiceGranville Island Brewing.41009 Project Expense - Subcontractors Income700</v>
      </c>
      <c r="G5374" s="15">
        <f t="shared" si="345"/>
        <v>46014</v>
      </c>
      <c r="H5374" s="16" t="str">
        <f>IF((IFERROR((VLOOKUP(D5374,'Automation (QBO)'!A:B,2,FALSE)),"0"))=0,"Suspense",(IFERROR((VLOOKUP(D5374,'Automation (QBO)'!A:B,2,FALSE)),"Suspense")))</f>
        <v>Project Expense - Subcontractors Income</v>
      </c>
      <c r="I5374" s="17">
        <f t="shared" si="346"/>
        <v>700</v>
      </c>
      <c r="J5374" s="12" t="str">
        <f t="shared" si="347"/>
        <v>Project Expense - Subcontractors Income</v>
      </c>
    </row>
    <row r="5375" spans="1:10" ht="18" hidden="1" customHeight="1">
      <c r="A5375" s="13" t="s">
        <v>1148</v>
      </c>
      <c r="B5375" s="12" t="s">
        <v>84</v>
      </c>
      <c r="C5375" s="12" t="s">
        <v>754</v>
      </c>
      <c r="D5375" s="12" t="s">
        <v>760</v>
      </c>
      <c r="E5375" s="12">
        <v>140</v>
      </c>
      <c r="F5375" s="14" t="str">
        <f t="shared" si="344"/>
        <v>2025-12-23InvoiceGranville Island Brewing.42020 Margin - Subcontractor140</v>
      </c>
      <c r="G5375" s="15">
        <f t="shared" si="345"/>
        <v>46014</v>
      </c>
      <c r="H5375" s="16" t="str">
        <f>IF((IFERROR((VLOOKUP(D5375,'Automation (QBO)'!A:B,2,FALSE)),"0"))=0,"Suspense",(IFERROR((VLOOKUP(D5375,'Automation (QBO)'!A:B,2,FALSE)),"Suspense")))</f>
        <v>Margin - Subcontractor</v>
      </c>
      <c r="I5375" s="17">
        <f t="shared" si="346"/>
        <v>140</v>
      </c>
      <c r="J5375" s="12" t="str">
        <f t="shared" si="347"/>
        <v>Margin - Subcontractor</v>
      </c>
    </row>
    <row r="5376" spans="1:10" ht="18" hidden="1" customHeight="1">
      <c r="A5376" s="13" t="s">
        <v>1148</v>
      </c>
      <c r="B5376" s="12" t="s">
        <v>84</v>
      </c>
      <c r="C5376" s="12" t="s">
        <v>754</v>
      </c>
      <c r="D5376" s="12" t="s">
        <v>199</v>
      </c>
      <c r="E5376" s="12">
        <v>42</v>
      </c>
      <c r="F5376" s="14" t="str">
        <f t="shared" si="344"/>
        <v>2025-12-23InvoiceGranville Island Brewing.21020 GST/HST Payable42</v>
      </c>
      <c r="G5376" s="15">
        <f t="shared" si="345"/>
        <v>46014</v>
      </c>
      <c r="H5376" s="16" t="str">
        <f>IF((IFERROR((VLOOKUP(D5376,'Automation (QBO)'!A:B,2,FALSE)),"0"))=0,"Suspense",(IFERROR((VLOOKUP(D5376,'Automation (QBO)'!A:B,2,FALSE)),"Suspense")))</f>
        <v>GST/HST Payable</v>
      </c>
      <c r="I5376" s="17">
        <f t="shared" si="346"/>
        <v>42</v>
      </c>
      <c r="J5376" s="12" t="str">
        <f t="shared" si="347"/>
        <v>GST/HST Payable</v>
      </c>
    </row>
    <row r="5377" spans="1:10" ht="18" hidden="1" customHeight="1">
      <c r="A5377" s="124" t="s">
        <v>1148</v>
      </c>
      <c r="B5377" s="12" t="s">
        <v>84</v>
      </c>
      <c r="C5377" s="12" t="s">
        <v>1149</v>
      </c>
      <c r="D5377" s="12" t="s">
        <v>906</v>
      </c>
      <c r="E5377" s="12">
        <v>2594.75</v>
      </c>
      <c r="F5377" s="14" t="str">
        <f t="shared" si="344"/>
        <v>2025-12-23InvoiceSuterBrook Dental Group41009 Project Expense - Subcontractors Income2594.75</v>
      </c>
      <c r="G5377" s="15">
        <f t="shared" si="345"/>
        <v>46014</v>
      </c>
      <c r="H5377" s="16" t="str">
        <f>IF((IFERROR((VLOOKUP(D5377,'Automation (QBO)'!A:B,2,FALSE)),"0"))=0,"Suspense",(IFERROR((VLOOKUP(D5377,'Automation (QBO)'!A:B,2,FALSE)),"Suspense")))</f>
        <v>Project Expense - Subcontractors Income</v>
      </c>
      <c r="I5377" s="17">
        <f t="shared" si="346"/>
        <v>2594.75</v>
      </c>
      <c r="J5377" s="12" t="str">
        <f t="shared" si="347"/>
        <v>Project Expense - Subcontractors Income</v>
      </c>
    </row>
    <row r="5378" spans="1:10" ht="18" hidden="1" customHeight="1">
      <c r="A5378" s="13" t="s">
        <v>1148</v>
      </c>
      <c r="B5378" s="12" t="s">
        <v>84</v>
      </c>
      <c r="C5378" s="12" t="s">
        <v>1149</v>
      </c>
      <c r="D5378" s="12" t="s">
        <v>760</v>
      </c>
      <c r="E5378" s="12">
        <v>518.95000000000005</v>
      </c>
      <c r="F5378" s="14" t="str">
        <f t="shared" si="344"/>
        <v>2025-12-23InvoiceSuterBrook Dental Group42020 Margin - Subcontractor518.95</v>
      </c>
      <c r="G5378" s="15">
        <f t="shared" si="345"/>
        <v>46014</v>
      </c>
      <c r="H5378" s="16" t="str">
        <f>IF((IFERROR((VLOOKUP(D5378,'Automation (QBO)'!A:B,2,FALSE)),"0"))=0,"Suspense",(IFERROR((VLOOKUP(D5378,'Automation (QBO)'!A:B,2,FALSE)),"Suspense")))</f>
        <v>Margin - Subcontractor</v>
      </c>
      <c r="I5378" s="17">
        <f t="shared" si="346"/>
        <v>518.95000000000005</v>
      </c>
      <c r="J5378" s="12" t="str">
        <f t="shared" si="347"/>
        <v>Margin - Subcontractor</v>
      </c>
    </row>
    <row r="5379" spans="1:10" ht="18" hidden="1" customHeight="1">
      <c r="A5379" s="124" t="s">
        <v>1148</v>
      </c>
      <c r="B5379" s="12" t="s">
        <v>84</v>
      </c>
      <c r="C5379" s="12" t="s">
        <v>1149</v>
      </c>
      <c r="D5379" s="12" t="s">
        <v>906</v>
      </c>
      <c r="E5379" s="12">
        <v>335.98</v>
      </c>
      <c r="F5379" s="14" t="str">
        <f t="shared" si="344"/>
        <v>2025-12-23InvoiceSuterBrook Dental Group41009 Project Expense - Subcontractors Income335.98</v>
      </c>
      <c r="G5379" s="15">
        <f t="shared" si="345"/>
        <v>46014</v>
      </c>
      <c r="H5379" s="16" t="str">
        <f>IF((IFERROR((VLOOKUP(D5379,'Automation (QBO)'!A:B,2,FALSE)),"0"))=0,"Suspense",(IFERROR((VLOOKUP(D5379,'Automation (QBO)'!A:B,2,FALSE)),"Suspense")))</f>
        <v>Project Expense - Subcontractors Income</v>
      </c>
      <c r="I5379" s="17">
        <f t="shared" si="346"/>
        <v>335.98</v>
      </c>
      <c r="J5379" s="12" t="str">
        <f t="shared" si="347"/>
        <v>Project Expense - Subcontractors Income</v>
      </c>
    </row>
    <row r="5380" spans="1:10" ht="18" hidden="1" customHeight="1">
      <c r="A5380" s="13" t="s">
        <v>1148</v>
      </c>
      <c r="B5380" s="12" t="s">
        <v>84</v>
      </c>
      <c r="C5380" s="12" t="s">
        <v>1149</v>
      </c>
      <c r="D5380" s="12" t="s">
        <v>760</v>
      </c>
      <c r="E5380" s="12">
        <v>67.2</v>
      </c>
      <c r="F5380" s="14" t="str">
        <f t="shared" si="344"/>
        <v>2025-12-23InvoiceSuterBrook Dental Group42020 Margin - Subcontractor67.2</v>
      </c>
      <c r="G5380" s="15">
        <f t="shared" si="345"/>
        <v>46014</v>
      </c>
      <c r="H5380" s="16" t="str">
        <f>IF((IFERROR((VLOOKUP(D5380,'Automation (QBO)'!A:B,2,FALSE)),"0"))=0,"Suspense",(IFERROR((VLOOKUP(D5380,'Automation (QBO)'!A:B,2,FALSE)),"Suspense")))</f>
        <v>Margin - Subcontractor</v>
      </c>
      <c r="I5380" s="17">
        <f t="shared" si="346"/>
        <v>67.2</v>
      </c>
      <c r="J5380" s="12" t="str">
        <f t="shared" si="347"/>
        <v>Margin - Subcontractor</v>
      </c>
    </row>
    <row r="5381" spans="1:10" ht="18" hidden="1" customHeight="1">
      <c r="A5381" s="124" t="s">
        <v>1148</v>
      </c>
      <c r="B5381" s="12" t="s">
        <v>84</v>
      </c>
      <c r="C5381" s="12" t="s">
        <v>1149</v>
      </c>
      <c r="D5381" s="12" t="s">
        <v>906</v>
      </c>
      <c r="E5381" s="12">
        <v>1000</v>
      </c>
      <c r="F5381" s="14" t="str">
        <f t="shared" si="344"/>
        <v>2025-12-23InvoiceSuterBrook Dental Group41009 Project Expense - Subcontractors Income1000</v>
      </c>
      <c r="G5381" s="15">
        <f t="shared" si="345"/>
        <v>46014</v>
      </c>
      <c r="H5381" s="16" t="str">
        <f>IF((IFERROR((VLOOKUP(D5381,'Automation (QBO)'!A:B,2,FALSE)),"0"))=0,"Suspense",(IFERROR((VLOOKUP(D5381,'Automation (QBO)'!A:B,2,FALSE)),"Suspense")))</f>
        <v>Project Expense - Subcontractors Income</v>
      </c>
      <c r="I5381" s="17">
        <f t="shared" si="346"/>
        <v>1000</v>
      </c>
      <c r="J5381" s="12" t="str">
        <f t="shared" si="347"/>
        <v>Project Expense - Subcontractors Income</v>
      </c>
    </row>
    <row r="5382" spans="1:10" ht="18" hidden="1" customHeight="1">
      <c r="A5382" s="13" t="s">
        <v>1148</v>
      </c>
      <c r="B5382" s="12" t="s">
        <v>84</v>
      </c>
      <c r="C5382" s="12" t="s">
        <v>1149</v>
      </c>
      <c r="D5382" s="12" t="s">
        <v>760</v>
      </c>
      <c r="E5382" s="12">
        <v>200</v>
      </c>
      <c r="F5382" s="14" t="str">
        <f t="shared" si="344"/>
        <v>2025-12-23InvoiceSuterBrook Dental Group42020 Margin - Subcontractor200</v>
      </c>
      <c r="G5382" s="15">
        <f t="shared" si="345"/>
        <v>46014</v>
      </c>
      <c r="H5382" s="16" t="str">
        <f>IF((IFERROR((VLOOKUP(D5382,'Automation (QBO)'!A:B,2,FALSE)),"0"))=0,"Suspense",(IFERROR((VLOOKUP(D5382,'Automation (QBO)'!A:B,2,FALSE)),"Suspense")))</f>
        <v>Margin - Subcontractor</v>
      </c>
      <c r="I5382" s="17">
        <f t="shared" si="346"/>
        <v>200</v>
      </c>
      <c r="J5382" s="12" t="str">
        <f t="shared" si="347"/>
        <v>Margin - Subcontractor</v>
      </c>
    </row>
    <row r="5383" spans="1:10" ht="18" hidden="1" customHeight="1">
      <c r="A5383" s="13" t="s">
        <v>1148</v>
      </c>
      <c r="B5383" s="12" t="s">
        <v>84</v>
      </c>
      <c r="C5383" s="12" t="s">
        <v>1149</v>
      </c>
      <c r="D5383" s="12" t="s">
        <v>199</v>
      </c>
      <c r="E5383" s="12">
        <v>235.85</v>
      </c>
      <c r="F5383" s="14" t="str">
        <f t="shared" si="344"/>
        <v>2025-12-23InvoiceSuterBrook Dental Group21020 GST/HST Payable235.85</v>
      </c>
      <c r="G5383" s="15">
        <f t="shared" si="345"/>
        <v>46014</v>
      </c>
      <c r="H5383" s="16" t="str">
        <f>IF((IFERROR((VLOOKUP(D5383,'Automation (QBO)'!A:B,2,FALSE)),"0"))=0,"Suspense",(IFERROR((VLOOKUP(D5383,'Automation (QBO)'!A:B,2,FALSE)),"Suspense")))</f>
        <v>GST/HST Payable</v>
      </c>
      <c r="I5383" s="17">
        <f t="shared" si="346"/>
        <v>235.85</v>
      </c>
      <c r="J5383" s="12" t="str">
        <f t="shared" si="347"/>
        <v>GST/HST Payable</v>
      </c>
    </row>
    <row r="5384" spans="1:10" ht="18" hidden="1" customHeight="1">
      <c r="A5384" s="13" t="s">
        <v>1148</v>
      </c>
      <c r="B5384" s="12" t="s">
        <v>84</v>
      </c>
      <c r="C5384" s="12" t="s">
        <v>754</v>
      </c>
      <c r="D5384" s="12" t="s">
        <v>665</v>
      </c>
      <c r="E5384" s="12">
        <v>882</v>
      </c>
      <c r="F5384" s="14" t="str">
        <f t="shared" si="344"/>
        <v>2025-12-23InvoiceGranville Island Brewing.12000 [Accounts Receivable]882</v>
      </c>
      <c r="G5384" s="15">
        <f t="shared" si="345"/>
        <v>46014</v>
      </c>
      <c r="H5384" s="16" t="str">
        <f>IF((IFERROR((VLOOKUP(D5384,'Automation (QBO)'!A:B,2,FALSE)),"0"))=0,"Suspense",(IFERROR((VLOOKUP(D5384,'Automation (QBO)'!A:B,2,FALSE)),"Suspense")))</f>
        <v>Accounts Recievable - Suspense</v>
      </c>
      <c r="I5384" s="17">
        <f t="shared" si="346"/>
        <v>882</v>
      </c>
      <c r="J5384" s="12" t="str">
        <f t="shared" si="347"/>
        <v>Accounts Recievable - Suspense</v>
      </c>
    </row>
    <row r="5385" spans="1:10" ht="18" hidden="1" customHeight="1">
      <c r="A5385" s="13" t="s">
        <v>1148</v>
      </c>
      <c r="B5385" s="12" t="s">
        <v>84</v>
      </c>
      <c r="C5385" s="12" t="s">
        <v>754</v>
      </c>
      <c r="D5385" s="12" t="s">
        <v>665</v>
      </c>
      <c r="E5385" s="12">
        <v>1568.7</v>
      </c>
      <c r="F5385" s="14" t="str">
        <f t="shared" si="344"/>
        <v>2025-12-23InvoiceGranville Island Brewing.12000 [Accounts Receivable]1568.7</v>
      </c>
      <c r="G5385" s="15">
        <f t="shared" si="345"/>
        <v>46014</v>
      </c>
      <c r="H5385" s="16" t="str">
        <f>IF((IFERROR((VLOOKUP(D5385,'Automation (QBO)'!A:B,2,FALSE)),"0"))=0,"Suspense",(IFERROR((VLOOKUP(D5385,'Automation (QBO)'!A:B,2,FALSE)),"Suspense")))</f>
        <v>Accounts Recievable - Suspense</v>
      </c>
      <c r="I5385" s="17">
        <f t="shared" si="346"/>
        <v>1568.7</v>
      </c>
      <c r="J5385" s="12" t="str">
        <f t="shared" si="347"/>
        <v>Accounts Recievable - Suspense</v>
      </c>
    </row>
    <row r="5386" spans="1:10" ht="18" hidden="1" customHeight="1">
      <c r="A5386" s="124" t="s">
        <v>1148</v>
      </c>
      <c r="B5386" s="12" t="s">
        <v>84</v>
      </c>
      <c r="C5386" s="12" t="s">
        <v>754</v>
      </c>
      <c r="D5386" s="12" t="s">
        <v>906</v>
      </c>
      <c r="E5386" s="12">
        <v>1245</v>
      </c>
      <c r="F5386" s="14" t="str">
        <f t="shared" si="344"/>
        <v>2025-12-23InvoiceGranville Island Brewing.41009 Project Expense - Subcontractors Income1245</v>
      </c>
      <c r="G5386" s="15">
        <f t="shared" si="345"/>
        <v>46014</v>
      </c>
      <c r="H5386" s="16" t="str">
        <f>IF((IFERROR((VLOOKUP(D5386,'Automation (QBO)'!A:B,2,FALSE)),"0"))=0,"Suspense",(IFERROR((VLOOKUP(D5386,'Automation (QBO)'!A:B,2,FALSE)),"Suspense")))</f>
        <v>Project Expense - Subcontractors Income</v>
      </c>
      <c r="I5386" s="17">
        <f t="shared" si="346"/>
        <v>1245</v>
      </c>
      <c r="J5386" s="12" t="str">
        <f t="shared" si="347"/>
        <v>Project Expense - Subcontractors Income</v>
      </c>
    </row>
    <row r="5387" spans="1:10" ht="18" hidden="1" customHeight="1">
      <c r="A5387" s="13" t="s">
        <v>1148</v>
      </c>
      <c r="B5387" s="12" t="s">
        <v>84</v>
      </c>
      <c r="C5387" s="12" t="s">
        <v>754</v>
      </c>
      <c r="D5387" s="12" t="s">
        <v>760</v>
      </c>
      <c r="E5387" s="12">
        <v>249</v>
      </c>
      <c r="F5387" s="14" t="str">
        <f t="shared" si="344"/>
        <v>2025-12-23InvoiceGranville Island Brewing.42020 Margin - Subcontractor249</v>
      </c>
      <c r="G5387" s="15">
        <f t="shared" si="345"/>
        <v>46014</v>
      </c>
      <c r="H5387" s="16" t="str">
        <f>IF((IFERROR((VLOOKUP(D5387,'Automation (QBO)'!A:B,2,FALSE)),"0"))=0,"Suspense",(IFERROR((VLOOKUP(D5387,'Automation (QBO)'!A:B,2,FALSE)),"Suspense")))</f>
        <v>Margin - Subcontractor</v>
      </c>
      <c r="I5387" s="17">
        <f t="shared" si="346"/>
        <v>249</v>
      </c>
      <c r="J5387" s="12" t="str">
        <f t="shared" si="347"/>
        <v>Margin - Subcontractor</v>
      </c>
    </row>
    <row r="5388" spans="1:10" ht="18" hidden="1" customHeight="1">
      <c r="A5388" s="13" t="s">
        <v>1148</v>
      </c>
      <c r="B5388" s="12" t="s">
        <v>84</v>
      </c>
      <c r="C5388" s="12" t="s">
        <v>754</v>
      </c>
      <c r="D5388" s="12" t="s">
        <v>199</v>
      </c>
      <c r="E5388" s="12">
        <v>74.7</v>
      </c>
      <c r="F5388" s="14" t="str">
        <f t="shared" si="344"/>
        <v>2025-12-23InvoiceGranville Island Brewing.21020 GST/HST Payable74.7</v>
      </c>
      <c r="G5388" s="15">
        <f t="shared" si="345"/>
        <v>46014</v>
      </c>
      <c r="H5388" s="16" t="str">
        <f>IF((IFERROR((VLOOKUP(D5388,'Automation (QBO)'!A:B,2,FALSE)),"0"))=0,"Suspense",(IFERROR((VLOOKUP(D5388,'Automation (QBO)'!A:B,2,FALSE)),"Suspense")))</f>
        <v>GST/HST Payable</v>
      </c>
      <c r="I5388" s="17">
        <f t="shared" si="346"/>
        <v>74.7</v>
      </c>
      <c r="J5388" s="12" t="str">
        <f t="shared" si="347"/>
        <v>GST/HST Payable</v>
      </c>
    </row>
    <row r="5389" spans="1:10" ht="18" hidden="1" customHeight="1">
      <c r="A5389" s="124" t="s">
        <v>1148</v>
      </c>
      <c r="B5389" s="12" t="s">
        <v>924</v>
      </c>
      <c r="C5389" s="12" t="s">
        <v>1150</v>
      </c>
      <c r="D5389" s="12" t="s">
        <v>654</v>
      </c>
      <c r="E5389" s="55">
        <v>44443.02</v>
      </c>
      <c r="F5389" s="14" t="str">
        <f t="shared" si="344"/>
        <v>2025-12-23BillAltus Glass51320 Project Expense - Subcontractors44443.02</v>
      </c>
      <c r="G5389" s="15">
        <f t="shared" si="345"/>
        <v>46014</v>
      </c>
      <c r="H5389" s="16" t="str">
        <f>IF((IFERROR((VLOOKUP(D5389,'Automation (QBO)'!A:B,2,FALSE)),"0"))=0,"Suspense",(IFERROR((VLOOKUP(D5389,'Automation (QBO)'!A:B,2,FALSE)),"Suspense")))</f>
        <v>Project Expense - Subcontractors</v>
      </c>
      <c r="I5389" s="17">
        <f t="shared" si="346"/>
        <v>44443.02</v>
      </c>
      <c r="J5389" s="12" t="str">
        <f t="shared" si="347"/>
        <v>Project Expense - Subcontractors</v>
      </c>
    </row>
    <row r="5390" spans="1:10" ht="18" hidden="1" customHeight="1">
      <c r="A5390" s="13" t="s">
        <v>1148</v>
      </c>
      <c r="B5390" s="12" t="s">
        <v>924</v>
      </c>
      <c r="C5390" s="12" t="s">
        <v>1150</v>
      </c>
      <c r="D5390" s="12" t="s">
        <v>199</v>
      </c>
      <c r="E5390" s="12">
        <v>-2222.15</v>
      </c>
      <c r="F5390" s="14" t="str">
        <f t="shared" si="344"/>
        <v>2025-12-23BillAltus Glass21020 GST/HST Payable-2222.15</v>
      </c>
      <c r="G5390" s="15">
        <f t="shared" si="345"/>
        <v>46014</v>
      </c>
      <c r="H5390" s="16" t="str">
        <f>IF((IFERROR((VLOOKUP(D5390,'Automation (QBO)'!A:B,2,FALSE)),"0"))=0,"Suspense",(IFERROR((VLOOKUP(D5390,'Automation (QBO)'!A:B,2,FALSE)),"Suspense")))</f>
        <v>GST/HST Payable</v>
      </c>
      <c r="I5390" s="17">
        <f t="shared" si="346"/>
        <v>-2222.15</v>
      </c>
      <c r="J5390" s="12" t="str">
        <f t="shared" si="347"/>
        <v>GST/HST Payable</v>
      </c>
    </row>
    <row r="5391" spans="1:10" ht="18" hidden="1" customHeight="1">
      <c r="A5391" s="13" t="s">
        <v>1148</v>
      </c>
      <c r="B5391" s="12" t="s">
        <v>924</v>
      </c>
      <c r="C5391" s="12" t="s">
        <v>1150</v>
      </c>
      <c r="D5391" s="12" t="s">
        <v>272</v>
      </c>
      <c r="E5391" s="12">
        <v>46665.17</v>
      </c>
      <c r="F5391" s="14" t="str">
        <f t="shared" si="344"/>
        <v>2025-12-23BillAltus Glass21000 Accounts Payable46665.17</v>
      </c>
      <c r="G5391" s="15">
        <f t="shared" si="345"/>
        <v>46014</v>
      </c>
      <c r="H5391" s="16" t="str">
        <f>IF((IFERROR((VLOOKUP(D5391,'Automation (QBO)'!A:B,2,FALSE)),"0"))=0,"Suspense",(IFERROR((VLOOKUP(D5391,'Automation (QBO)'!A:B,2,FALSE)),"Suspense")))</f>
        <v>Accounts Payable - Unknown</v>
      </c>
      <c r="I5391" s="17">
        <f t="shared" si="346"/>
        <v>46665.17</v>
      </c>
      <c r="J5391" s="12" t="str">
        <f t="shared" si="347"/>
        <v>Accounts Payable - Unknown</v>
      </c>
    </row>
    <row r="5392" spans="1:10" ht="18" hidden="1" customHeight="1">
      <c r="A5392" s="13" t="s">
        <v>1148</v>
      </c>
      <c r="B5392" s="12" t="s">
        <v>929</v>
      </c>
      <c r="C5392" s="12" t="s">
        <v>1150</v>
      </c>
      <c r="D5392" s="12" t="s">
        <v>272</v>
      </c>
      <c r="E5392" s="12">
        <v>-46665.17</v>
      </c>
      <c r="F5392" s="14" t="str">
        <f t="shared" si="344"/>
        <v>2025-12-23Bill Payment (Cheque)Altus Glass21000 Accounts Payable-46665.17</v>
      </c>
      <c r="G5392" s="15">
        <f t="shared" si="345"/>
        <v>46014</v>
      </c>
      <c r="H5392" s="16" t="str">
        <f>IF((IFERROR((VLOOKUP(D5392,'Automation (QBO)'!A:B,2,FALSE)),"0"))=0,"Suspense",(IFERROR((VLOOKUP(D5392,'Automation (QBO)'!A:B,2,FALSE)),"Suspense")))</f>
        <v>Accounts Payable - Unknown</v>
      </c>
      <c r="I5392" s="17">
        <f t="shared" si="346"/>
        <v>-46665.17</v>
      </c>
      <c r="J5392" s="12" t="str">
        <f t="shared" si="347"/>
        <v>Accounts Payable - Unknown</v>
      </c>
    </row>
    <row r="5393" spans="1:10" ht="18" hidden="1" customHeight="1">
      <c r="A5393" s="124" t="s">
        <v>1148</v>
      </c>
      <c r="B5393" s="12" t="s">
        <v>924</v>
      </c>
      <c r="C5393" s="12" t="s">
        <v>1151</v>
      </c>
      <c r="D5393" s="12" t="s">
        <v>654</v>
      </c>
      <c r="E5393" s="55">
        <v>77500</v>
      </c>
      <c r="F5393" s="14" t="str">
        <f t="shared" si="344"/>
        <v>2025-12-23BillPacific Coast Millwork51320 Project Expense - Subcontractors77500</v>
      </c>
      <c r="G5393" s="15">
        <f t="shared" si="345"/>
        <v>46014</v>
      </c>
      <c r="H5393" s="16" t="str">
        <f>IF((IFERROR((VLOOKUP(D5393,'Automation (QBO)'!A:B,2,FALSE)),"0"))=0,"Suspense",(IFERROR((VLOOKUP(D5393,'Automation (QBO)'!A:B,2,FALSE)),"Suspense")))</f>
        <v>Project Expense - Subcontractors</v>
      </c>
      <c r="I5393" s="17">
        <f t="shared" si="346"/>
        <v>77500</v>
      </c>
      <c r="J5393" s="12" t="str">
        <f t="shared" si="347"/>
        <v>Project Expense - Subcontractors</v>
      </c>
    </row>
    <row r="5394" spans="1:10" ht="18" hidden="1" customHeight="1">
      <c r="A5394" s="13" t="s">
        <v>1148</v>
      </c>
      <c r="B5394" s="12" t="s">
        <v>924</v>
      </c>
      <c r="C5394" s="12" t="s">
        <v>1151</v>
      </c>
      <c r="D5394" s="12" t="s">
        <v>199</v>
      </c>
      <c r="E5394" s="12">
        <v>-3875</v>
      </c>
      <c r="F5394" s="14" t="str">
        <f t="shared" si="344"/>
        <v>2025-12-23BillPacific Coast Millwork21020 GST/HST Payable-3875</v>
      </c>
      <c r="G5394" s="15">
        <f t="shared" si="345"/>
        <v>46014</v>
      </c>
      <c r="H5394" s="16" t="str">
        <f>IF((IFERROR((VLOOKUP(D5394,'Automation (QBO)'!A:B,2,FALSE)),"0"))=0,"Suspense",(IFERROR((VLOOKUP(D5394,'Automation (QBO)'!A:B,2,FALSE)),"Suspense")))</f>
        <v>GST/HST Payable</v>
      </c>
      <c r="I5394" s="17">
        <f t="shared" si="346"/>
        <v>-3875</v>
      </c>
      <c r="J5394" s="12" t="str">
        <f t="shared" si="347"/>
        <v>GST/HST Payable</v>
      </c>
    </row>
    <row r="5395" spans="1:10" ht="18" hidden="1" customHeight="1">
      <c r="A5395" s="13" t="s">
        <v>1148</v>
      </c>
      <c r="B5395" s="12" t="s">
        <v>924</v>
      </c>
      <c r="C5395" s="12" t="s">
        <v>1151</v>
      </c>
      <c r="D5395" s="12" t="s">
        <v>272</v>
      </c>
      <c r="E5395" s="12">
        <v>81375</v>
      </c>
      <c r="F5395" s="14" t="str">
        <f t="shared" si="344"/>
        <v>2025-12-23BillPacific Coast Millwork21000 Accounts Payable81375</v>
      </c>
      <c r="G5395" s="15">
        <f t="shared" si="345"/>
        <v>46014</v>
      </c>
      <c r="H5395" s="16" t="str">
        <f>IF((IFERROR((VLOOKUP(D5395,'Automation (QBO)'!A:B,2,FALSE)),"0"))=0,"Suspense",(IFERROR((VLOOKUP(D5395,'Automation (QBO)'!A:B,2,FALSE)),"Suspense")))</f>
        <v>Accounts Payable - Unknown</v>
      </c>
      <c r="I5395" s="17">
        <f t="shared" si="346"/>
        <v>81375</v>
      </c>
      <c r="J5395" s="12" t="str">
        <f t="shared" si="347"/>
        <v>Accounts Payable - Unknown</v>
      </c>
    </row>
    <row r="5396" spans="1:10" ht="18" hidden="1" customHeight="1">
      <c r="A5396" s="13" t="s">
        <v>1148</v>
      </c>
      <c r="B5396" s="12" t="s">
        <v>929</v>
      </c>
      <c r="C5396" s="12" t="s">
        <v>1151</v>
      </c>
      <c r="D5396" s="12" t="s">
        <v>272</v>
      </c>
      <c r="E5396" s="12">
        <v>-81375</v>
      </c>
      <c r="F5396" s="14" t="str">
        <f t="shared" si="344"/>
        <v>2025-12-23Bill Payment (Cheque)Pacific Coast Millwork21000 Accounts Payable-81375</v>
      </c>
      <c r="G5396" s="15">
        <f t="shared" si="345"/>
        <v>46014</v>
      </c>
      <c r="H5396" s="16" t="str">
        <f>IF((IFERROR((VLOOKUP(D5396,'Automation (QBO)'!A:B,2,FALSE)),"0"))=0,"Suspense",(IFERROR((VLOOKUP(D5396,'Automation (QBO)'!A:B,2,FALSE)),"Suspense")))</f>
        <v>Accounts Payable - Unknown</v>
      </c>
      <c r="I5396" s="17">
        <f t="shared" si="346"/>
        <v>-81375</v>
      </c>
      <c r="J5396" s="12" t="str">
        <f t="shared" si="347"/>
        <v>Accounts Payable - Unknown</v>
      </c>
    </row>
    <row r="5397" spans="1:10" ht="18" hidden="1" customHeight="1">
      <c r="A5397" s="13" t="s">
        <v>1148</v>
      </c>
      <c r="B5397" s="12" t="s">
        <v>924</v>
      </c>
      <c r="C5397" s="12" t="s">
        <v>104</v>
      </c>
      <c r="D5397" s="12" t="s">
        <v>660</v>
      </c>
      <c r="E5397" s="115">
        <v>242.29</v>
      </c>
      <c r="F5397" s="14" t="str">
        <f t="shared" si="344"/>
        <v>2025-12-23BillProsol51335 Project Expense - Materials242.29</v>
      </c>
      <c r="G5397" s="15">
        <f t="shared" si="345"/>
        <v>46014</v>
      </c>
      <c r="H5397" s="16" t="str">
        <f>IF((IFERROR((VLOOKUP(D5397,'Automation (QBO)'!A:B,2,FALSE)),"0"))=0,"Suspense",(IFERROR((VLOOKUP(D5397,'Automation (QBO)'!A:B,2,FALSE)),"Suspense")))</f>
        <v>Project Expense - Materials</v>
      </c>
      <c r="I5397" s="17">
        <f t="shared" si="346"/>
        <v>242.29</v>
      </c>
      <c r="J5397" s="12" t="str">
        <f t="shared" si="347"/>
        <v>Project Expense - Materials</v>
      </c>
    </row>
    <row r="5398" spans="1:10" ht="18" hidden="1" customHeight="1">
      <c r="A5398" s="13" t="s">
        <v>1148</v>
      </c>
      <c r="B5398" s="12" t="s">
        <v>924</v>
      </c>
      <c r="C5398" s="12" t="s">
        <v>104</v>
      </c>
      <c r="D5398" s="12" t="s">
        <v>199</v>
      </c>
      <c r="E5398" s="12">
        <v>-11.32</v>
      </c>
      <c r="F5398" s="14" t="str">
        <f t="shared" si="344"/>
        <v>2025-12-23BillProsol21020 GST/HST Payable-11.32</v>
      </c>
      <c r="G5398" s="15">
        <f t="shared" si="345"/>
        <v>46014</v>
      </c>
      <c r="H5398" s="16" t="str">
        <f>IF((IFERROR((VLOOKUP(D5398,'Automation (QBO)'!A:B,2,FALSE)),"0"))=0,"Suspense",(IFERROR((VLOOKUP(D5398,'Automation (QBO)'!A:B,2,FALSE)),"Suspense")))</f>
        <v>GST/HST Payable</v>
      </c>
      <c r="I5398" s="17">
        <f t="shared" si="346"/>
        <v>-11.32</v>
      </c>
      <c r="J5398" s="12" t="str">
        <f t="shared" si="347"/>
        <v>GST/HST Payable</v>
      </c>
    </row>
    <row r="5399" spans="1:10" ht="18" hidden="1" customHeight="1">
      <c r="A5399" s="13" t="s">
        <v>1148</v>
      </c>
      <c r="B5399" s="12" t="s">
        <v>924</v>
      </c>
      <c r="C5399" s="12" t="s">
        <v>104</v>
      </c>
      <c r="D5399" s="12" t="s">
        <v>272</v>
      </c>
      <c r="E5399" s="12">
        <v>253.61</v>
      </c>
      <c r="F5399" s="14" t="str">
        <f t="shared" si="344"/>
        <v>2025-12-23BillProsol21000 Accounts Payable253.61</v>
      </c>
      <c r="G5399" s="15">
        <f t="shared" si="345"/>
        <v>46014</v>
      </c>
      <c r="H5399" s="16" t="str">
        <f>IF((IFERROR((VLOOKUP(D5399,'Automation (QBO)'!A:B,2,FALSE)),"0"))=0,"Suspense",(IFERROR((VLOOKUP(D5399,'Automation (QBO)'!A:B,2,FALSE)),"Suspense")))</f>
        <v>Accounts Payable - Unknown</v>
      </c>
      <c r="I5399" s="17">
        <f t="shared" si="346"/>
        <v>253.61</v>
      </c>
      <c r="J5399" s="12" t="str">
        <f t="shared" si="347"/>
        <v>Accounts Payable - Unknown</v>
      </c>
    </row>
    <row r="5400" spans="1:10" ht="18" hidden="1" customHeight="1">
      <c r="A5400" s="13" t="s">
        <v>1148</v>
      </c>
      <c r="B5400" s="12" t="s">
        <v>925</v>
      </c>
      <c r="C5400" s="12" t="s">
        <v>104</v>
      </c>
      <c r="D5400" s="12" t="s">
        <v>272</v>
      </c>
      <c r="E5400" s="12">
        <v>-253.61</v>
      </c>
      <c r="F5400" s="14" t="str">
        <f t="shared" si="344"/>
        <v>2025-12-23Bill Payment (Credit Card)Prosol21000 Accounts Payable-253.61</v>
      </c>
      <c r="G5400" s="15">
        <f t="shared" si="345"/>
        <v>46014</v>
      </c>
      <c r="H5400" s="16" t="str">
        <f>IF((IFERROR((VLOOKUP(D5400,'Automation (QBO)'!A:B,2,FALSE)),"0"))=0,"Suspense",(IFERROR((VLOOKUP(D5400,'Automation (QBO)'!A:B,2,FALSE)),"Suspense")))</f>
        <v>Accounts Payable - Unknown</v>
      </c>
      <c r="I5400" s="17">
        <f t="shared" si="346"/>
        <v>-253.61</v>
      </c>
      <c r="J5400" s="12" t="str">
        <f t="shared" si="347"/>
        <v>Accounts Payable - Unknown</v>
      </c>
    </row>
    <row r="5401" spans="1:10" ht="18" hidden="1" customHeight="1">
      <c r="A5401" s="13" t="s">
        <v>1148</v>
      </c>
      <c r="B5401" s="12" t="s">
        <v>925</v>
      </c>
      <c r="C5401" s="12" t="s">
        <v>104</v>
      </c>
      <c r="D5401" s="12" t="s">
        <v>505</v>
      </c>
      <c r="E5401" s="12">
        <v>253.61</v>
      </c>
      <c r="F5401" s="14" t="str">
        <f t="shared" si="344"/>
        <v>2025-12-23Bill Payment (Credit Card)Prosol21010 Credit Card (CIBC Visa)253.61</v>
      </c>
      <c r="G5401" s="15">
        <f t="shared" si="345"/>
        <v>46014</v>
      </c>
      <c r="H5401" s="16" t="str">
        <f>IF((IFERROR((VLOOKUP(D5401,'Automation (QBO)'!A:B,2,FALSE)),"0"))=0,"Suspense",(IFERROR((VLOOKUP(D5401,'Automation (QBO)'!A:B,2,FALSE)),"Suspense")))</f>
        <v>Credit Card (CIBC Visa)</v>
      </c>
      <c r="I5401" s="17">
        <f t="shared" si="346"/>
        <v>253.61</v>
      </c>
      <c r="J5401" s="12" t="str">
        <f t="shared" si="347"/>
        <v>Credit Card (CIBC Visa)</v>
      </c>
    </row>
    <row r="5402" spans="1:10" ht="18" hidden="1" customHeight="1">
      <c r="A5402" s="13" t="s">
        <v>1148</v>
      </c>
      <c r="B5402" s="12" t="s">
        <v>924</v>
      </c>
      <c r="C5402" s="12" t="s">
        <v>104</v>
      </c>
      <c r="D5402" s="12" t="s">
        <v>660</v>
      </c>
      <c r="E5402" s="115">
        <v>1178.6500000000001</v>
      </c>
      <c r="F5402" s="14" t="str">
        <f t="shared" si="344"/>
        <v>2025-12-23BillProsol51335 Project Expense - Materials1178.65</v>
      </c>
      <c r="G5402" s="15">
        <f t="shared" si="345"/>
        <v>46014</v>
      </c>
      <c r="H5402" s="16" t="str">
        <f>IF((IFERROR((VLOOKUP(D5402,'Automation (QBO)'!A:B,2,FALSE)),"0"))=0,"Suspense",(IFERROR((VLOOKUP(D5402,'Automation (QBO)'!A:B,2,FALSE)),"Suspense")))</f>
        <v>Project Expense - Materials</v>
      </c>
      <c r="I5402" s="17">
        <f t="shared" si="346"/>
        <v>1178.6500000000001</v>
      </c>
      <c r="J5402" s="12" t="str">
        <f t="shared" si="347"/>
        <v>Project Expense - Materials</v>
      </c>
    </row>
    <row r="5403" spans="1:10" ht="18" hidden="1" customHeight="1">
      <c r="A5403" s="13" t="s">
        <v>1148</v>
      </c>
      <c r="B5403" s="12" t="s">
        <v>924</v>
      </c>
      <c r="C5403" s="12" t="s">
        <v>104</v>
      </c>
      <c r="D5403" s="12" t="s">
        <v>199</v>
      </c>
      <c r="E5403" s="12">
        <v>-55.09</v>
      </c>
      <c r="F5403" s="14" t="str">
        <f t="shared" si="344"/>
        <v>2025-12-23BillProsol21020 GST/HST Payable-55.09</v>
      </c>
      <c r="G5403" s="15">
        <f t="shared" si="345"/>
        <v>46014</v>
      </c>
      <c r="H5403" s="16" t="str">
        <f>IF((IFERROR((VLOOKUP(D5403,'Automation (QBO)'!A:B,2,FALSE)),"0"))=0,"Suspense",(IFERROR((VLOOKUP(D5403,'Automation (QBO)'!A:B,2,FALSE)),"Suspense")))</f>
        <v>GST/HST Payable</v>
      </c>
      <c r="I5403" s="17">
        <f t="shared" si="346"/>
        <v>-55.09</v>
      </c>
      <c r="J5403" s="12" t="str">
        <f t="shared" si="347"/>
        <v>GST/HST Payable</v>
      </c>
    </row>
    <row r="5404" spans="1:10" ht="18" hidden="1" customHeight="1">
      <c r="A5404" s="13" t="s">
        <v>1148</v>
      </c>
      <c r="B5404" s="12" t="s">
        <v>924</v>
      </c>
      <c r="C5404" s="12" t="s">
        <v>104</v>
      </c>
      <c r="D5404" s="12" t="s">
        <v>272</v>
      </c>
      <c r="E5404" s="12">
        <v>1233.74</v>
      </c>
      <c r="F5404" s="14" t="str">
        <f t="shared" si="344"/>
        <v>2025-12-23BillProsol21000 Accounts Payable1233.74</v>
      </c>
      <c r="G5404" s="15">
        <f t="shared" si="345"/>
        <v>46014</v>
      </c>
      <c r="H5404" s="16" t="str">
        <f>IF((IFERROR((VLOOKUP(D5404,'Automation (QBO)'!A:B,2,FALSE)),"0"))=0,"Suspense",(IFERROR((VLOOKUP(D5404,'Automation (QBO)'!A:B,2,FALSE)),"Suspense")))</f>
        <v>Accounts Payable - Unknown</v>
      </c>
      <c r="I5404" s="17">
        <f t="shared" si="346"/>
        <v>1233.74</v>
      </c>
      <c r="J5404" s="12" t="str">
        <f t="shared" si="347"/>
        <v>Accounts Payable - Unknown</v>
      </c>
    </row>
    <row r="5405" spans="1:10" ht="18" hidden="1" customHeight="1">
      <c r="A5405" s="13" t="s">
        <v>1148</v>
      </c>
      <c r="B5405" s="12" t="s">
        <v>925</v>
      </c>
      <c r="C5405" s="12" t="s">
        <v>104</v>
      </c>
      <c r="D5405" s="12" t="s">
        <v>272</v>
      </c>
      <c r="E5405" s="12">
        <v>-1233.74</v>
      </c>
      <c r="F5405" s="14" t="str">
        <f t="shared" si="344"/>
        <v>2025-12-23Bill Payment (Credit Card)Prosol21000 Accounts Payable-1233.74</v>
      </c>
      <c r="G5405" s="15">
        <f t="shared" si="345"/>
        <v>46014</v>
      </c>
      <c r="H5405" s="16" t="str">
        <f>IF((IFERROR((VLOOKUP(D5405,'Automation (QBO)'!A:B,2,FALSE)),"0"))=0,"Suspense",(IFERROR((VLOOKUP(D5405,'Automation (QBO)'!A:B,2,FALSE)),"Suspense")))</f>
        <v>Accounts Payable - Unknown</v>
      </c>
      <c r="I5405" s="17">
        <f t="shared" si="346"/>
        <v>-1233.74</v>
      </c>
      <c r="J5405" s="12" t="str">
        <f t="shared" si="347"/>
        <v>Accounts Payable - Unknown</v>
      </c>
    </row>
    <row r="5406" spans="1:10" ht="18" hidden="1" customHeight="1">
      <c r="A5406" s="13" t="s">
        <v>1148</v>
      </c>
      <c r="B5406" s="12" t="s">
        <v>925</v>
      </c>
      <c r="C5406" s="12" t="s">
        <v>104</v>
      </c>
      <c r="D5406" s="12" t="s">
        <v>505</v>
      </c>
      <c r="E5406" s="12">
        <v>1233.74</v>
      </c>
      <c r="F5406" s="14" t="str">
        <f t="shared" si="344"/>
        <v>2025-12-23Bill Payment (Credit Card)Prosol21010 Credit Card (CIBC Visa)1233.74</v>
      </c>
      <c r="G5406" s="15">
        <f t="shared" si="345"/>
        <v>46014</v>
      </c>
      <c r="H5406" s="16" t="str">
        <f>IF((IFERROR((VLOOKUP(D5406,'Automation (QBO)'!A:B,2,FALSE)),"0"))=0,"Suspense",(IFERROR((VLOOKUP(D5406,'Automation (QBO)'!A:B,2,FALSE)),"Suspense")))</f>
        <v>Credit Card (CIBC Visa)</v>
      </c>
      <c r="I5406" s="17">
        <f t="shared" si="346"/>
        <v>1233.74</v>
      </c>
      <c r="J5406" s="12" t="str">
        <f t="shared" si="347"/>
        <v>Credit Card (CIBC Visa)</v>
      </c>
    </row>
    <row r="5407" spans="1:10" ht="18" hidden="1" customHeight="1">
      <c r="A5407" s="13" t="s">
        <v>1148</v>
      </c>
      <c r="B5407" s="12" t="s">
        <v>98</v>
      </c>
      <c r="C5407" s="12" t="s">
        <v>104</v>
      </c>
      <c r="D5407" s="12" t="s">
        <v>505</v>
      </c>
      <c r="E5407" s="12">
        <v>-253.61</v>
      </c>
      <c r="F5407" s="14" t="str">
        <f t="shared" si="344"/>
        <v>2025-12-23Credit Card CreditProsol21010 Credit Card (CIBC Visa)-253.61</v>
      </c>
      <c r="G5407" s="15">
        <f t="shared" si="345"/>
        <v>46014</v>
      </c>
      <c r="H5407" s="16" t="str">
        <f>IF((IFERROR((VLOOKUP(D5407,'Automation (QBO)'!A:B,2,FALSE)),"0"))=0,"Suspense",(IFERROR((VLOOKUP(D5407,'Automation (QBO)'!A:B,2,FALSE)),"Suspense")))</f>
        <v>Credit Card (CIBC Visa)</v>
      </c>
      <c r="I5407" s="17">
        <f t="shared" si="346"/>
        <v>-253.61</v>
      </c>
      <c r="J5407" s="12" t="str">
        <f t="shared" si="347"/>
        <v>Credit Card (CIBC Visa)</v>
      </c>
    </row>
    <row r="5408" spans="1:10" ht="18" hidden="1" customHeight="1">
      <c r="A5408" s="13" t="s">
        <v>1148</v>
      </c>
      <c r="B5408" s="12" t="s">
        <v>98</v>
      </c>
      <c r="C5408" s="12" t="s">
        <v>104</v>
      </c>
      <c r="D5408" s="12" t="s">
        <v>660</v>
      </c>
      <c r="E5408" s="115">
        <v>-241.53</v>
      </c>
      <c r="F5408" s="14" t="str">
        <f t="shared" si="344"/>
        <v>2025-12-23Credit Card CreditProsol51335 Project Expense - Materials-241.53</v>
      </c>
      <c r="G5408" s="15">
        <f t="shared" si="345"/>
        <v>46014</v>
      </c>
      <c r="H5408" s="16" t="str">
        <f>IF((IFERROR((VLOOKUP(D5408,'Automation (QBO)'!A:B,2,FALSE)),"0"))=0,"Suspense",(IFERROR((VLOOKUP(D5408,'Automation (QBO)'!A:B,2,FALSE)),"Suspense")))</f>
        <v>Project Expense - Materials</v>
      </c>
      <c r="I5408" s="17">
        <f t="shared" si="346"/>
        <v>-241.53</v>
      </c>
      <c r="J5408" s="12" t="str">
        <f t="shared" si="347"/>
        <v>Project Expense - Materials</v>
      </c>
    </row>
    <row r="5409" spans="1:10" ht="18" hidden="1" customHeight="1">
      <c r="A5409" s="13" t="s">
        <v>1148</v>
      </c>
      <c r="B5409" s="12" t="s">
        <v>98</v>
      </c>
      <c r="C5409" s="12" t="s">
        <v>104</v>
      </c>
      <c r="D5409" s="12" t="s">
        <v>199</v>
      </c>
      <c r="E5409" s="12">
        <v>12.08</v>
      </c>
      <c r="F5409" s="14" t="str">
        <f t="shared" si="344"/>
        <v>2025-12-23Credit Card CreditProsol21020 GST/HST Payable12.08</v>
      </c>
      <c r="G5409" s="15">
        <f t="shared" si="345"/>
        <v>46014</v>
      </c>
      <c r="H5409" s="16" t="str">
        <f>IF((IFERROR((VLOOKUP(D5409,'Automation (QBO)'!A:B,2,FALSE)),"0"))=0,"Suspense",(IFERROR((VLOOKUP(D5409,'Automation (QBO)'!A:B,2,FALSE)),"Suspense")))</f>
        <v>GST/HST Payable</v>
      </c>
      <c r="I5409" s="17">
        <f t="shared" si="346"/>
        <v>12.08</v>
      </c>
      <c r="J5409" s="12" t="str">
        <f t="shared" si="347"/>
        <v>GST/HST Payable</v>
      </c>
    </row>
    <row r="5410" spans="1:10" ht="18" hidden="1" customHeight="1">
      <c r="A5410" s="13" t="s">
        <v>1148</v>
      </c>
      <c r="B5410" s="12" t="s">
        <v>925</v>
      </c>
      <c r="C5410" s="12" t="s">
        <v>104</v>
      </c>
      <c r="D5410" s="12" t="s">
        <v>272</v>
      </c>
      <c r="E5410" s="12">
        <v>-175.19</v>
      </c>
      <c r="F5410" s="14" t="str">
        <f t="shared" si="344"/>
        <v>2025-12-23Bill Payment (Credit Card)Prosol21000 Accounts Payable-175.19</v>
      </c>
      <c r="G5410" s="15">
        <f t="shared" si="345"/>
        <v>46014</v>
      </c>
      <c r="H5410" s="16" t="str">
        <f>IF((IFERROR((VLOOKUP(D5410,'Automation (QBO)'!A:B,2,FALSE)),"0"))=0,"Suspense",(IFERROR((VLOOKUP(D5410,'Automation (QBO)'!A:B,2,FALSE)),"Suspense")))</f>
        <v>Accounts Payable - Unknown</v>
      </c>
      <c r="I5410" s="17">
        <f t="shared" si="346"/>
        <v>-175.19</v>
      </c>
      <c r="J5410" s="12" t="str">
        <f t="shared" si="347"/>
        <v>Accounts Payable - Unknown</v>
      </c>
    </row>
    <row r="5411" spans="1:10" ht="18" hidden="1" customHeight="1">
      <c r="A5411" s="13" t="s">
        <v>1148</v>
      </c>
      <c r="B5411" s="12" t="s">
        <v>925</v>
      </c>
      <c r="C5411" s="12" t="s">
        <v>104</v>
      </c>
      <c r="D5411" s="12" t="s">
        <v>505</v>
      </c>
      <c r="E5411" s="12">
        <v>175.19</v>
      </c>
      <c r="F5411" s="14" t="str">
        <f t="shared" si="344"/>
        <v>2025-12-23Bill Payment (Credit Card)Prosol21010 Credit Card (CIBC Visa)175.19</v>
      </c>
      <c r="G5411" s="15">
        <f t="shared" si="345"/>
        <v>46014</v>
      </c>
      <c r="H5411" s="16" t="str">
        <f>IF((IFERROR((VLOOKUP(D5411,'Automation (QBO)'!A:B,2,FALSE)),"0"))=0,"Suspense",(IFERROR((VLOOKUP(D5411,'Automation (QBO)'!A:B,2,FALSE)),"Suspense")))</f>
        <v>Credit Card (CIBC Visa)</v>
      </c>
      <c r="I5411" s="17">
        <f t="shared" si="346"/>
        <v>175.19</v>
      </c>
      <c r="J5411" s="12" t="str">
        <f t="shared" si="347"/>
        <v>Credit Card (CIBC Visa)</v>
      </c>
    </row>
    <row r="5412" spans="1:10" ht="18" hidden="1" customHeight="1">
      <c r="A5412" s="13" t="s">
        <v>1148</v>
      </c>
      <c r="B5412" s="12" t="s">
        <v>924</v>
      </c>
      <c r="C5412" s="12" t="s">
        <v>104</v>
      </c>
      <c r="D5412" s="12" t="s">
        <v>660</v>
      </c>
      <c r="E5412" s="115">
        <v>167.37</v>
      </c>
      <c r="F5412" s="14" t="str">
        <f t="shared" si="344"/>
        <v>2025-12-23BillProsol51335 Project Expense - Materials167.37</v>
      </c>
      <c r="G5412" s="15">
        <f t="shared" si="345"/>
        <v>46014</v>
      </c>
      <c r="H5412" s="16" t="str">
        <f>IF((IFERROR((VLOOKUP(D5412,'Automation (QBO)'!A:B,2,FALSE)),"0"))=0,"Suspense",(IFERROR((VLOOKUP(D5412,'Automation (QBO)'!A:B,2,FALSE)),"Suspense")))</f>
        <v>Project Expense - Materials</v>
      </c>
      <c r="I5412" s="17">
        <f t="shared" si="346"/>
        <v>167.37</v>
      </c>
      <c r="J5412" s="12" t="str">
        <f t="shared" si="347"/>
        <v>Project Expense - Materials</v>
      </c>
    </row>
    <row r="5413" spans="1:10" ht="18" hidden="1" customHeight="1">
      <c r="A5413" s="13" t="s">
        <v>1148</v>
      </c>
      <c r="B5413" s="12" t="s">
        <v>924</v>
      </c>
      <c r="C5413" s="12" t="s">
        <v>104</v>
      </c>
      <c r="D5413" s="12" t="s">
        <v>199</v>
      </c>
      <c r="E5413" s="12">
        <v>-7.82</v>
      </c>
      <c r="F5413" s="14" t="str">
        <f t="shared" ref="F5413:F5476" si="348">A5413&amp;B5413&amp;C5413&amp;D5413&amp;E5413</f>
        <v>2025-12-23BillProsol21020 GST/HST Payable-7.82</v>
      </c>
      <c r="G5413" s="15">
        <f t="shared" ref="G5413:G5476" si="349">IFERROR((DATEVALUE(A5413)),A5413)</f>
        <v>46014</v>
      </c>
      <c r="H5413" s="16" t="str">
        <f>IF((IFERROR((VLOOKUP(D5413,'Automation (QBO)'!A:B,2,FALSE)),"0"))=0,"Suspense",(IFERROR((VLOOKUP(D5413,'Automation (QBO)'!A:B,2,FALSE)),"Suspense")))</f>
        <v>GST/HST Payable</v>
      </c>
      <c r="I5413" s="17">
        <f t="shared" ref="I5413:I5476" si="350">E5413</f>
        <v>-7.82</v>
      </c>
      <c r="J5413" s="12" t="str">
        <f t="shared" ref="J5413:J5476" si="351">H5413</f>
        <v>GST/HST Payable</v>
      </c>
    </row>
    <row r="5414" spans="1:10" ht="18" hidden="1" customHeight="1">
      <c r="A5414" s="13" t="s">
        <v>1148</v>
      </c>
      <c r="B5414" s="12" t="s">
        <v>924</v>
      </c>
      <c r="C5414" s="12" t="s">
        <v>104</v>
      </c>
      <c r="D5414" s="12" t="s">
        <v>272</v>
      </c>
      <c r="E5414" s="12">
        <v>175.19</v>
      </c>
      <c r="F5414" s="14" t="str">
        <f t="shared" si="348"/>
        <v>2025-12-23BillProsol21000 Accounts Payable175.19</v>
      </c>
      <c r="G5414" s="15">
        <f t="shared" si="349"/>
        <v>46014</v>
      </c>
      <c r="H5414" s="16" t="str">
        <f>IF((IFERROR((VLOOKUP(D5414,'Automation (QBO)'!A:B,2,FALSE)),"0"))=0,"Suspense",(IFERROR((VLOOKUP(D5414,'Automation (QBO)'!A:B,2,FALSE)),"Suspense")))</f>
        <v>Accounts Payable - Unknown</v>
      </c>
      <c r="I5414" s="17">
        <f t="shared" si="350"/>
        <v>175.19</v>
      </c>
      <c r="J5414" s="12" t="str">
        <f t="shared" si="351"/>
        <v>Accounts Payable - Unknown</v>
      </c>
    </row>
    <row r="5415" spans="1:10" ht="18" hidden="1" customHeight="1">
      <c r="A5415" s="124" t="s">
        <v>1148</v>
      </c>
      <c r="B5415" s="12" t="s">
        <v>924</v>
      </c>
      <c r="C5415" s="12" t="s">
        <v>1152</v>
      </c>
      <c r="D5415" s="12" t="s">
        <v>654</v>
      </c>
      <c r="E5415" s="125">
        <v>10000</v>
      </c>
      <c r="F5415" s="14" t="str">
        <f t="shared" si="348"/>
        <v>2025-12-23BillXylan Technologies Inc.51320 Project Expense - Subcontractors10000</v>
      </c>
      <c r="G5415" s="15">
        <f t="shared" si="349"/>
        <v>46014</v>
      </c>
      <c r="H5415" s="16" t="str">
        <f>IF((IFERROR((VLOOKUP(D5415,'Automation (QBO)'!A:B,2,FALSE)),"0"))=0,"Suspense",(IFERROR((VLOOKUP(D5415,'Automation (QBO)'!A:B,2,FALSE)),"Suspense")))</f>
        <v>Project Expense - Subcontractors</v>
      </c>
      <c r="I5415" s="17">
        <f t="shared" si="350"/>
        <v>10000</v>
      </c>
      <c r="J5415" s="12" t="str">
        <f t="shared" si="351"/>
        <v>Project Expense - Subcontractors</v>
      </c>
    </row>
    <row r="5416" spans="1:10" ht="18" hidden="1" customHeight="1">
      <c r="A5416" s="13" t="s">
        <v>1148</v>
      </c>
      <c r="B5416" s="12" t="s">
        <v>924</v>
      </c>
      <c r="C5416" s="12" t="s">
        <v>1152</v>
      </c>
      <c r="D5416" s="12" t="s">
        <v>272</v>
      </c>
      <c r="E5416" s="12">
        <v>10000</v>
      </c>
      <c r="F5416" s="14" t="str">
        <f t="shared" si="348"/>
        <v>2025-12-23BillXylan Technologies Inc.21000 Accounts Payable10000</v>
      </c>
      <c r="G5416" s="15">
        <f t="shared" si="349"/>
        <v>46014</v>
      </c>
      <c r="H5416" s="16" t="str">
        <f>IF((IFERROR((VLOOKUP(D5416,'Automation (QBO)'!A:B,2,FALSE)),"0"))=0,"Suspense",(IFERROR((VLOOKUP(D5416,'Automation (QBO)'!A:B,2,FALSE)),"Suspense")))</f>
        <v>Accounts Payable - Unknown</v>
      </c>
      <c r="I5416" s="17">
        <f t="shared" si="350"/>
        <v>10000</v>
      </c>
      <c r="J5416" s="12" t="str">
        <f t="shared" si="351"/>
        <v>Accounts Payable - Unknown</v>
      </c>
    </row>
    <row r="5417" spans="1:10" ht="18" hidden="1" customHeight="1">
      <c r="A5417" s="13" t="s">
        <v>1148</v>
      </c>
      <c r="B5417" s="12" t="s">
        <v>929</v>
      </c>
      <c r="C5417" s="12" t="s">
        <v>1152</v>
      </c>
      <c r="D5417" s="12" t="s">
        <v>272</v>
      </c>
      <c r="E5417" s="12">
        <v>-10000</v>
      </c>
      <c r="F5417" s="14" t="str">
        <f t="shared" si="348"/>
        <v>2025-12-23Bill Payment (Cheque)Xylan Technologies Inc.21000 Accounts Payable-10000</v>
      </c>
      <c r="G5417" s="15">
        <f t="shared" si="349"/>
        <v>46014</v>
      </c>
      <c r="H5417" s="16" t="str">
        <f>IF((IFERROR((VLOOKUP(D5417,'Automation (QBO)'!A:B,2,FALSE)),"0"))=0,"Suspense",(IFERROR((VLOOKUP(D5417,'Automation (QBO)'!A:B,2,FALSE)),"Suspense")))</f>
        <v>Accounts Payable - Unknown</v>
      </c>
      <c r="I5417" s="17">
        <f t="shared" si="350"/>
        <v>-10000</v>
      </c>
      <c r="J5417" s="12" t="str">
        <f t="shared" si="351"/>
        <v>Accounts Payable - Unknown</v>
      </c>
    </row>
    <row r="5418" spans="1:10" ht="18" hidden="1" customHeight="1">
      <c r="A5418" s="13" t="s">
        <v>1148</v>
      </c>
      <c r="B5418" s="12" t="s">
        <v>929</v>
      </c>
      <c r="C5418" s="12" t="s">
        <v>1152</v>
      </c>
      <c r="D5418" s="12" t="s">
        <v>201</v>
      </c>
      <c r="E5418" s="12">
        <v>-10000</v>
      </c>
      <c r="F5418" s="14" t="str">
        <f t="shared" si="348"/>
        <v>2025-12-23Bill Payment (Cheque)Xylan Technologies Inc.11005 Chequing (CIBC)-10000</v>
      </c>
      <c r="G5418" s="15">
        <f t="shared" si="349"/>
        <v>46014</v>
      </c>
      <c r="H5418" s="16" t="str">
        <f>IF((IFERROR((VLOOKUP(D5418,'Automation (QBO)'!A:B,2,FALSE)),"0"))=0,"Suspense",(IFERROR((VLOOKUP(D5418,'Automation (QBO)'!A:B,2,FALSE)),"Suspense")))</f>
        <v>Chequing (CIBC)</v>
      </c>
      <c r="I5418" s="17">
        <f t="shared" si="350"/>
        <v>-10000</v>
      </c>
      <c r="J5418" s="12" t="str">
        <f t="shared" si="351"/>
        <v>Chequing (CIBC)</v>
      </c>
    </row>
    <row r="5419" spans="1:10" ht="18" hidden="1" customHeight="1">
      <c r="A5419" s="13" t="s">
        <v>1148</v>
      </c>
      <c r="B5419" s="12" t="s">
        <v>924</v>
      </c>
      <c r="C5419" s="12" t="s">
        <v>1153</v>
      </c>
      <c r="D5419" s="12" t="s">
        <v>660</v>
      </c>
      <c r="E5419" s="115">
        <v>1861.8</v>
      </c>
      <c r="F5419" s="14" t="str">
        <f t="shared" si="348"/>
        <v>2025-12-23BillKlassen Building Supplies51335 Project Expense - Materials1861.8</v>
      </c>
      <c r="G5419" s="15">
        <f t="shared" si="349"/>
        <v>46014</v>
      </c>
      <c r="H5419" s="16" t="str">
        <f>IF((IFERROR((VLOOKUP(D5419,'Automation (QBO)'!A:B,2,FALSE)),"0"))=0,"Suspense",(IFERROR((VLOOKUP(D5419,'Automation (QBO)'!A:B,2,FALSE)),"Suspense")))</f>
        <v>Project Expense - Materials</v>
      </c>
      <c r="I5419" s="17">
        <f t="shared" si="350"/>
        <v>1861.8</v>
      </c>
      <c r="J5419" s="12" t="str">
        <f t="shared" si="351"/>
        <v>Project Expense - Materials</v>
      </c>
    </row>
    <row r="5420" spans="1:10" ht="18" hidden="1" customHeight="1">
      <c r="A5420" s="13" t="s">
        <v>1148</v>
      </c>
      <c r="B5420" s="12" t="s">
        <v>924</v>
      </c>
      <c r="C5420" s="12" t="s">
        <v>1153</v>
      </c>
      <c r="D5420" s="12" t="s">
        <v>199</v>
      </c>
      <c r="E5420" s="12">
        <v>-87</v>
      </c>
      <c r="F5420" s="14" t="str">
        <f t="shared" si="348"/>
        <v>2025-12-23BillKlassen Building Supplies21020 GST/HST Payable-87</v>
      </c>
      <c r="G5420" s="15">
        <f t="shared" si="349"/>
        <v>46014</v>
      </c>
      <c r="H5420" s="16" t="str">
        <f>IF((IFERROR((VLOOKUP(D5420,'Automation (QBO)'!A:B,2,FALSE)),"0"))=0,"Suspense",(IFERROR((VLOOKUP(D5420,'Automation (QBO)'!A:B,2,FALSE)),"Suspense")))</f>
        <v>GST/HST Payable</v>
      </c>
      <c r="I5420" s="17">
        <f t="shared" si="350"/>
        <v>-87</v>
      </c>
      <c r="J5420" s="12" t="str">
        <f t="shared" si="351"/>
        <v>GST/HST Payable</v>
      </c>
    </row>
    <row r="5421" spans="1:10" ht="18" hidden="1" customHeight="1">
      <c r="A5421" s="13" t="s">
        <v>1148</v>
      </c>
      <c r="B5421" s="12" t="s">
        <v>924</v>
      </c>
      <c r="C5421" s="12" t="s">
        <v>1153</v>
      </c>
      <c r="D5421" s="12" t="s">
        <v>272</v>
      </c>
      <c r="E5421" s="12">
        <v>1948.8</v>
      </c>
      <c r="F5421" s="14" t="str">
        <f t="shared" si="348"/>
        <v>2025-12-23BillKlassen Building Supplies21000 Accounts Payable1948.8</v>
      </c>
      <c r="G5421" s="15">
        <f t="shared" si="349"/>
        <v>46014</v>
      </c>
      <c r="H5421" s="16" t="str">
        <f>IF((IFERROR((VLOOKUP(D5421,'Automation (QBO)'!A:B,2,FALSE)),"0"))=0,"Suspense",(IFERROR((VLOOKUP(D5421,'Automation (QBO)'!A:B,2,FALSE)),"Suspense")))</f>
        <v>Accounts Payable - Unknown</v>
      </c>
      <c r="I5421" s="17">
        <f t="shared" si="350"/>
        <v>1948.8</v>
      </c>
      <c r="J5421" s="12" t="str">
        <f t="shared" si="351"/>
        <v>Accounts Payable - Unknown</v>
      </c>
    </row>
    <row r="5422" spans="1:10" ht="18" hidden="1" customHeight="1">
      <c r="A5422" s="13" t="s">
        <v>1148</v>
      </c>
      <c r="B5422" s="12" t="s">
        <v>925</v>
      </c>
      <c r="C5422" s="12" t="s">
        <v>1153</v>
      </c>
      <c r="D5422" s="12" t="s">
        <v>272</v>
      </c>
      <c r="E5422" s="12">
        <v>-1948.8</v>
      </c>
      <c r="F5422" s="14" t="str">
        <f t="shared" si="348"/>
        <v>2025-12-23Bill Payment (Credit Card)Klassen Building Supplies21000 Accounts Payable-1948.8</v>
      </c>
      <c r="G5422" s="15">
        <f t="shared" si="349"/>
        <v>46014</v>
      </c>
      <c r="H5422" s="16" t="str">
        <f>IF((IFERROR((VLOOKUP(D5422,'Automation (QBO)'!A:B,2,FALSE)),"0"))=0,"Suspense",(IFERROR((VLOOKUP(D5422,'Automation (QBO)'!A:B,2,FALSE)),"Suspense")))</f>
        <v>Accounts Payable - Unknown</v>
      </c>
      <c r="I5422" s="17">
        <f t="shared" si="350"/>
        <v>-1948.8</v>
      </c>
      <c r="J5422" s="12" t="str">
        <f t="shared" si="351"/>
        <v>Accounts Payable - Unknown</v>
      </c>
    </row>
    <row r="5423" spans="1:10" ht="18" hidden="1" customHeight="1">
      <c r="A5423" s="13" t="s">
        <v>1148</v>
      </c>
      <c r="B5423" s="12" t="s">
        <v>925</v>
      </c>
      <c r="C5423" s="12" t="s">
        <v>1153</v>
      </c>
      <c r="D5423" s="12" t="s">
        <v>505</v>
      </c>
      <c r="E5423" s="12">
        <v>1948.8</v>
      </c>
      <c r="F5423" s="14" t="str">
        <f t="shared" si="348"/>
        <v>2025-12-23Bill Payment (Credit Card)Klassen Building Supplies21010 Credit Card (CIBC Visa)1948.8</v>
      </c>
      <c r="G5423" s="15">
        <f t="shared" si="349"/>
        <v>46014</v>
      </c>
      <c r="H5423" s="16" t="str">
        <f>IF((IFERROR((VLOOKUP(D5423,'Automation (QBO)'!A:B,2,FALSE)),"0"))=0,"Suspense",(IFERROR((VLOOKUP(D5423,'Automation (QBO)'!A:B,2,FALSE)),"Suspense")))</f>
        <v>Credit Card (CIBC Visa)</v>
      </c>
      <c r="I5423" s="17">
        <f t="shared" si="350"/>
        <v>1948.8</v>
      </c>
      <c r="J5423" s="12" t="str">
        <f t="shared" si="351"/>
        <v>Credit Card (CIBC Visa)</v>
      </c>
    </row>
    <row r="5424" spans="1:10" ht="18" hidden="1" customHeight="1">
      <c r="A5424" s="13" t="s">
        <v>1148</v>
      </c>
      <c r="B5424" s="12" t="s">
        <v>924</v>
      </c>
      <c r="C5424" s="12" t="s">
        <v>1062</v>
      </c>
      <c r="D5424" s="12" t="s">
        <v>660</v>
      </c>
      <c r="E5424" s="115">
        <v>147.65</v>
      </c>
      <c r="F5424" s="14" t="str">
        <f t="shared" si="348"/>
        <v>2025-12-23BillSherwin Williams51335 Project Expense - Materials147.65</v>
      </c>
      <c r="G5424" s="15">
        <f t="shared" si="349"/>
        <v>46014</v>
      </c>
      <c r="H5424" s="16" t="str">
        <f>IF((IFERROR((VLOOKUP(D5424,'Automation (QBO)'!A:B,2,FALSE)),"0"))=0,"Suspense",(IFERROR((VLOOKUP(D5424,'Automation (QBO)'!A:B,2,FALSE)),"Suspense")))</f>
        <v>Project Expense - Materials</v>
      </c>
      <c r="I5424" s="17">
        <f t="shared" si="350"/>
        <v>147.65</v>
      </c>
      <c r="J5424" s="12" t="str">
        <f t="shared" si="351"/>
        <v>Project Expense - Materials</v>
      </c>
    </row>
    <row r="5425" spans="1:10" ht="18" hidden="1" customHeight="1">
      <c r="A5425" s="13" t="s">
        <v>1148</v>
      </c>
      <c r="B5425" s="12" t="s">
        <v>924</v>
      </c>
      <c r="C5425" s="12" t="s">
        <v>1062</v>
      </c>
      <c r="D5425" s="12" t="s">
        <v>199</v>
      </c>
      <c r="E5425" s="12">
        <v>-6.9</v>
      </c>
      <c r="F5425" s="14" t="str">
        <f t="shared" si="348"/>
        <v>2025-12-23BillSherwin Williams21020 GST/HST Payable-6.9</v>
      </c>
      <c r="G5425" s="15">
        <f t="shared" si="349"/>
        <v>46014</v>
      </c>
      <c r="H5425" s="16" t="str">
        <f>IF((IFERROR((VLOOKUP(D5425,'Automation (QBO)'!A:B,2,FALSE)),"0"))=0,"Suspense",(IFERROR((VLOOKUP(D5425,'Automation (QBO)'!A:B,2,FALSE)),"Suspense")))</f>
        <v>GST/HST Payable</v>
      </c>
      <c r="I5425" s="17">
        <f t="shared" si="350"/>
        <v>-6.9</v>
      </c>
      <c r="J5425" s="12" t="str">
        <f t="shared" si="351"/>
        <v>GST/HST Payable</v>
      </c>
    </row>
    <row r="5426" spans="1:10" ht="18" hidden="1" customHeight="1">
      <c r="A5426" s="13" t="s">
        <v>1148</v>
      </c>
      <c r="B5426" s="12" t="s">
        <v>924</v>
      </c>
      <c r="C5426" s="12" t="s">
        <v>1062</v>
      </c>
      <c r="D5426" s="12" t="s">
        <v>272</v>
      </c>
      <c r="E5426" s="12">
        <v>154.55000000000001</v>
      </c>
      <c r="F5426" s="14" t="str">
        <f t="shared" si="348"/>
        <v>2025-12-23BillSherwin Williams21000 Accounts Payable154.55</v>
      </c>
      <c r="G5426" s="15">
        <f t="shared" si="349"/>
        <v>46014</v>
      </c>
      <c r="H5426" s="16" t="str">
        <f>IF((IFERROR((VLOOKUP(D5426,'Automation (QBO)'!A:B,2,FALSE)),"0"))=0,"Suspense",(IFERROR((VLOOKUP(D5426,'Automation (QBO)'!A:B,2,FALSE)),"Suspense")))</f>
        <v>Accounts Payable - Unknown</v>
      </c>
      <c r="I5426" s="17">
        <f t="shared" si="350"/>
        <v>154.55000000000001</v>
      </c>
      <c r="J5426" s="12" t="str">
        <f t="shared" si="351"/>
        <v>Accounts Payable - Unknown</v>
      </c>
    </row>
    <row r="5427" spans="1:10" ht="18" hidden="1" customHeight="1">
      <c r="A5427" s="13" t="s">
        <v>1148</v>
      </c>
      <c r="B5427" s="12" t="s">
        <v>925</v>
      </c>
      <c r="C5427" s="12" t="s">
        <v>1062</v>
      </c>
      <c r="D5427" s="12" t="s">
        <v>272</v>
      </c>
      <c r="E5427" s="12">
        <v>-154.55000000000001</v>
      </c>
      <c r="F5427" s="14" t="str">
        <f t="shared" si="348"/>
        <v>2025-12-23Bill Payment (Credit Card)Sherwin Williams21000 Accounts Payable-154.55</v>
      </c>
      <c r="G5427" s="15">
        <f t="shared" si="349"/>
        <v>46014</v>
      </c>
      <c r="H5427" s="16" t="str">
        <f>IF((IFERROR((VLOOKUP(D5427,'Automation (QBO)'!A:B,2,FALSE)),"0"))=0,"Suspense",(IFERROR((VLOOKUP(D5427,'Automation (QBO)'!A:B,2,FALSE)),"Suspense")))</f>
        <v>Accounts Payable - Unknown</v>
      </c>
      <c r="I5427" s="17">
        <f t="shared" si="350"/>
        <v>-154.55000000000001</v>
      </c>
      <c r="J5427" s="12" t="str">
        <f t="shared" si="351"/>
        <v>Accounts Payable - Unknown</v>
      </c>
    </row>
    <row r="5428" spans="1:10" ht="18" hidden="1" customHeight="1">
      <c r="A5428" s="13" t="s">
        <v>1148</v>
      </c>
      <c r="B5428" s="12" t="s">
        <v>925</v>
      </c>
      <c r="C5428" s="12" t="s">
        <v>1062</v>
      </c>
      <c r="D5428" s="12" t="s">
        <v>505</v>
      </c>
      <c r="E5428" s="12">
        <v>154.55000000000001</v>
      </c>
      <c r="F5428" s="14" t="str">
        <f t="shared" si="348"/>
        <v>2025-12-23Bill Payment (Credit Card)Sherwin Williams21010 Credit Card (CIBC Visa)154.55</v>
      </c>
      <c r="G5428" s="15">
        <f t="shared" si="349"/>
        <v>46014</v>
      </c>
      <c r="H5428" s="16" t="str">
        <f>IF((IFERROR((VLOOKUP(D5428,'Automation (QBO)'!A:B,2,FALSE)),"0"))=0,"Suspense",(IFERROR((VLOOKUP(D5428,'Automation (QBO)'!A:B,2,FALSE)),"Suspense")))</f>
        <v>Credit Card (CIBC Visa)</v>
      </c>
      <c r="I5428" s="17">
        <f t="shared" si="350"/>
        <v>154.55000000000001</v>
      </c>
      <c r="J5428" s="12" t="str">
        <f t="shared" si="351"/>
        <v>Credit Card (CIBC Visa)</v>
      </c>
    </row>
    <row r="5429" spans="1:10" ht="18" hidden="1" customHeight="1">
      <c r="A5429" s="13" t="s">
        <v>1148</v>
      </c>
      <c r="B5429" s="12" t="s">
        <v>106</v>
      </c>
      <c r="C5429" s="12" t="s">
        <v>1076</v>
      </c>
      <c r="D5429" s="12" t="s">
        <v>665</v>
      </c>
      <c r="E5429" s="12">
        <v>-319109.96999999997</v>
      </c>
      <c r="F5429" s="14" t="str">
        <f t="shared" si="348"/>
        <v>2025-12-23PaymentSuterBrook Dental Group:SuterBrook Dental Expansion12000 [Accounts Receivable]-319109.97</v>
      </c>
      <c r="G5429" s="15">
        <f t="shared" si="349"/>
        <v>46014</v>
      </c>
      <c r="H5429" s="16" t="str">
        <f>IF((IFERROR((VLOOKUP(D5429,'Automation (QBO)'!A:B,2,FALSE)),"0"))=0,"Suspense",(IFERROR((VLOOKUP(D5429,'Automation (QBO)'!A:B,2,FALSE)),"Suspense")))</f>
        <v>Accounts Recievable - Suspense</v>
      </c>
      <c r="I5429" s="17">
        <f t="shared" si="350"/>
        <v>-319109.96999999997</v>
      </c>
      <c r="J5429" s="12" t="str">
        <f t="shared" si="351"/>
        <v>Accounts Recievable - Suspense</v>
      </c>
    </row>
    <row r="5430" spans="1:10" ht="18" hidden="1" customHeight="1">
      <c r="A5430" s="13" t="s">
        <v>1148</v>
      </c>
      <c r="B5430" s="12" t="s">
        <v>106</v>
      </c>
      <c r="C5430" s="12" t="s">
        <v>1076</v>
      </c>
      <c r="D5430" s="12" t="s">
        <v>201</v>
      </c>
      <c r="E5430" s="12">
        <v>319109.96999999997</v>
      </c>
      <c r="F5430" s="14" t="str">
        <f t="shared" si="348"/>
        <v>2025-12-23PaymentSuterBrook Dental Group:SuterBrook Dental Expansion11005 Chequing (CIBC)319109.97</v>
      </c>
      <c r="G5430" s="15">
        <f t="shared" si="349"/>
        <v>46014</v>
      </c>
      <c r="H5430" s="16" t="str">
        <f>IF((IFERROR((VLOOKUP(D5430,'Automation (QBO)'!A:B,2,FALSE)),"0"))=0,"Suspense",(IFERROR((VLOOKUP(D5430,'Automation (QBO)'!A:B,2,FALSE)),"Suspense")))</f>
        <v>Chequing (CIBC)</v>
      </c>
      <c r="I5430" s="17">
        <f t="shared" si="350"/>
        <v>319109.96999999997</v>
      </c>
      <c r="J5430" s="12" t="str">
        <f t="shared" si="351"/>
        <v>Chequing (CIBC)</v>
      </c>
    </row>
    <row r="5431" spans="1:10" ht="18" hidden="1" customHeight="1">
      <c r="A5431" s="13" t="s">
        <v>1148</v>
      </c>
      <c r="B5431" s="12" t="s">
        <v>84</v>
      </c>
      <c r="C5431" s="12" t="s">
        <v>1076</v>
      </c>
      <c r="D5431" s="12" t="s">
        <v>665</v>
      </c>
      <c r="E5431" s="12">
        <v>0</v>
      </c>
      <c r="F5431" s="14" t="str">
        <f t="shared" si="348"/>
        <v>2025-12-23InvoiceSuterBrook Dental Group:SuterBrook Dental Expansion12000 [Accounts Receivable]0</v>
      </c>
      <c r="G5431" s="15">
        <f t="shared" si="349"/>
        <v>46014</v>
      </c>
      <c r="H5431" s="16" t="str">
        <f>IF((IFERROR((VLOOKUP(D5431,'Automation (QBO)'!A:B,2,FALSE)),"0"))=0,"Suspense",(IFERROR((VLOOKUP(D5431,'Automation (QBO)'!A:B,2,FALSE)),"Suspense")))</f>
        <v>Accounts Recievable - Suspense</v>
      </c>
      <c r="I5431" s="17">
        <f t="shared" si="350"/>
        <v>0</v>
      </c>
      <c r="J5431" s="12" t="str">
        <f t="shared" si="351"/>
        <v>Accounts Recievable - Suspense</v>
      </c>
    </row>
    <row r="5432" spans="1:10" ht="18" hidden="1" customHeight="1">
      <c r="A5432" s="124" t="s">
        <v>1148</v>
      </c>
      <c r="B5432" s="12" t="s">
        <v>84</v>
      </c>
      <c r="C5432" s="12" t="s">
        <v>1076</v>
      </c>
      <c r="D5432" s="12" t="s">
        <v>906</v>
      </c>
      <c r="E5432" s="125">
        <v>42963.28</v>
      </c>
      <c r="F5432" s="14" t="str">
        <f t="shared" si="348"/>
        <v>2025-12-23InvoiceSuterBrook Dental Group:SuterBrook Dental Expansion41009 Project Expense - Subcontractors Income42963.28</v>
      </c>
      <c r="G5432" s="15">
        <f t="shared" si="349"/>
        <v>46014</v>
      </c>
      <c r="H5432" s="16" t="str">
        <f>IF((IFERROR((VLOOKUP(D5432,'Automation (QBO)'!A:B,2,FALSE)),"0"))=0,"Suspense",(IFERROR((VLOOKUP(D5432,'Automation (QBO)'!A:B,2,FALSE)),"Suspense")))</f>
        <v>Project Expense - Subcontractors Income</v>
      </c>
      <c r="I5432" s="17">
        <f t="shared" si="350"/>
        <v>42963.28</v>
      </c>
      <c r="J5432" s="12" t="str">
        <f t="shared" si="351"/>
        <v>Project Expense - Subcontractors Income</v>
      </c>
    </row>
    <row r="5433" spans="1:10" ht="18" hidden="1" customHeight="1">
      <c r="A5433" s="13" t="s">
        <v>1148</v>
      </c>
      <c r="B5433" s="12" t="s">
        <v>84</v>
      </c>
      <c r="C5433" s="12" t="s">
        <v>1076</v>
      </c>
      <c r="D5433" s="12" t="s">
        <v>757</v>
      </c>
      <c r="E5433" s="12">
        <v>1000</v>
      </c>
      <c r="F5433" s="14" t="str">
        <f t="shared" si="348"/>
        <v>2025-12-23InvoiceSuterBrook Dental Group:SuterBrook Dental Expansion42010 Rental - External1000</v>
      </c>
      <c r="G5433" s="15">
        <f t="shared" si="349"/>
        <v>46014</v>
      </c>
      <c r="H5433" s="16" t="str">
        <f>IF((IFERROR((VLOOKUP(D5433,'Automation (QBO)'!A:B,2,FALSE)),"0"))=0,"Suspense",(IFERROR((VLOOKUP(D5433,'Automation (QBO)'!A:B,2,FALSE)),"Suspense")))</f>
        <v>Rental - External</v>
      </c>
      <c r="I5433" s="17">
        <f t="shared" si="350"/>
        <v>1000</v>
      </c>
      <c r="J5433" s="12" t="str">
        <f t="shared" si="351"/>
        <v>Rental - External</v>
      </c>
    </row>
    <row r="5434" spans="1:10" ht="18" hidden="1" customHeight="1">
      <c r="A5434" s="13" t="s">
        <v>1148</v>
      </c>
      <c r="B5434" s="12" t="s">
        <v>84</v>
      </c>
      <c r="C5434" s="12" t="s">
        <v>1076</v>
      </c>
      <c r="D5434" s="12" t="s">
        <v>907</v>
      </c>
      <c r="E5434" s="12">
        <v>17441.060000000001</v>
      </c>
      <c r="F5434" s="14" t="str">
        <f t="shared" si="348"/>
        <v>2025-12-23InvoiceSuterBrook Dental Group:SuterBrook Dental Expansion41008 Project Expense - Materials Income17441.06</v>
      </c>
      <c r="G5434" s="15">
        <f t="shared" si="349"/>
        <v>46014</v>
      </c>
      <c r="H5434" s="16" t="str">
        <f>IF((IFERROR((VLOOKUP(D5434,'Automation (QBO)'!A:B,2,FALSE)),"0"))=0,"Suspense",(IFERROR((VLOOKUP(D5434,'Automation (QBO)'!A:B,2,FALSE)),"Suspense")))</f>
        <v>Project Expense - Materials Income</v>
      </c>
      <c r="I5434" s="17">
        <f t="shared" si="350"/>
        <v>17441.060000000001</v>
      </c>
      <c r="J5434" s="12" t="str">
        <f t="shared" si="351"/>
        <v>Project Expense - Materials Income</v>
      </c>
    </row>
    <row r="5435" spans="1:10" ht="18" hidden="1" customHeight="1">
      <c r="A5435" s="13" t="s">
        <v>1148</v>
      </c>
      <c r="B5435" s="12" t="s">
        <v>84</v>
      </c>
      <c r="C5435" s="12" t="s">
        <v>1076</v>
      </c>
      <c r="D5435" s="12" t="s">
        <v>758</v>
      </c>
      <c r="E5435" s="12">
        <v>13600</v>
      </c>
      <c r="F5435" s="14" t="str">
        <f t="shared" si="348"/>
        <v>2025-12-23InvoiceSuterBrook Dental Group:SuterBrook Dental Expansion41006 Labour - General13600</v>
      </c>
      <c r="G5435" s="15">
        <f t="shared" si="349"/>
        <v>46014</v>
      </c>
      <c r="H5435" s="16" t="str">
        <f>IF((IFERROR((VLOOKUP(D5435,'Automation (QBO)'!A:B,2,FALSE)),"0"))=0,"Suspense",(IFERROR((VLOOKUP(D5435,'Automation (QBO)'!A:B,2,FALSE)),"Suspense")))</f>
        <v>Labour - General</v>
      </c>
      <c r="I5435" s="17">
        <f t="shared" si="350"/>
        <v>13600</v>
      </c>
      <c r="J5435" s="12" t="str">
        <f t="shared" si="351"/>
        <v>Labour - General</v>
      </c>
    </row>
    <row r="5436" spans="1:10" ht="18" hidden="1" customHeight="1">
      <c r="A5436" s="13" t="s">
        <v>1148</v>
      </c>
      <c r="B5436" s="12" t="s">
        <v>84</v>
      </c>
      <c r="C5436" s="12" t="s">
        <v>1076</v>
      </c>
      <c r="D5436" s="12" t="s">
        <v>218</v>
      </c>
      <c r="E5436" s="12">
        <v>-78754.55</v>
      </c>
      <c r="F5436" s="14" t="str">
        <f t="shared" si="348"/>
        <v>2025-12-23InvoiceSuterBrook Dental Group:SuterBrook Dental Expansion21045 Deposit Received-78754.55</v>
      </c>
      <c r="G5436" s="15">
        <f t="shared" si="349"/>
        <v>46014</v>
      </c>
      <c r="H5436" s="16" t="str">
        <f>IF((IFERROR((VLOOKUP(D5436,'Automation (QBO)'!A:B,2,FALSE)),"0"))=0,"Suspense",(IFERROR((VLOOKUP(D5436,'Automation (QBO)'!A:B,2,FALSE)),"Suspense")))</f>
        <v>Liability - Depostis Received</v>
      </c>
      <c r="I5436" s="17">
        <f t="shared" si="350"/>
        <v>-78754.55</v>
      </c>
      <c r="J5436" s="12" t="str">
        <f t="shared" si="351"/>
        <v>Liability - Depostis Received</v>
      </c>
    </row>
    <row r="5437" spans="1:10" ht="18" hidden="1" customHeight="1">
      <c r="A5437" s="13" t="s">
        <v>1148</v>
      </c>
      <c r="B5437" s="12" t="s">
        <v>84</v>
      </c>
      <c r="C5437" s="12" t="s">
        <v>1076</v>
      </c>
      <c r="D5437" s="12" t="s">
        <v>199</v>
      </c>
      <c r="E5437" s="12">
        <v>3750.21</v>
      </c>
      <c r="F5437" s="14" t="str">
        <f t="shared" si="348"/>
        <v>2025-12-23InvoiceSuterBrook Dental Group:SuterBrook Dental Expansion21020 GST/HST Payable3750.21</v>
      </c>
      <c r="G5437" s="15">
        <f t="shared" si="349"/>
        <v>46014</v>
      </c>
      <c r="H5437" s="16" t="str">
        <f>IF((IFERROR((VLOOKUP(D5437,'Automation (QBO)'!A:B,2,FALSE)),"0"))=0,"Suspense",(IFERROR((VLOOKUP(D5437,'Automation (QBO)'!A:B,2,FALSE)),"Suspense")))</f>
        <v>GST/HST Payable</v>
      </c>
      <c r="I5437" s="17">
        <f t="shared" si="350"/>
        <v>3750.21</v>
      </c>
      <c r="J5437" s="12" t="str">
        <f t="shared" si="351"/>
        <v>GST/HST Payable</v>
      </c>
    </row>
    <row r="5438" spans="1:10" ht="18" hidden="1" customHeight="1">
      <c r="A5438" s="13" t="s">
        <v>1148</v>
      </c>
      <c r="B5438" s="12" t="s">
        <v>84</v>
      </c>
      <c r="C5438" s="12" t="s">
        <v>1076</v>
      </c>
      <c r="D5438" s="12" t="s">
        <v>199</v>
      </c>
      <c r="E5438" s="12">
        <v>0</v>
      </c>
      <c r="F5438" s="14" t="str">
        <f t="shared" si="348"/>
        <v>2025-12-23InvoiceSuterBrook Dental Group:SuterBrook Dental Expansion21020 GST/HST Payable0</v>
      </c>
      <c r="G5438" s="15">
        <f t="shared" si="349"/>
        <v>46014</v>
      </c>
      <c r="H5438" s="16" t="str">
        <f>IF((IFERROR((VLOOKUP(D5438,'Automation (QBO)'!A:B,2,FALSE)),"0"))=0,"Suspense",(IFERROR((VLOOKUP(D5438,'Automation (QBO)'!A:B,2,FALSE)),"Suspense")))</f>
        <v>GST/HST Payable</v>
      </c>
      <c r="I5438" s="17">
        <f t="shared" si="350"/>
        <v>0</v>
      </c>
      <c r="J5438" s="12" t="str">
        <f t="shared" si="351"/>
        <v>GST/HST Payable</v>
      </c>
    </row>
    <row r="5439" spans="1:10" ht="18" hidden="1" customHeight="1">
      <c r="A5439" s="13" t="s">
        <v>1148</v>
      </c>
      <c r="B5439" s="12" t="s">
        <v>929</v>
      </c>
      <c r="C5439" s="12" t="s">
        <v>1151</v>
      </c>
      <c r="D5439" s="12" t="s">
        <v>201</v>
      </c>
      <c r="E5439" s="12">
        <v>-81375</v>
      </c>
      <c r="F5439" s="14" t="str">
        <f t="shared" si="348"/>
        <v>2025-12-23Bill Payment (Cheque)Pacific Coast Millwork11005 Chequing (CIBC)-81375</v>
      </c>
      <c r="G5439" s="15">
        <f t="shared" si="349"/>
        <v>46014</v>
      </c>
      <c r="H5439" s="16" t="str">
        <f>IF((IFERROR((VLOOKUP(D5439,'Automation (QBO)'!A:B,2,FALSE)),"0"))=0,"Suspense",(IFERROR((VLOOKUP(D5439,'Automation (QBO)'!A:B,2,FALSE)),"Suspense")))</f>
        <v>Chequing (CIBC)</v>
      </c>
      <c r="I5439" s="17">
        <f t="shared" si="350"/>
        <v>-81375</v>
      </c>
      <c r="J5439" s="12" t="str">
        <f t="shared" si="351"/>
        <v>Chequing (CIBC)</v>
      </c>
    </row>
    <row r="5440" spans="1:10" ht="18" hidden="1" customHeight="1">
      <c r="A5440" s="13" t="s">
        <v>1148</v>
      </c>
      <c r="B5440" s="12" t="s">
        <v>929</v>
      </c>
      <c r="C5440" s="12" t="s">
        <v>1150</v>
      </c>
      <c r="D5440" s="12" t="s">
        <v>201</v>
      </c>
      <c r="E5440" s="12">
        <v>-46665.17</v>
      </c>
      <c r="F5440" s="14" t="str">
        <f t="shared" si="348"/>
        <v>2025-12-23Bill Payment (Cheque)Altus Glass11005 Chequing (CIBC)-46665.17</v>
      </c>
      <c r="G5440" s="15">
        <f t="shared" si="349"/>
        <v>46014</v>
      </c>
      <c r="H5440" s="16" t="str">
        <f>IF((IFERROR((VLOOKUP(D5440,'Automation (QBO)'!A:B,2,FALSE)),"0"))=0,"Suspense",(IFERROR((VLOOKUP(D5440,'Automation (QBO)'!A:B,2,FALSE)),"Suspense")))</f>
        <v>Chequing (CIBC)</v>
      </c>
      <c r="I5440" s="17">
        <f t="shared" si="350"/>
        <v>-46665.17</v>
      </c>
      <c r="J5440" s="12" t="str">
        <f t="shared" si="351"/>
        <v>Chequing (CIBC)</v>
      </c>
    </row>
    <row r="5441" spans="1:10" ht="18" hidden="1" customHeight="1">
      <c r="A5441" s="13" t="s">
        <v>1148</v>
      </c>
      <c r="B5441" s="12" t="s">
        <v>84</v>
      </c>
      <c r="C5441" s="12" t="s">
        <v>1149</v>
      </c>
      <c r="D5441" s="12" t="s">
        <v>665</v>
      </c>
      <c r="E5441" s="12">
        <v>4952.7299999999996</v>
      </c>
      <c r="F5441" s="14" t="str">
        <f t="shared" si="348"/>
        <v>2025-12-23InvoiceSuterBrook Dental Group12000 [Accounts Receivable]4952.73</v>
      </c>
      <c r="G5441" s="15">
        <f t="shared" si="349"/>
        <v>46014</v>
      </c>
      <c r="H5441" s="16" t="str">
        <f>IF((IFERROR((VLOOKUP(D5441,'Automation (QBO)'!A:B,2,FALSE)),"0"))=0,"Suspense",(IFERROR((VLOOKUP(D5441,'Automation (QBO)'!A:B,2,FALSE)),"Suspense")))</f>
        <v>Accounts Recievable - Suspense</v>
      </c>
      <c r="I5441" s="17">
        <f t="shared" si="350"/>
        <v>4952.7299999999996</v>
      </c>
      <c r="J5441" s="12" t="str">
        <f t="shared" si="351"/>
        <v>Accounts Recievable - Suspense</v>
      </c>
    </row>
    <row r="5442" spans="1:10" ht="18" hidden="1" customHeight="1">
      <c r="A5442" s="124" t="s">
        <v>1154</v>
      </c>
      <c r="B5442" s="12" t="s">
        <v>924</v>
      </c>
      <c r="C5442" s="12" t="s">
        <v>112</v>
      </c>
      <c r="D5442" s="12" t="s">
        <v>654</v>
      </c>
      <c r="E5442" s="125">
        <v>10366.01</v>
      </c>
      <c r="F5442" s="14" t="str">
        <f t="shared" si="348"/>
        <v>2025-12-24BillBKS Mechanical51320 Project Expense - Subcontractors10366.01</v>
      </c>
      <c r="G5442" s="15">
        <f t="shared" si="349"/>
        <v>46015</v>
      </c>
      <c r="H5442" s="16" t="str">
        <f>IF((IFERROR((VLOOKUP(D5442,'Automation (QBO)'!A:B,2,FALSE)),"0"))=0,"Suspense",(IFERROR((VLOOKUP(D5442,'Automation (QBO)'!A:B,2,FALSE)),"Suspense")))</f>
        <v>Project Expense - Subcontractors</v>
      </c>
      <c r="I5442" s="17">
        <f t="shared" si="350"/>
        <v>10366.01</v>
      </c>
      <c r="J5442" s="12" t="str">
        <f t="shared" si="351"/>
        <v>Project Expense - Subcontractors</v>
      </c>
    </row>
    <row r="5443" spans="1:10" ht="18" hidden="1" customHeight="1">
      <c r="A5443" s="13" t="s">
        <v>1154</v>
      </c>
      <c r="B5443" s="12" t="s">
        <v>924</v>
      </c>
      <c r="C5443" s="12" t="s">
        <v>112</v>
      </c>
      <c r="D5443" s="12" t="s">
        <v>199</v>
      </c>
      <c r="E5443" s="12">
        <v>-518.29999999999995</v>
      </c>
      <c r="F5443" s="14" t="str">
        <f t="shared" si="348"/>
        <v>2025-12-24BillBKS Mechanical21020 GST/HST Payable-518.3</v>
      </c>
      <c r="G5443" s="15">
        <f t="shared" si="349"/>
        <v>46015</v>
      </c>
      <c r="H5443" s="16" t="str">
        <f>IF((IFERROR((VLOOKUP(D5443,'Automation (QBO)'!A:B,2,FALSE)),"0"))=0,"Suspense",(IFERROR((VLOOKUP(D5443,'Automation (QBO)'!A:B,2,FALSE)),"Suspense")))</f>
        <v>GST/HST Payable</v>
      </c>
      <c r="I5443" s="17">
        <f t="shared" si="350"/>
        <v>-518.29999999999995</v>
      </c>
      <c r="J5443" s="12" t="str">
        <f t="shared" si="351"/>
        <v>GST/HST Payable</v>
      </c>
    </row>
    <row r="5444" spans="1:10" ht="18" hidden="1" customHeight="1">
      <c r="A5444" s="13" t="s">
        <v>1154</v>
      </c>
      <c r="B5444" s="12" t="s">
        <v>929</v>
      </c>
      <c r="C5444" s="12" t="s">
        <v>112</v>
      </c>
      <c r="D5444" s="12" t="s">
        <v>201</v>
      </c>
      <c r="E5444" s="12">
        <v>-10884.31</v>
      </c>
      <c r="F5444" s="14" t="str">
        <f t="shared" si="348"/>
        <v>2025-12-24Bill Payment (Cheque)BKS Mechanical11005 Chequing (CIBC)-10884.31</v>
      </c>
      <c r="G5444" s="15">
        <f t="shared" si="349"/>
        <v>46015</v>
      </c>
      <c r="H5444" s="16" t="str">
        <f>IF((IFERROR((VLOOKUP(D5444,'Automation (QBO)'!A:B,2,FALSE)),"0"))=0,"Suspense",(IFERROR((VLOOKUP(D5444,'Automation (QBO)'!A:B,2,FALSE)),"Suspense")))</f>
        <v>Chequing (CIBC)</v>
      </c>
      <c r="I5444" s="17">
        <f t="shared" si="350"/>
        <v>-10884.31</v>
      </c>
      <c r="J5444" s="12" t="str">
        <f t="shared" si="351"/>
        <v>Chequing (CIBC)</v>
      </c>
    </row>
    <row r="5445" spans="1:10" ht="18" hidden="1" customHeight="1">
      <c r="A5445" s="13" t="s">
        <v>1154</v>
      </c>
      <c r="B5445" s="12" t="s">
        <v>929</v>
      </c>
      <c r="C5445" s="12" t="s">
        <v>112</v>
      </c>
      <c r="D5445" s="12" t="s">
        <v>272</v>
      </c>
      <c r="E5445" s="12">
        <v>-10884.31</v>
      </c>
      <c r="F5445" s="14" t="str">
        <f t="shared" si="348"/>
        <v>2025-12-24Bill Payment (Cheque)BKS Mechanical21000 Accounts Payable-10884.31</v>
      </c>
      <c r="G5445" s="15">
        <f t="shared" si="349"/>
        <v>46015</v>
      </c>
      <c r="H5445" s="16" t="str">
        <f>IF((IFERROR((VLOOKUP(D5445,'Automation (QBO)'!A:B,2,FALSE)),"0"))=0,"Suspense",(IFERROR((VLOOKUP(D5445,'Automation (QBO)'!A:B,2,FALSE)),"Suspense")))</f>
        <v>Accounts Payable - Unknown</v>
      </c>
      <c r="I5445" s="17">
        <f t="shared" si="350"/>
        <v>-10884.31</v>
      </c>
      <c r="J5445" s="12" t="str">
        <f t="shared" si="351"/>
        <v>Accounts Payable - Unknown</v>
      </c>
    </row>
    <row r="5446" spans="1:10" ht="18" hidden="1" customHeight="1">
      <c r="A5446" s="13" t="s">
        <v>1154</v>
      </c>
      <c r="B5446" s="12" t="s">
        <v>924</v>
      </c>
      <c r="C5446" s="12" t="s">
        <v>112</v>
      </c>
      <c r="D5446" s="12" t="s">
        <v>272</v>
      </c>
      <c r="E5446" s="12">
        <v>10884.31</v>
      </c>
      <c r="F5446" s="14" t="str">
        <f t="shared" si="348"/>
        <v>2025-12-24BillBKS Mechanical21000 Accounts Payable10884.31</v>
      </c>
      <c r="G5446" s="15">
        <f t="shared" si="349"/>
        <v>46015</v>
      </c>
      <c r="H5446" s="16" t="str">
        <f>IF((IFERROR((VLOOKUP(D5446,'Automation (QBO)'!A:B,2,FALSE)),"0"))=0,"Suspense",(IFERROR((VLOOKUP(D5446,'Automation (QBO)'!A:B,2,FALSE)),"Suspense")))</f>
        <v>Accounts Payable - Unknown</v>
      </c>
      <c r="I5446" s="17">
        <f t="shared" si="350"/>
        <v>10884.31</v>
      </c>
      <c r="J5446" s="12" t="str">
        <f t="shared" si="351"/>
        <v>Accounts Payable - Unknown</v>
      </c>
    </row>
    <row r="5447" spans="1:10" ht="18" hidden="1" customHeight="1">
      <c r="A5447" s="13" t="s">
        <v>1154</v>
      </c>
      <c r="B5447" s="12" t="s">
        <v>78</v>
      </c>
      <c r="C5447" s="12" t="s">
        <v>92</v>
      </c>
      <c r="D5447" s="12" t="s">
        <v>680</v>
      </c>
      <c r="E5447" s="12">
        <v>-697.08</v>
      </c>
      <c r="F5447" s="14" t="str">
        <f t="shared" si="348"/>
        <v>2025-12-24ExpenseBDC22010 Bank Loan - BDC (002)-697.08</v>
      </c>
      <c r="G5447" s="15">
        <f t="shared" si="349"/>
        <v>46015</v>
      </c>
      <c r="H5447" s="16" t="str">
        <f>IF((IFERROR((VLOOKUP(D5447,'Automation (QBO)'!A:B,2,FALSE)),"0"))=0,"Suspense",(IFERROR((VLOOKUP(D5447,'Automation (QBO)'!A:B,2,FALSE)),"Suspense")))</f>
        <v>Bank Loan 2 (BDC)</v>
      </c>
      <c r="I5447" s="17">
        <f t="shared" si="350"/>
        <v>-697.08</v>
      </c>
      <c r="J5447" s="12" t="str">
        <f t="shared" si="351"/>
        <v>Bank Loan 2 (BDC)</v>
      </c>
    </row>
    <row r="5448" spans="1:10" ht="18" hidden="1" customHeight="1">
      <c r="A5448" s="13" t="s">
        <v>1154</v>
      </c>
      <c r="B5448" s="12" t="s">
        <v>78</v>
      </c>
      <c r="C5448" s="12" t="s">
        <v>92</v>
      </c>
      <c r="D5448" s="12" t="s">
        <v>199</v>
      </c>
      <c r="E5448" s="12">
        <v>0</v>
      </c>
      <c r="F5448" s="14" t="str">
        <f t="shared" si="348"/>
        <v>2025-12-24ExpenseBDC21020 GST/HST Payable0</v>
      </c>
      <c r="G5448" s="15">
        <f t="shared" si="349"/>
        <v>46015</v>
      </c>
      <c r="H5448" s="16" t="str">
        <f>IF((IFERROR((VLOOKUP(D5448,'Automation (QBO)'!A:B,2,FALSE)),"0"))=0,"Suspense",(IFERROR((VLOOKUP(D5448,'Automation (QBO)'!A:B,2,FALSE)),"Suspense")))</f>
        <v>GST/HST Payable</v>
      </c>
      <c r="I5448" s="17">
        <f t="shared" si="350"/>
        <v>0</v>
      </c>
      <c r="J5448" s="12" t="str">
        <f t="shared" si="351"/>
        <v>GST/HST Payable</v>
      </c>
    </row>
    <row r="5449" spans="1:10" ht="18" hidden="1" customHeight="1">
      <c r="A5449" s="13" t="s">
        <v>1154</v>
      </c>
      <c r="B5449" s="12" t="s">
        <v>78</v>
      </c>
      <c r="C5449" s="12" t="s">
        <v>1028</v>
      </c>
      <c r="D5449" s="12" t="s">
        <v>505</v>
      </c>
      <c r="E5449" s="12">
        <v>29</v>
      </c>
      <c r="F5449" s="14" t="str">
        <f t="shared" si="348"/>
        <v>2025-12-24ExpenseCIBC21010 Credit Card (CIBC Visa)29</v>
      </c>
      <c r="G5449" s="15">
        <f t="shared" si="349"/>
        <v>46015</v>
      </c>
      <c r="H5449" s="16" t="str">
        <f>IF((IFERROR((VLOOKUP(D5449,'Automation (QBO)'!A:B,2,FALSE)),"0"))=0,"Suspense",(IFERROR((VLOOKUP(D5449,'Automation (QBO)'!A:B,2,FALSE)),"Suspense")))</f>
        <v>Credit Card (CIBC Visa)</v>
      </c>
      <c r="I5449" s="17">
        <f t="shared" si="350"/>
        <v>29</v>
      </c>
      <c r="J5449" s="12" t="str">
        <f t="shared" si="351"/>
        <v>Credit Card (CIBC Visa)</v>
      </c>
    </row>
    <row r="5450" spans="1:10" ht="18" hidden="1" customHeight="1">
      <c r="A5450" s="13" t="s">
        <v>1154</v>
      </c>
      <c r="B5450" s="12" t="s">
        <v>78</v>
      </c>
      <c r="C5450" s="12" t="s">
        <v>1028</v>
      </c>
      <c r="D5450" s="12" t="s">
        <v>206</v>
      </c>
      <c r="E5450" s="12">
        <v>29</v>
      </c>
      <c r="F5450" s="14" t="str">
        <f t="shared" si="348"/>
        <v>2025-12-24ExpenseCIBC52115 Bank Fees29</v>
      </c>
      <c r="G5450" s="15">
        <f t="shared" si="349"/>
        <v>46015</v>
      </c>
      <c r="H5450" s="16" t="str">
        <f>IF((IFERROR((VLOOKUP(D5450,'Automation (QBO)'!A:B,2,FALSE)),"0"))=0,"Suspense",(IFERROR((VLOOKUP(D5450,'Automation (QBO)'!A:B,2,FALSE)),"Suspense")))</f>
        <v>Bank Fees</v>
      </c>
      <c r="I5450" s="17">
        <f t="shared" si="350"/>
        <v>29</v>
      </c>
      <c r="J5450" s="12" t="str">
        <f t="shared" si="351"/>
        <v>Bank Fees</v>
      </c>
    </row>
    <row r="5451" spans="1:10" ht="18" hidden="1" customHeight="1">
      <c r="A5451" s="13" t="s">
        <v>1154</v>
      </c>
      <c r="B5451" s="12" t="s">
        <v>78</v>
      </c>
      <c r="C5451" s="12" t="s">
        <v>1028</v>
      </c>
      <c r="D5451" s="12" t="s">
        <v>199</v>
      </c>
      <c r="E5451" s="12">
        <v>0</v>
      </c>
      <c r="F5451" s="14" t="str">
        <f t="shared" si="348"/>
        <v>2025-12-24ExpenseCIBC21020 GST/HST Payable0</v>
      </c>
      <c r="G5451" s="15">
        <f t="shared" si="349"/>
        <v>46015</v>
      </c>
      <c r="H5451" s="16" t="str">
        <f>IF((IFERROR((VLOOKUP(D5451,'Automation (QBO)'!A:B,2,FALSE)),"0"))=0,"Suspense",(IFERROR((VLOOKUP(D5451,'Automation (QBO)'!A:B,2,FALSE)),"Suspense")))</f>
        <v>GST/HST Payable</v>
      </c>
      <c r="I5451" s="17">
        <f t="shared" si="350"/>
        <v>0</v>
      </c>
      <c r="J5451" s="12" t="str">
        <f t="shared" si="351"/>
        <v>GST/HST Payable</v>
      </c>
    </row>
    <row r="5452" spans="1:10" ht="18" hidden="1" customHeight="1">
      <c r="A5452" s="13" t="s">
        <v>1154</v>
      </c>
      <c r="B5452" s="12" t="s">
        <v>78</v>
      </c>
      <c r="C5452" s="12" t="s">
        <v>92</v>
      </c>
      <c r="D5452" s="12" t="s">
        <v>201</v>
      </c>
      <c r="E5452" s="12">
        <v>-697.08</v>
      </c>
      <c r="F5452" s="14" t="str">
        <f t="shared" si="348"/>
        <v>2025-12-24ExpenseBDC11005 Chequing (CIBC)-697.08</v>
      </c>
      <c r="G5452" s="15">
        <f t="shared" si="349"/>
        <v>46015</v>
      </c>
      <c r="H5452" s="16" t="str">
        <f>IF((IFERROR((VLOOKUP(D5452,'Automation (QBO)'!A:B,2,FALSE)),"0"))=0,"Suspense",(IFERROR((VLOOKUP(D5452,'Automation (QBO)'!A:B,2,FALSE)),"Suspense")))</f>
        <v>Chequing (CIBC)</v>
      </c>
      <c r="I5452" s="17">
        <f t="shared" si="350"/>
        <v>-697.08</v>
      </c>
      <c r="J5452" s="12" t="str">
        <f t="shared" si="351"/>
        <v>Chequing (CIBC)</v>
      </c>
    </row>
    <row r="5453" spans="1:10" ht="18" hidden="1" customHeight="1">
      <c r="A5453" s="13" t="s">
        <v>1155</v>
      </c>
      <c r="B5453" s="12" t="s">
        <v>154</v>
      </c>
      <c r="D5453" s="12" t="s">
        <v>505</v>
      </c>
      <c r="E5453" s="12">
        <v>-10000</v>
      </c>
      <c r="F5453" s="14" t="str">
        <f t="shared" si="348"/>
        <v>2025-12-26Transfer21010 Credit Card (CIBC Visa)-10000</v>
      </c>
      <c r="G5453" s="15">
        <f t="shared" si="349"/>
        <v>46017</v>
      </c>
      <c r="H5453" s="16" t="str">
        <f>IF((IFERROR((VLOOKUP(D5453,'Automation (QBO)'!A:B,2,FALSE)),"0"))=0,"Suspense",(IFERROR((VLOOKUP(D5453,'Automation (QBO)'!A:B,2,FALSE)),"Suspense")))</f>
        <v>Credit Card (CIBC Visa)</v>
      </c>
      <c r="I5453" s="17">
        <f t="shared" si="350"/>
        <v>-10000</v>
      </c>
      <c r="J5453" s="12" t="str">
        <f t="shared" si="351"/>
        <v>Credit Card (CIBC Visa)</v>
      </c>
    </row>
    <row r="5454" spans="1:10" ht="18" hidden="1" customHeight="1">
      <c r="A5454" s="13" t="s">
        <v>1155</v>
      </c>
      <c r="B5454" s="12" t="s">
        <v>154</v>
      </c>
      <c r="D5454" s="12" t="s">
        <v>201</v>
      </c>
      <c r="E5454" s="12">
        <v>-10000</v>
      </c>
      <c r="F5454" s="14" t="str">
        <f t="shared" si="348"/>
        <v>2025-12-26Transfer11005 Chequing (CIBC)-10000</v>
      </c>
      <c r="G5454" s="15">
        <f t="shared" si="349"/>
        <v>46017</v>
      </c>
      <c r="H5454" s="16" t="str">
        <f>IF((IFERROR((VLOOKUP(D5454,'Automation (QBO)'!A:B,2,FALSE)),"0"))=0,"Suspense",(IFERROR((VLOOKUP(D5454,'Automation (QBO)'!A:B,2,FALSE)),"Suspense")))</f>
        <v>Chequing (CIBC)</v>
      </c>
      <c r="I5454" s="17">
        <f t="shared" si="350"/>
        <v>-10000</v>
      </c>
      <c r="J5454" s="12" t="str">
        <f t="shared" si="351"/>
        <v>Chequing (CIBC)</v>
      </c>
    </row>
    <row r="5455" spans="1:10" ht="18" hidden="1" customHeight="1">
      <c r="A5455" s="13" t="s">
        <v>1156</v>
      </c>
      <c r="B5455" s="12" t="s">
        <v>924</v>
      </c>
      <c r="C5455" s="12" t="s">
        <v>101</v>
      </c>
      <c r="D5455" s="12" t="s">
        <v>660</v>
      </c>
      <c r="E5455" s="115">
        <v>81.31</v>
      </c>
      <c r="F5455" s="14" t="str">
        <f t="shared" si="348"/>
        <v>2025-12-27BillAmazon51335 Project Expense - Materials81.31</v>
      </c>
      <c r="G5455" s="15">
        <f t="shared" si="349"/>
        <v>46018</v>
      </c>
      <c r="H5455" s="16" t="str">
        <f>IF((IFERROR((VLOOKUP(D5455,'Automation (QBO)'!A:B,2,FALSE)),"0"))=0,"Suspense",(IFERROR((VLOOKUP(D5455,'Automation (QBO)'!A:B,2,FALSE)),"Suspense")))</f>
        <v>Project Expense - Materials</v>
      </c>
      <c r="I5455" s="17">
        <f t="shared" si="350"/>
        <v>81.31</v>
      </c>
      <c r="J5455" s="12" t="str">
        <f t="shared" si="351"/>
        <v>Project Expense - Materials</v>
      </c>
    </row>
    <row r="5456" spans="1:10" ht="18" hidden="1" customHeight="1">
      <c r="A5456" s="13" t="s">
        <v>1156</v>
      </c>
      <c r="B5456" s="12" t="s">
        <v>924</v>
      </c>
      <c r="C5456" s="12" t="s">
        <v>101</v>
      </c>
      <c r="D5456" s="12" t="s">
        <v>199</v>
      </c>
      <c r="E5456" s="12">
        <v>-3.8</v>
      </c>
      <c r="F5456" s="14" t="str">
        <f t="shared" si="348"/>
        <v>2025-12-27BillAmazon21020 GST/HST Payable-3.8</v>
      </c>
      <c r="G5456" s="15">
        <f t="shared" si="349"/>
        <v>46018</v>
      </c>
      <c r="H5456" s="16" t="str">
        <f>IF((IFERROR((VLOOKUP(D5456,'Automation (QBO)'!A:B,2,FALSE)),"0"))=0,"Suspense",(IFERROR((VLOOKUP(D5456,'Automation (QBO)'!A:B,2,FALSE)),"Suspense")))</f>
        <v>GST/HST Payable</v>
      </c>
      <c r="I5456" s="17">
        <f t="shared" si="350"/>
        <v>-3.8</v>
      </c>
      <c r="J5456" s="12" t="str">
        <f t="shared" si="351"/>
        <v>GST/HST Payable</v>
      </c>
    </row>
    <row r="5457" spans="1:10" ht="18" hidden="1" customHeight="1">
      <c r="A5457" s="13" t="s">
        <v>1156</v>
      </c>
      <c r="B5457" s="12" t="s">
        <v>924</v>
      </c>
      <c r="C5457" s="12" t="s">
        <v>101</v>
      </c>
      <c r="D5457" s="12" t="s">
        <v>660</v>
      </c>
      <c r="E5457" s="115">
        <v>81.31</v>
      </c>
      <c r="F5457" s="14" t="str">
        <f t="shared" si="348"/>
        <v>2025-12-27BillAmazon51335 Project Expense - Materials81.31</v>
      </c>
      <c r="G5457" s="15">
        <f t="shared" si="349"/>
        <v>46018</v>
      </c>
      <c r="H5457" s="16" t="str">
        <f>IF((IFERROR((VLOOKUP(D5457,'Automation (QBO)'!A:B,2,FALSE)),"0"))=0,"Suspense",(IFERROR((VLOOKUP(D5457,'Automation (QBO)'!A:B,2,FALSE)),"Suspense")))</f>
        <v>Project Expense - Materials</v>
      </c>
      <c r="I5457" s="17">
        <f t="shared" si="350"/>
        <v>81.31</v>
      </c>
      <c r="J5457" s="12" t="str">
        <f t="shared" si="351"/>
        <v>Project Expense - Materials</v>
      </c>
    </row>
    <row r="5458" spans="1:10" ht="18" hidden="1" customHeight="1">
      <c r="A5458" s="13" t="s">
        <v>1156</v>
      </c>
      <c r="B5458" s="12" t="s">
        <v>924</v>
      </c>
      <c r="C5458" s="12" t="s">
        <v>101</v>
      </c>
      <c r="D5458" s="12" t="s">
        <v>199</v>
      </c>
      <c r="E5458" s="12">
        <v>-3.8</v>
      </c>
      <c r="F5458" s="14" t="str">
        <f t="shared" si="348"/>
        <v>2025-12-27BillAmazon21020 GST/HST Payable-3.8</v>
      </c>
      <c r="G5458" s="15">
        <f t="shared" si="349"/>
        <v>46018</v>
      </c>
      <c r="H5458" s="16" t="str">
        <f>IF((IFERROR((VLOOKUP(D5458,'Automation (QBO)'!A:B,2,FALSE)),"0"))=0,"Suspense",(IFERROR((VLOOKUP(D5458,'Automation (QBO)'!A:B,2,FALSE)),"Suspense")))</f>
        <v>GST/HST Payable</v>
      </c>
      <c r="I5458" s="17">
        <f t="shared" si="350"/>
        <v>-3.8</v>
      </c>
      <c r="J5458" s="12" t="str">
        <f t="shared" si="351"/>
        <v>GST/HST Payable</v>
      </c>
    </row>
    <row r="5459" spans="1:10" ht="18" hidden="1" customHeight="1">
      <c r="A5459" s="13" t="s">
        <v>1156</v>
      </c>
      <c r="B5459" s="12" t="s">
        <v>924</v>
      </c>
      <c r="C5459" s="12" t="s">
        <v>101</v>
      </c>
      <c r="D5459" s="12" t="s">
        <v>272</v>
      </c>
      <c r="E5459" s="12">
        <v>85.11</v>
      </c>
      <c r="F5459" s="14" t="str">
        <f t="shared" si="348"/>
        <v>2025-12-27BillAmazon21000 Accounts Payable85.11</v>
      </c>
      <c r="G5459" s="15">
        <f t="shared" si="349"/>
        <v>46018</v>
      </c>
      <c r="H5459" s="16" t="str">
        <f>IF((IFERROR((VLOOKUP(D5459,'Automation (QBO)'!A:B,2,FALSE)),"0"))=0,"Suspense",(IFERROR((VLOOKUP(D5459,'Automation (QBO)'!A:B,2,FALSE)),"Suspense")))</f>
        <v>Accounts Payable - Unknown</v>
      </c>
      <c r="I5459" s="17">
        <f t="shared" si="350"/>
        <v>85.11</v>
      </c>
      <c r="J5459" s="12" t="str">
        <f t="shared" si="351"/>
        <v>Accounts Payable - Unknown</v>
      </c>
    </row>
    <row r="5460" spans="1:10" ht="18" hidden="1" customHeight="1">
      <c r="A5460" s="13" t="s">
        <v>1156</v>
      </c>
      <c r="B5460" s="12" t="s">
        <v>924</v>
      </c>
      <c r="C5460" s="12" t="s">
        <v>101</v>
      </c>
      <c r="D5460" s="12" t="s">
        <v>660</v>
      </c>
      <c r="E5460" s="115">
        <v>81.31</v>
      </c>
      <c r="F5460" s="14" t="str">
        <f t="shared" si="348"/>
        <v>2025-12-27BillAmazon51335 Project Expense - Materials81.31</v>
      </c>
      <c r="G5460" s="15">
        <f t="shared" si="349"/>
        <v>46018</v>
      </c>
      <c r="H5460" s="16" t="str">
        <f>IF((IFERROR((VLOOKUP(D5460,'Automation (QBO)'!A:B,2,FALSE)),"0"))=0,"Suspense",(IFERROR((VLOOKUP(D5460,'Automation (QBO)'!A:B,2,FALSE)),"Suspense")))</f>
        <v>Project Expense - Materials</v>
      </c>
      <c r="I5460" s="17">
        <f t="shared" si="350"/>
        <v>81.31</v>
      </c>
      <c r="J5460" s="12" t="str">
        <f t="shared" si="351"/>
        <v>Project Expense - Materials</v>
      </c>
    </row>
    <row r="5461" spans="1:10" ht="18" hidden="1" customHeight="1">
      <c r="A5461" s="13" t="s">
        <v>1156</v>
      </c>
      <c r="B5461" s="12" t="s">
        <v>924</v>
      </c>
      <c r="C5461" s="12" t="s">
        <v>101</v>
      </c>
      <c r="D5461" s="12" t="s">
        <v>199</v>
      </c>
      <c r="E5461" s="12">
        <v>-3.8</v>
      </c>
      <c r="F5461" s="14" t="str">
        <f t="shared" si="348"/>
        <v>2025-12-27BillAmazon21020 GST/HST Payable-3.8</v>
      </c>
      <c r="G5461" s="15">
        <f t="shared" si="349"/>
        <v>46018</v>
      </c>
      <c r="H5461" s="16" t="str">
        <f>IF((IFERROR((VLOOKUP(D5461,'Automation (QBO)'!A:B,2,FALSE)),"0"))=0,"Suspense",(IFERROR((VLOOKUP(D5461,'Automation (QBO)'!A:B,2,FALSE)),"Suspense")))</f>
        <v>GST/HST Payable</v>
      </c>
      <c r="I5461" s="17">
        <f t="shared" si="350"/>
        <v>-3.8</v>
      </c>
      <c r="J5461" s="12" t="str">
        <f t="shared" si="351"/>
        <v>GST/HST Payable</v>
      </c>
    </row>
    <row r="5462" spans="1:10" ht="18" hidden="1" customHeight="1">
      <c r="A5462" s="13" t="s">
        <v>1156</v>
      </c>
      <c r="B5462" s="12" t="s">
        <v>924</v>
      </c>
      <c r="C5462" s="12" t="s">
        <v>101</v>
      </c>
      <c r="D5462" s="12" t="s">
        <v>272</v>
      </c>
      <c r="E5462" s="12">
        <v>85.11</v>
      </c>
      <c r="F5462" s="14" t="str">
        <f t="shared" si="348"/>
        <v>2025-12-27BillAmazon21000 Accounts Payable85.11</v>
      </c>
      <c r="G5462" s="15">
        <f t="shared" si="349"/>
        <v>46018</v>
      </c>
      <c r="H5462" s="16" t="str">
        <f>IF((IFERROR((VLOOKUP(D5462,'Automation (QBO)'!A:B,2,FALSE)),"0"))=0,"Suspense",(IFERROR((VLOOKUP(D5462,'Automation (QBO)'!A:B,2,FALSE)),"Suspense")))</f>
        <v>Accounts Payable - Unknown</v>
      </c>
      <c r="I5462" s="17">
        <f t="shared" si="350"/>
        <v>85.11</v>
      </c>
      <c r="J5462" s="12" t="str">
        <f t="shared" si="351"/>
        <v>Accounts Payable - Unknown</v>
      </c>
    </row>
    <row r="5463" spans="1:10" ht="18" hidden="1" customHeight="1">
      <c r="A5463" s="13" t="s">
        <v>1156</v>
      </c>
      <c r="B5463" s="12" t="s">
        <v>924</v>
      </c>
      <c r="C5463" s="12" t="s">
        <v>101</v>
      </c>
      <c r="D5463" s="12" t="s">
        <v>660</v>
      </c>
      <c r="E5463" s="115">
        <v>81.31</v>
      </c>
      <c r="F5463" s="14" t="str">
        <f t="shared" si="348"/>
        <v>2025-12-27BillAmazon51335 Project Expense - Materials81.31</v>
      </c>
      <c r="G5463" s="15">
        <f t="shared" si="349"/>
        <v>46018</v>
      </c>
      <c r="H5463" s="16" t="str">
        <f>IF((IFERROR((VLOOKUP(D5463,'Automation (QBO)'!A:B,2,FALSE)),"0"))=0,"Suspense",(IFERROR((VLOOKUP(D5463,'Automation (QBO)'!A:B,2,FALSE)),"Suspense")))</f>
        <v>Project Expense - Materials</v>
      </c>
      <c r="I5463" s="17">
        <f t="shared" si="350"/>
        <v>81.31</v>
      </c>
      <c r="J5463" s="12" t="str">
        <f t="shared" si="351"/>
        <v>Project Expense - Materials</v>
      </c>
    </row>
    <row r="5464" spans="1:10" ht="18" hidden="1" customHeight="1">
      <c r="A5464" s="13" t="s">
        <v>1156</v>
      </c>
      <c r="B5464" s="12" t="s">
        <v>924</v>
      </c>
      <c r="C5464" s="12" t="s">
        <v>101</v>
      </c>
      <c r="D5464" s="12" t="s">
        <v>199</v>
      </c>
      <c r="E5464" s="12">
        <v>-3.8</v>
      </c>
      <c r="F5464" s="14" t="str">
        <f t="shared" si="348"/>
        <v>2025-12-27BillAmazon21020 GST/HST Payable-3.8</v>
      </c>
      <c r="G5464" s="15">
        <f t="shared" si="349"/>
        <v>46018</v>
      </c>
      <c r="H5464" s="16" t="str">
        <f>IF((IFERROR((VLOOKUP(D5464,'Automation (QBO)'!A:B,2,FALSE)),"0"))=0,"Suspense",(IFERROR((VLOOKUP(D5464,'Automation (QBO)'!A:B,2,FALSE)),"Suspense")))</f>
        <v>GST/HST Payable</v>
      </c>
      <c r="I5464" s="17">
        <f t="shared" si="350"/>
        <v>-3.8</v>
      </c>
      <c r="J5464" s="12" t="str">
        <f t="shared" si="351"/>
        <v>GST/HST Payable</v>
      </c>
    </row>
    <row r="5465" spans="1:10" ht="18" hidden="1" customHeight="1">
      <c r="A5465" s="13" t="s">
        <v>1156</v>
      </c>
      <c r="B5465" s="12" t="s">
        <v>924</v>
      </c>
      <c r="C5465" s="12" t="s">
        <v>101</v>
      </c>
      <c r="D5465" s="12" t="s">
        <v>272</v>
      </c>
      <c r="E5465" s="12">
        <v>85.11</v>
      </c>
      <c r="F5465" s="14" t="str">
        <f t="shared" si="348"/>
        <v>2025-12-27BillAmazon21000 Accounts Payable85.11</v>
      </c>
      <c r="G5465" s="15">
        <f t="shared" si="349"/>
        <v>46018</v>
      </c>
      <c r="H5465" s="16" t="str">
        <f>IF((IFERROR((VLOOKUP(D5465,'Automation (QBO)'!A:B,2,FALSE)),"0"))=0,"Suspense",(IFERROR((VLOOKUP(D5465,'Automation (QBO)'!A:B,2,FALSE)),"Suspense")))</f>
        <v>Accounts Payable - Unknown</v>
      </c>
      <c r="I5465" s="17">
        <f t="shared" si="350"/>
        <v>85.11</v>
      </c>
      <c r="J5465" s="12" t="str">
        <f t="shared" si="351"/>
        <v>Accounts Payable - Unknown</v>
      </c>
    </row>
    <row r="5466" spans="1:10" ht="18" hidden="1" customHeight="1">
      <c r="A5466" s="13" t="s">
        <v>1156</v>
      </c>
      <c r="B5466" s="12" t="s">
        <v>925</v>
      </c>
      <c r="C5466" s="12" t="s">
        <v>101</v>
      </c>
      <c r="D5466" s="12" t="s">
        <v>272</v>
      </c>
      <c r="E5466" s="12">
        <v>-85.11</v>
      </c>
      <c r="F5466" s="14" t="str">
        <f t="shared" si="348"/>
        <v>2025-12-27Bill Payment (Credit Card)Amazon21000 Accounts Payable-85.11</v>
      </c>
      <c r="G5466" s="15">
        <f t="shared" si="349"/>
        <v>46018</v>
      </c>
      <c r="H5466" s="16" t="str">
        <f>IF((IFERROR((VLOOKUP(D5466,'Automation (QBO)'!A:B,2,FALSE)),"0"))=0,"Suspense",(IFERROR((VLOOKUP(D5466,'Automation (QBO)'!A:B,2,FALSE)),"Suspense")))</f>
        <v>Accounts Payable - Unknown</v>
      </c>
      <c r="I5466" s="17">
        <f t="shared" si="350"/>
        <v>-85.11</v>
      </c>
      <c r="J5466" s="12" t="str">
        <f t="shared" si="351"/>
        <v>Accounts Payable - Unknown</v>
      </c>
    </row>
    <row r="5467" spans="1:10" ht="18" hidden="1" customHeight="1">
      <c r="A5467" s="13" t="s">
        <v>1156</v>
      </c>
      <c r="B5467" s="12" t="s">
        <v>924</v>
      </c>
      <c r="C5467" s="12" t="s">
        <v>101</v>
      </c>
      <c r="D5467" s="12" t="s">
        <v>272</v>
      </c>
      <c r="E5467" s="12">
        <v>85.11</v>
      </c>
      <c r="F5467" s="14" t="str">
        <f t="shared" si="348"/>
        <v>2025-12-27BillAmazon21000 Accounts Payable85.11</v>
      </c>
      <c r="G5467" s="15">
        <f t="shared" si="349"/>
        <v>46018</v>
      </c>
      <c r="H5467" s="16" t="str">
        <f>IF((IFERROR((VLOOKUP(D5467,'Automation (QBO)'!A:B,2,FALSE)),"0"))=0,"Suspense",(IFERROR((VLOOKUP(D5467,'Automation (QBO)'!A:B,2,FALSE)),"Suspense")))</f>
        <v>Accounts Payable - Unknown</v>
      </c>
      <c r="I5467" s="17">
        <f t="shared" si="350"/>
        <v>85.11</v>
      </c>
      <c r="J5467" s="12" t="str">
        <f t="shared" si="351"/>
        <v>Accounts Payable - Unknown</v>
      </c>
    </row>
    <row r="5468" spans="1:10" ht="18" hidden="1" customHeight="1">
      <c r="A5468" s="13" t="s">
        <v>1156</v>
      </c>
      <c r="B5468" s="12" t="s">
        <v>925</v>
      </c>
      <c r="C5468" s="12" t="s">
        <v>101</v>
      </c>
      <c r="D5468" s="12" t="s">
        <v>505</v>
      </c>
      <c r="E5468" s="12">
        <v>85.11</v>
      </c>
      <c r="F5468" s="14" t="str">
        <f t="shared" si="348"/>
        <v>2025-12-27Bill Payment (Credit Card)Amazon21010 Credit Card (CIBC Visa)85.11</v>
      </c>
      <c r="G5468" s="15">
        <f t="shared" si="349"/>
        <v>46018</v>
      </c>
      <c r="H5468" s="16" t="str">
        <f>IF((IFERROR((VLOOKUP(D5468,'Automation (QBO)'!A:B,2,FALSE)),"0"))=0,"Suspense",(IFERROR((VLOOKUP(D5468,'Automation (QBO)'!A:B,2,FALSE)),"Suspense")))</f>
        <v>Credit Card (CIBC Visa)</v>
      </c>
      <c r="I5468" s="17">
        <f t="shared" si="350"/>
        <v>85.11</v>
      </c>
      <c r="J5468" s="12" t="str">
        <f t="shared" si="351"/>
        <v>Credit Card (CIBC Visa)</v>
      </c>
    </row>
    <row r="5469" spans="1:10" ht="18" hidden="1" customHeight="1">
      <c r="A5469" s="13" t="s">
        <v>1156</v>
      </c>
      <c r="B5469" s="12" t="s">
        <v>925</v>
      </c>
      <c r="C5469" s="12" t="s">
        <v>101</v>
      </c>
      <c r="D5469" s="12" t="s">
        <v>272</v>
      </c>
      <c r="E5469" s="12">
        <v>-85.11</v>
      </c>
      <c r="F5469" s="14" t="str">
        <f t="shared" si="348"/>
        <v>2025-12-27Bill Payment (Credit Card)Amazon21000 Accounts Payable-85.11</v>
      </c>
      <c r="G5469" s="15">
        <f t="shared" si="349"/>
        <v>46018</v>
      </c>
      <c r="H5469" s="16" t="str">
        <f>IF((IFERROR((VLOOKUP(D5469,'Automation (QBO)'!A:B,2,FALSE)),"0"))=0,"Suspense",(IFERROR((VLOOKUP(D5469,'Automation (QBO)'!A:B,2,FALSE)),"Suspense")))</f>
        <v>Accounts Payable - Unknown</v>
      </c>
      <c r="I5469" s="17">
        <f t="shared" si="350"/>
        <v>-85.11</v>
      </c>
      <c r="J5469" s="12" t="str">
        <f t="shared" si="351"/>
        <v>Accounts Payable - Unknown</v>
      </c>
    </row>
    <row r="5470" spans="1:10" ht="18" hidden="1" customHeight="1">
      <c r="A5470" s="13" t="s">
        <v>1156</v>
      </c>
      <c r="B5470" s="12" t="s">
        <v>925</v>
      </c>
      <c r="C5470" s="12" t="s">
        <v>101</v>
      </c>
      <c r="D5470" s="12" t="s">
        <v>505</v>
      </c>
      <c r="E5470" s="12">
        <v>85.11</v>
      </c>
      <c r="F5470" s="14" t="str">
        <f t="shared" si="348"/>
        <v>2025-12-27Bill Payment (Credit Card)Amazon21010 Credit Card (CIBC Visa)85.11</v>
      </c>
      <c r="G5470" s="15">
        <f t="shared" si="349"/>
        <v>46018</v>
      </c>
      <c r="H5470" s="16" t="str">
        <f>IF((IFERROR((VLOOKUP(D5470,'Automation (QBO)'!A:B,2,FALSE)),"0"))=0,"Suspense",(IFERROR((VLOOKUP(D5470,'Automation (QBO)'!A:B,2,FALSE)),"Suspense")))</f>
        <v>Credit Card (CIBC Visa)</v>
      </c>
      <c r="I5470" s="17">
        <f t="shared" si="350"/>
        <v>85.11</v>
      </c>
      <c r="J5470" s="12" t="str">
        <f t="shared" si="351"/>
        <v>Credit Card (CIBC Visa)</v>
      </c>
    </row>
    <row r="5471" spans="1:10" ht="18" hidden="1" customHeight="1">
      <c r="A5471" s="13" t="s">
        <v>1156</v>
      </c>
      <c r="B5471" s="12" t="s">
        <v>925</v>
      </c>
      <c r="C5471" s="12" t="s">
        <v>101</v>
      </c>
      <c r="D5471" s="12" t="s">
        <v>272</v>
      </c>
      <c r="E5471" s="12">
        <v>-85.11</v>
      </c>
      <c r="F5471" s="14" t="str">
        <f t="shared" si="348"/>
        <v>2025-12-27Bill Payment (Credit Card)Amazon21000 Accounts Payable-85.11</v>
      </c>
      <c r="G5471" s="15">
        <f t="shared" si="349"/>
        <v>46018</v>
      </c>
      <c r="H5471" s="16" t="str">
        <f>IF((IFERROR((VLOOKUP(D5471,'Automation (QBO)'!A:B,2,FALSE)),"0"))=0,"Suspense",(IFERROR((VLOOKUP(D5471,'Automation (QBO)'!A:B,2,FALSE)),"Suspense")))</f>
        <v>Accounts Payable - Unknown</v>
      </c>
      <c r="I5471" s="17">
        <f t="shared" si="350"/>
        <v>-85.11</v>
      </c>
      <c r="J5471" s="12" t="str">
        <f t="shared" si="351"/>
        <v>Accounts Payable - Unknown</v>
      </c>
    </row>
    <row r="5472" spans="1:10" ht="18" hidden="1" customHeight="1">
      <c r="A5472" s="13" t="s">
        <v>1156</v>
      </c>
      <c r="B5472" s="12" t="s">
        <v>925</v>
      </c>
      <c r="C5472" s="12" t="s">
        <v>101</v>
      </c>
      <c r="D5472" s="12" t="s">
        <v>505</v>
      </c>
      <c r="E5472" s="12">
        <v>85.11</v>
      </c>
      <c r="F5472" s="14" t="str">
        <f t="shared" si="348"/>
        <v>2025-12-27Bill Payment (Credit Card)Amazon21010 Credit Card (CIBC Visa)85.11</v>
      </c>
      <c r="G5472" s="15">
        <f t="shared" si="349"/>
        <v>46018</v>
      </c>
      <c r="H5472" s="16" t="str">
        <f>IF((IFERROR((VLOOKUP(D5472,'Automation (QBO)'!A:B,2,FALSE)),"0"))=0,"Suspense",(IFERROR((VLOOKUP(D5472,'Automation (QBO)'!A:B,2,FALSE)),"Suspense")))</f>
        <v>Credit Card (CIBC Visa)</v>
      </c>
      <c r="I5472" s="17">
        <f t="shared" si="350"/>
        <v>85.11</v>
      </c>
      <c r="J5472" s="12" t="str">
        <f t="shared" si="351"/>
        <v>Credit Card (CIBC Visa)</v>
      </c>
    </row>
    <row r="5473" spans="1:10" ht="18" hidden="1" customHeight="1">
      <c r="A5473" s="13" t="s">
        <v>1156</v>
      </c>
      <c r="B5473" s="12" t="s">
        <v>78</v>
      </c>
      <c r="C5473" s="12" t="s">
        <v>100</v>
      </c>
      <c r="D5473" s="12" t="s">
        <v>505</v>
      </c>
      <c r="E5473" s="12">
        <v>10.89</v>
      </c>
      <c r="F5473" s="14" t="str">
        <f t="shared" si="348"/>
        <v>2025-12-27ExpenseMicrosoft Canada Inc21010 Credit Card (CIBC Visa)10.89</v>
      </c>
      <c r="G5473" s="15">
        <f t="shared" si="349"/>
        <v>46018</v>
      </c>
      <c r="H5473" s="16" t="str">
        <f>IF((IFERROR((VLOOKUP(D5473,'Automation (QBO)'!A:B,2,FALSE)),"0"))=0,"Suspense",(IFERROR((VLOOKUP(D5473,'Automation (QBO)'!A:B,2,FALSE)),"Suspense")))</f>
        <v>Credit Card (CIBC Visa)</v>
      </c>
      <c r="I5473" s="17">
        <f t="shared" si="350"/>
        <v>10.89</v>
      </c>
      <c r="J5473" s="12" t="str">
        <f t="shared" si="351"/>
        <v>Credit Card (CIBC Visa)</v>
      </c>
    </row>
    <row r="5474" spans="1:10" ht="18" hidden="1" customHeight="1">
      <c r="A5474" s="13" t="s">
        <v>1156</v>
      </c>
      <c r="B5474" s="12" t="s">
        <v>78</v>
      </c>
      <c r="C5474" s="12" t="s">
        <v>100</v>
      </c>
      <c r="D5474" s="12" t="s">
        <v>383</v>
      </c>
      <c r="E5474" s="12">
        <v>10.37</v>
      </c>
      <c r="F5474" s="14" t="str">
        <f t="shared" si="348"/>
        <v>2025-12-27ExpenseMicrosoft Canada Inc52165 Subscriptions (Annual)10.37</v>
      </c>
      <c r="G5474" s="15">
        <f t="shared" si="349"/>
        <v>46018</v>
      </c>
      <c r="H5474" s="16" t="str">
        <f>IF((IFERROR((VLOOKUP(D5474,'Automation (QBO)'!A:B,2,FALSE)),"0"))=0,"Suspense",(IFERROR((VLOOKUP(D5474,'Automation (QBO)'!A:B,2,FALSE)),"Suspense")))</f>
        <v>Subscriptions (Annual)</v>
      </c>
      <c r="I5474" s="17">
        <f t="shared" si="350"/>
        <v>10.37</v>
      </c>
      <c r="J5474" s="12" t="str">
        <f t="shared" si="351"/>
        <v>Subscriptions (Annual)</v>
      </c>
    </row>
    <row r="5475" spans="1:10" ht="18" hidden="1" customHeight="1">
      <c r="A5475" s="13" t="s">
        <v>1156</v>
      </c>
      <c r="B5475" s="12" t="s">
        <v>78</v>
      </c>
      <c r="C5475" s="12" t="s">
        <v>100</v>
      </c>
      <c r="D5475" s="12" t="s">
        <v>199</v>
      </c>
      <c r="E5475" s="12">
        <v>-0.52</v>
      </c>
      <c r="F5475" s="14" t="str">
        <f t="shared" si="348"/>
        <v>2025-12-27ExpenseMicrosoft Canada Inc21020 GST/HST Payable-0.52</v>
      </c>
      <c r="G5475" s="15">
        <f t="shared" si="349"/>
        <v>46018</v>
      </c>
      <c r="H5475" s="16" t="str">
        <f>IF((IFERROR((VLOOKUP(D5475,'Automation (QBO)'!A:B,2,FALSE)),"0"))=0,"Suspense",(IFERROR((VLOOKUP(D5475,'Automation (QBO)'!A:B,2,FALSE)),"Suspense")))</f>
        <v>GST/HST Payable</v>
      </c>
      <c r="I5475" s="17">
        <f t="shared" si="350"/>
        <v>-0.52</v>
      </c>
      <c r="J5475" s="12" t="str">
        <f t="shared" si="351"/>
        <v>GST/HST Payable</v>
      </c>
    </row>
    <row r="5476" spans="1:10" ht="18" hidden="1" customHeight="1">
      <c r="A5476" s="13" t="s">
        <v>1156</v>
      </c>
      <c r="B5476" s="12" t="s">
        <v>925</v>
      </c>
      <c r="C5476" s="12" t="s">
        <v>101</v>
      </c>
      <c r="D5476" s="12" t="s">
        <v>272</v>
      </c>
      <c r="E5476" s="12">
        <v>-85.11</v>
      </c>
      <c r="F5476" s="14" t="str">
        <f t="shared" si="348"/>
        <v>2025-12-27Bill Payment (Credit Card)Amazon21000 Accounts Payable-85.11</v>
      </c>
      <c r="G5476" s="15">
        <f t="shared" si="349"/>
        <v>46018</v>
      </c>
      <c r="H5476" s="16" t="str">
        <f>IF((IFERROR((VLOOKUP(D5476,'Automation (QBO)'!A:B,2,FALSE)),"0"))=0,"Suspense",(IFERROR((VLOOKUP(D5476,'Automation (QBO)'!A:B,2,FALSE)),"Suspense")))</f>
        <v>Accounts Payable - Unknown</v>
      </c>
      <c r="I5476" s="17">
        <f t="shared" si="350"/>
        <v>-85.11</v>
      </c>
      <c r="J5476" s="12" t="str">
        <f t="shared" si="351"/>
        <v>Accounts Payable - Unknown</v>
      </c>
    </row>
    <row r="5477" spans="1:10" ht="18" hidden="1" customHeight="1">
      <c r="A5477" s="13" t="s">
        <v>1156</v>
      </c>
      <c r="B5477" s="12" t="s">
        <v>925</v>
      </c>
      <c r="C5477" s="12" t="s">
        <v>101</v>
      </c>
      <c r="D5477" s="12" t="s">
        <v>505</v>
      </c>
      <c r="E5477" s="12">
        <v>85.11</v>
      </c>
      <c r="F5477" s="14" t="str">
        <f t="shared" ref="F5477:F5535" si="352">A5477&amp;B5477&amp;C5477&amp;D5477&amp;E5477</f>
        <v>2025-12-27Bill Payment (Credit Card)Amazon21010 Credit Card (CIBC Visa)85.11</v>
      </c>
      <c r="G5477" s="15">
        <f t="shared" ref="G5477:G5535" si="353">IFERROR((DATEVALUE(A5477)),A5477)</f>
        <v>46018</v>
      </c>
      <c r="H5477" s="16" t="str">
        <f>IF((IFERROR((VLOOKUP(D5477,'Automation (QBO)'!A:B,2,FALSE)),"0"))=0,"Suspense",(IFERROR((VLOOKUP(D5477,'Automation (QBO)'!A:B,2,FALSE)),"Suspense")))</f>
        <v>Credit Card (CIBC Visa)</v>
      </c>
      <c r="I5477" s="17">
        <f t="shared" ref="I5477:I5535" si="354">E5477</f>
        <v>85.11</v>
      </c>
      <c r="J5477" s="12" t="str">
        <f t="shared" ref="J5477:J5535" si="355">H5477</f>
        <v>Credit Card (CIBC Visa)</v>
      </c>
    </row>
    <row r="5478" spans="1:10" ht="18" hidden="1" customHeight="1">
      <c r="A5478" s="13" t="s">
        <v>1156</v>
      </c>
      <c r="B5478" s="12" t="s">
        <v>924</v>
      </c>
      <c r="C5478" s="12" t="s">
        <v>101</v>
      </c>
      <c r="D5478" s="12" t="s">
        <v>660</v>
      </c>
      <c r="E5478" s="115">
        <v>81.31</v>
      </c>
      <c r="F5478" s="14" t="str">
        <f t="shared" si="352"/>
        <v>2025-12-27BillAmazon51335 Project Expense - Materials81.31</v>
      </c>
      <c r="G5478" s="15">
        <f t="shared" si="353"/>
        <v>46018</v>
      </c>
      <c r="H5478" s="16" t="str">
        <f>IF((IFERROR((VLOOKUP(D5478,'Automation (QBO)'!A:B,2,FALSE)),"0"))=0,"Suspense",(IFERROR((VLOOKUP(D5478,'Automation (QBO)'!A:B,2,FALSE)),"Suspense")))</f>
        <v>Project Expense - Materials</v>
      </c>
      <c r="I5478" s="17">
        <f t="shared" si="354"/>
        <v>81.31</v>
      </c>
      <c r="J5478" s="12" t="str">
        <f t="shared" si="355"/>
        <v>Project Expense - Materials</v>
      </c>
    </row>
    <row r="5479" spans="1:10" ht="18" hidden="1" customHeight="1">
      <c r="A5479" s="13" t="s">
        <v>1156</v>
      </c>
      <c r="B5479" s="12" t="s">
        <v>924</v>
      </c>
      <c r="C5479" s="12" t="s">
        <v>101</v>
      </c>
      <c r="D5479" s="12" t="s">
        <v>199</v>
      </c>
      <c r="E5479" s="12">
        <v>-3.8</v>
      </c>
      <c r="F5479" s="14" t="str">
        <f t="shared" si="352"/>
        <v>2025-12-27BillAmazon21020 GST/HST Payable-3.8</v>
      </c>
      <c r="G5479" s="15">
        <f t="shared" si="353"/>
        <v>46018</v>
      </c>
      <c r="H5479" s="16" t="str">
        <f>IF((IFERROR((VLOOKUP(D5479,'Automation (QBO)'!A:B,2,FALSE)),"0"))=0,"Suspense",(IFERROR((VLOOKUP(D5479,'Automation (QBO)'!A:B,2,FALSE)),"Suspense")))</f>
        <v>GST/HST Payable</v>
      </c>
      <c r="I5479" s="17">
        <f t="shared" si="354"/>
        <v>-3.8</v>
      </c>
      <c r="J5479" s="12" t="str">
        <f t="shared" si="355"/>
        <v>GST/HST Payable</v>
      </c>
    </row>
    <row r="5480" spans="1:10" ht="18" hidden="1" customHeight="1">
      <c r="A5480" s="13" t="s">
        <v>1156</v>
      </c>
      <c r="B5480" s="12" t="s">
        <v>924</v>
      </c>
      <c r="C5480" s="12" t="s">
        <v>101</v>
      </c>
      <c r="D5480" s="12" t="s">
        <v>272</v>
      </c>
      <c r="E5480" s="12">
        <v>85.11</v>
      </c>
      <c r="F5480" s="14" t="str">
        <f t="shared" si="352"/>
        <v>2025-12-27BillAmazon21000 Accounts Payable85.11</v>
      </c>
      <c r="G5480" s="15">
        <f t="shared" si="353"/>
        <v>46018</v>
      </c>
      <c r="H5480" s="16" t="str">
        <f>IF((IFERROR((VLOOKUP(D5480,'Automation (QBO)'!A:B,2,FALSE)),"0"))=0,"Suspense",(IFERROR((VLOOKUP(D5480,'Automation (QBO)'!A:B,2,FALSE)),"Suspense")))</f>
        <v>Accounts Payable - Unknown</v>
      </c>
      <c r="I5480" s="17">
        <f t="shared" si="354"/>
        <v>85.11</v>
      </c>
      <c r="J5480" s="12" t="str">
        <f t="shared" si="355"/>
        <v>Accounts Payable - Unknown</v>
      </c>
    </row>
    <row r="5481" spans="1:10" ht="18" hidden="1" customHeight="1">
      <c r="A5481" s="13" t="s">
        <v>1156</v>
      </c>
      <c r="B5481" s="12" t="s">
        <v>925</v>
      </c>
      <c r="C5481" s="12" t="s">
        <v>101</v>
      </c>
      <c r="D5481" s="12" t="s">
        <v>272</v>
      </c>
      <c r="E5481" s="12">
        <v>-85.11</v>
      </c>
      <c r="F5481" s="14" t="str">
        <f t="shared" si="352"/>
        <v>2025-12-27Bill Payment (Credit Card)Amazon21000 Accounts Payable-85.11</v>
      </c>
      <c r="G5481" s="15">
        <f t="shared" si="353"/>
        <v>46018</v>
      </c>
      <c r="H5481" s="16" t="str">
        <f>IF((IFERROR((VLOOKUP(D5481,'Automation (QBO)'!A:B,2,FALSE)),"0"))=0,"Suspense",(IFERROR((VLOOKUP(D5481,'Automation (QBO)'!A:B,2,FALSE)),"Suspense")))</f>
        <v>Accounts Payable - Unknown</v>
      </c>
      <c r="I5481" s="17">
        <f t="shared" si="354"/>
        <v>-85.11</v>
      </c>
      <c r="J5481" s="12" t="str">
        <f t="shared" si="355"/>
        <v>Accounts Payable - Unknown</v>
      </c>
    </row>
    <row r="5482" spans="1:10" ht="18" hidden="1" customHeight="1">
      <c r="A5482" s="13" t="s">
        <v>1156</v>
      </c>
      <c r="B5482" s="12" t="s">
        <v>925</v>
      </c>
      <c r="C5482" s="12" t="s">
        <v>101</v>
      </c>
      <c r="D5482" s="12" t="s">
        <v>505</v>
      </c>
      <c r="E5482" s="12">
        <v>85.11</v>
      </c>
      <c r="F5482" s="14" t="str">
        <f t="shared" si="352"/>
        <v>2025-12-27Bill Payment (Credit Card)Amazon21010 Credit Card (CIBC Visa)85.11</v>
      </c>
      <c r="G5482" s="15">
        <f t="shared" si="353"/>
        <v>46018</v>
      </c>
      <c r="H5482" s="16" t="str">
        <f>IF((IFERROR((VLOOKUP(D5482,'Automation (QBO)'!A:B,2,FALSE)),"0"))=0,"Suspense",(IFERROR((VLOOKUP(D5482,'Automation (QBO)'!A:B,2,FALSE)),"Suspense")))</f>
        <v>Credit Card (CIBC Visa)</v>
      </c>
      <c r="I5482" s="17">
        <f t="shared" si="354"/>
        <v>85.11</v>
      </c>
      <c r="J5482" s="12" t="str">
        <f t="shared" si="355"/>
        <v>Credit Card (CIBC Visa)</v>
      </c>
    </row>
    <row r="5483" spans="1:10" ht="18" hidden="1" customHeight="1">
      <c r="A5483" s="13" t="s">
        <v>1157</v>
      </c>
      <c r="B5483" s="12" t="s">
        <v>924</v>
      </c>
      <c r="C5483" s="12" t="s">
        <v>86</v>
      </c>
      <c r="D5483" s="12" t="s">
        <v>204</v>
      </c>
      <c r="E5483" s="12">
        <v>109.29</v>
      </c>
      <c r="F5483" s="14" t="str">
        <f t="shared" si="352"/>
        <v>2025-12-28BillEsso52225 Fuel109.29</v>
      </c>
      <c r="G5483" s="15">
        <f t="shared" si="353"/>
        <v>46019</v>
      </c>
      <c r="H5483" s="16" t="str">
        <f>IF((IFERROR((VLOOKUP(D5483,'Automation (QBO)'!A:B,2,FALSE)),"0"))=0,"Suspense",(IFERROR((VLOOKUP(D5483,'Automation (QBO)'!A:B,2,FALSE)),"Suspense")))</f>
        <v>Fuel</v>
      </c>
      <c r="I5483" s="17">
        <f t="shared" si="354"/>
        <v>109.29</v>
      </c>
      <c r="J5483" s="12" t="str">
        <f t="shared" si="355"/>
        <v>Fuel</v>
      </c>
    </row>
    <row r="5484" spans="1:10" ht="18" hidden="1" customHeight="1">
      <c r="A5484" s="13" t="s">
        <v>1157</v>
      </c>
      <c r="B5484" s="12" t="s">
        <v>924</v>
      </c>
      <c r="C5484" s="12" t="s">
        <v>86</v>
      </c>
      <c r="D5484" s="12" t="s">
        <v>199</v>
      </c>
      <c r="E5484" s="12">
        <v>-5.46</v>
      </c>
      <c r="F5484" s="14" t="str">
        <f t="shared" si="352"/>
        <v>2025-12-28BillEsso21020 GST/HST Payable-5.46</v>
      </c>
      <c r="G5484" s="15">
        <f t="shared" si="353"/>
        <v>46019</v>
      </c>
      <c r="H5484" s="16" t="str">
        <f>IF((IFERROR((VLOOKUP(D5484,'Automation (QBO)'!A:B,2,FALSE)),"0"))=0,"Suspense",(IFERROR((VLOOKUP(D5484,'Automation (QBO)'!A:B,2,FALSE)),"Suspense")))</f>
        <v>GST/HST Payable</v>
      </c>
      <c r="I5484" s="17">
        <f t="shared" si="354"/>
        <v>-5.46</v>
      </c>
      <c r="J5484" s="12" t="str">
        <f t="shared" si="355"/>
        <v>GST/HST Payable</v>
      </c>
    </row>
    <row r="5485" spans="1:10" ht="18" hidden="1" customHeight="1">
      <c r="A5485" s="13" t="s">
        <v>1157</v>
      </c>
      <c r="B5485" s="12" t="s">
        <v>924</v>
      </c>
      <c r="C5485" s="12" t="s">
        <v>86</v>
      </c>
      <c r="D5485" s="12" t="s">
        <v>272</v>
      </c>
      <c r="E5485" s="12">
        <v>114.75</v>
      </c>
      <c r="F5485" s="14" t="str">
        <f t="shared" si="352"/>
        <v>2025-12-28BillEsso21000 Accounts Payable114.75</v>
      </c>
      <c r="G5485" s="15">
        <f t="shared" si="353"/>
        <v>46019</v>
      </c>
      <c r="H5485" s="16" t="str">
        <f>IF((IFERROR((VLOOKUP(D5485,'Automation (QBO)'!A:B,2,FALSE)),"0"))=0,"Suspense",(IFERROR((VLOOKUP(D5485,'Automation (QBO)'!A:B,2,FALSE)),"Suspense")))</f>
        <v>Accounts Payable - Unknown</v>
      </c>
      <c r="I5485" s="17">
        <f t="shared" si="354"/>
        <v>114.75</v>
      </c>
      <c r="J5485" s="12" t="str">
        <f t="shared" si="355"/>
        <v>Accounts Payable - Unknown</v>
      </c>
    </row>
    <row r="5486" spans="1:10" ht="18" hidden="1" customHeight="1">
      <c r="A5486" s="13" t="s">
        <v>1157</v>
      </c>
      <c r="B5486" s="12" t="s">
        <v>925</v>
      </c>
      <c r="C5486" s="12" t="s">
        <v>86</v>
      </c>
      <c r="D5486" s="12" t="s">
        <v>272</v>
      </c>
      <c r="E5486" s="12">
        <v>-114.75</v>
      </c>
      <c r="F5486" s="14" t="str">
        <f t="shared" si="352"/>
        <v>2025-12-28Bill Payment (Credit Card)Esso21000 Accounts Payable-114.75</v>
      </c>
      <c r="G5486" s="15">
        <f t="shared" si="353"/>
        <v>46019</v>
      </c>
      <c r="H5486" s="16" t="str">
        <f>IF((IFERROR((VLOOKUP(D5486,'Automation (QBO)'!A:B,2,FALSE)),"0"))=0,"Suspense",(IFERROR((VLOOKUP(D5486,'Automation (QBO)'!A:B,2,FALSE)),"Suspense")))</f>
        <v>Accounts Payable - Unknown</v>
      </c>
      <c r="I5486" s="17">
        <f t="shared" si="354"/>
        <v>-114.75</v>
      </c>
      <c r="J5486" s="12" t="str">
        <f t="shared" si="355"/>
        <v>Accounts Payable - Unknown</v>
      </c>
    </row>
    <row r="5487" spans="1:10" ht="18" hidden="1" customHeight="1">
      <c r="A5487" s="13" t="s">
        <v>1157</v>
      </c>
      <c r="B5487" s="12" t="s">
        <v>925</v>
      </c>
      <c r="C5487" s="12" t="s">
        <v>86</v>
      </c>
      <c r="D5487" s="12" t="s">
        <v>505</v>
      </c>
      <c r="E5487" s="12">
        <v>114.75</v>
      </c>
      <c r="F5487" s="14" t="str">
        <f t="shared" si="352"/>
        <v>2025-12-28Bill Payment (Credit Card)Esso21010 Credit Card (CIBC Visa)114.75</v>
      </c>
      <c r="G5487" s="15">
        <f t="shared" si="353"/>
        <v>46019</v>
      </c>
      <c r="H5487" s="16" t="str">
        <f>IF((IFERROR((VLOOKUP(D5487,'Automation (QBO)'!A:B,2,FALSE)),"0"))=0,"Suspense",(IFERROR((VLOOKUP(D5487,'Automation (QBO)'!A:B,2,FALSE)),"Suspense")))</f>
        <v>Credit Card (CIBC Visa)</v>
      </c>
      <c r="I5487" s="17">
        <f t="shared" si="354"/>
        <v>114.75</v>
      </c>
      <c r="J5487" s="12" t="str">
        <f t="shared" si="355"/>
        <v>Credit Card (CIBC Visa)</v>
      </c>
    </row>
    <row r="5488" spans="1:10" ht="18" hidden="1" customHeight="1">
      <c r="A5488" s="13" t="s">
        <v>1158</v>
      </c>
      <c r="B5488" s="12" t="s">
        <v>78</v>
      </c>
      <c r="C5488" s="12" t="s">
        <v>80</v>
      </c>
      <c r="D5488" s="12" t="s">
        <v>505</v>
      </c>
      <c r="E5488" s="12">
        <v>14.55</v>
      </c>
      <c r="F5488" s="14" t="str">
        <f t="shared" si="352"/>
        <v>2025-12-29ExpenseApple21010 Credit Card (CIBC Visa)14.55</v>
      </c>
      <c r="G5488" s="15">
        <f t="shared" si="353"/>
        <v>46020</v>
      </c>
      <c r="H5488" s="16" t="str">
        <f>IF((IFERROR((VLOOKUP(D5488,'Automation (QBO)'!A:B,2,FALSE)),"0"))=0,"Suspense",(IFERROR((VLOOKUP(D5488,'Automation (QBO)'!A:B,2,FALSE)),"Suspense")))</f>
        <v>Credit Card (CIBC Visa)</v>
      </c>
      <c r="I5488" s="17">
        <f t="shared" si="354"/>
        <v>14.55</v>
      </c>
      <c r="J5488" s="12" t="str">
        <f t="shared" si="355"/>
        <v>Credit Card (CIBC Visa)</v>
      </c>
    </row>
    <row r="5489" spans="1:10" ht="18" hidden="1" customHeight="1">
      <c r="A5489" s="13" t="s">
        <v>1158</v>
      </c>
      <c r="B5489" s="12" t="s">
        <v>78</v>
      </c>
      <c r="C5489" s="12" t="s">
        <v>80</v>
      </c>
      <c r="D5489" s="12" t="s">
        <v>383</v>
      </c>
      <c r="E5489" s="12">
        <v>13.86</v>
      </c>
      <c r="F5489" s="14" t="str">
        <f t="shared" si="352"/>
        <v>2025-12-29ExpenseApple52165 Subscriptions (Annual)13.86</v>
      </c>
      <c r="G5489" s="15">
        <f t="shared" si="353"/>
        <v>46020</v>
      </c>
      <c r="H5489" s="16" t="str">
        <f>IF((IFERROR((VLOOKUP(D5489,'Automation (QBO)'!A:B,2,FALSE)),"0"))=0,"Suspense",(IFERROR((VLOOKUP(D5489,'Automation (QBO)'!A:B,2,FALSE)),"Suspense")))</f>
        <v>Subscriptions (Annual)</v>
      </c>
      <c r="I5489" s="17">
        <f t="shared" si="354"/>
        <v>13.86</v>
      </c>
      <c r="J5489" s="12" t="str">
        <f t="shared" si="355"/>
        <v>Subscriptions (Annual)</v>
      </c>
    </row>
    <row r="5490" spans="1:10" ht="18" hidden="1" customHeight="1">
      <c r="A5490" s="13" t="s">
        <v>1158</v>
      </c>
      <c r="B5490" s="12" t="s">
        <v>78</v>
      </c>
      <c r="C5490" s="12" t="s">
        <v>80</v>
      </c>
      <c r="D5490" s="12" t="s">
        <v>199</v>
      </c>
      <c r="E5490" s="12">
        <v>-0.69</v>
      </c>
      <c r="F5490" s="14" t="str">
        <f t="shared" si="352"/>
        <v>2025-12-29ExpenseApple21020 GST/HST Payable-0.69</v>
      </c>
      <c r="G5490" s="15">
        <f t="shared" si="353"/>
        <v>46020</v>
      </c>
      <c r="H5490" s="16" t="str">
        <f>IF((IFERROR((VLOOKUP(D5490,'Automation (QBO)'!A:B,2,FALSE)),"0"))=0,"Suspense",(IFERROR((VLOOKUP(D5490,'Automation (QBO)'!A:B,2,FALSE)),"Suspense")))</f>
        <v>GST/HST Payable</v>
      </c>
      <c r="I5490" s="17">
        <f t="shared" si="354"/>
        <v>-0.69</v>
      </c>
      <c r="J5490" s="12" t="str">
        <f t="shared" si="355"/>
        <v>GST/HST Payable</v>
      </c>
    </row>
    <row r="5491" spans="1:10" ht="18" hidden="1" customHeight="1">
      <c r="A5491" s="13" t="s">
        <v>1158</v>
      </c>
      <c r="B5491" s="12" t="s">
        <v>78</v>
      </c>
      <c r="C5491" s="12" t="s">
        <v>80</v>
      </c>
      <c r="D5491" s="12" t="s">
        <v>505</v>
      </c>
      <c r="E5491" s="12">
        <v>44.8</v>
      </c>
      <c r="F5491" s="14" t="str">
        <f t="shared" si="352"/>
        <v>2025-12-29ExpenseApple21010 Credit Card (CIBC Visa)44.8</v>
      </c>
      <c r="G5491" s="15">
        <f t="shared" si="353"/>
        <v>46020</v>
      </c>
      <c r="H5491" s="16" t="str">
        <f>IF((IFERROR((VLOOKUP(D5491,'Automation (QBO)'!A:B,2,FALSE)),"0"))=0,"Suspense",(IFERROR((VLOOKUP(D5491,'Automation (QBO)'!A:B,2,FALSE)),"Suspense")))</f>
        <v>Credit Card (CIBC Visa)</v>
      </c>
      <c r="I5491" s="17">
        <f t="shared" si="354"/>
        <v>44.8</v>
      </c>
      <c r="J5491" s="12" t="str">
        <f t="shared" si="355"/>
        <v>Credit Card (CIBC Visa)</v>
      </c>
    </row>
    <row r="5492" spans="1:10" ht="18" hidden="1" customHeight="1">
      <c r="A5492" s="13" t="s">
        <v>1158</v>
      </c>
      <c r="B5492" s="12" t="s">
        <v>78</v>
      </c>
      <c r="C5492" s="12" t="s">
        <v>80</v>
      </c>
      <c r="D5492" s="12" t="s">
        <v>383</v>
      </c>
      <c r="E5492" s="12">
        <v>42.67</v>
      </c>
      <c r="F5492" s="14" t="str">
        <f t="shared" si="352"/>
        <v>2025-12-29ExpenseApple52165 Subscriptions (Annual)42.67</v>
      </c>
      <c r="G5492" s="15">
        <f t="shared" si="353"/>
        <v>46020</v>
      </c>
      <c r="H5492" s="16" t="str">
        <f>IF((IFERROR((VLOOKUP(D5492,'Automation (QBO)'!A:B,2,FALSE)),"0"))=0,"Suspense",(IFERROR((VLOOKUP(D5492,'Automation (QBO)'!A:B,2,FALSE)),"Suspense")))</f>
        <v>Subscriptions (Annual)</v>
      </c>
      <c r="I5492" s="17">
        <f t="shared" si="354"/>
        <v>42.67</v>
      </c>
      <c r="J5492" s="12" t="str">
        <f t="shared" si="355"/>
        <v>Subscriptions (Annual)</v>
      </c>
    </row>
    <row r="5493" spans="1:10" ht="18" hidden="1" customHeight="1">
      <c r="A5493" s="13" t="s">
        <v>1158</v>
      </c>
      <c r="B5493" s="12" t="s">
        <v>78</v>
      </c>
      <c r="C5493" s="12" t="s">
        <v>80</v>
      </c>
      <c r="D5493" s="12" t="s">
        <v>199</v>
      </c>
      <c r="E5493" s="12">
        <v>-2.13</v>
      </c>
      <c r="F5493" s="14" t="str">
        <f t="shared" si="352"/>
        <v>2025-12-29ExpenseApple21020 GST/HST Payable-2.13</v>
      </c>
      <c r="G5493" s="15">
        <f t="shared" si="353"/>
        <v>46020</v>
      </c>
      <c r="H5493" s="16" t="str">
        <f>IF((IFERROR((VLOOKUP(D5493,'Automation (QBO)'!A:B,2,FALSE)),"0"))=0,"Suspense",(IFERROR((VLOOKUP(D5493,'Automation (QBO)'!A:B,2,FALSE)),"Suspense")))</f>
        <v>GST/HST Payable</v>
      </c>
      <c r="I5493" s="17">
        <f t="shared" si="354"/>
        <v>-2.13</v>
      </c>
      <c r="J5493" s="12" t="str">
        <f t="shared" si="355"/>
        <v>GST/HST Payable</v>
      </c>
    </row>
    <row r="5494" spans="1:10" ht="18" hidden="1" customHeight="1">
      <c r="A5494" s="13" t="s">
        <v>1158</v>
      </c>
      <c r="B5494" s="12" t="s">
        <v>929</v>
      </c>
      <c r="C5494" s="12" t="s">
        <v>1152</v>
      </c>
      <c r="D5494" s="12" t="s">
        <v>272</v>
      </c>
      <c r="E5494" s="12">
        <v>-6520</v>
      </c>
      <c r="F5494" s="14" t="str">
        <f t="shared" si="352"/>
        <v>2025-12-29Bill Payment (Cheque)Xylan Technologies Inc.21000 Accounts Payable-6520</v>
      </c>
      <c r="G5494" s="15">
        <f t="shared" si="353"/>
        <v>46020</v>
      </c>
      <c r="H5494" s="16" t="str">
        <f>IF((IFERROR((VLOOKUP(D5494,'Automation (QBO)'!A:B,2,FALSE)),"0"))=0,"Suspense",(IFERROR((VLOOKUP(D5494,'Automation (QBO)'!A:B,2,FALSE)),"Suspense")))</f>
        <v>Accounts Payable - Unknown</v>
      </c>
      <c r="I5494" s="17">
        <f t="shared" si="354"/>
        <v>-6520</v>
      </c>
      <c r="J5494" s="12" t="str">
        <f t="shared" si="355"/>
        <v>Accounts Payable - Unknown</v>
      </c>
    </row>
    <row r="5495" spans="1:10" ht="18" hidden="1" customHeight="1">
      <c r="A5495" s="124" t="s">
        <v>1158</v>
      </c>
      <c r="B5495" s="12" t="s">
        <v>924</v>
      </c>
      <c r="C5495" s="12" t="s">
        <v>1152</v>
      </c>
      <c r="D5495" s="12" t="s">
        <v>654</v>
      </c>
      <c r="E5495" s="125">
        <v>6520</v>
      </c>
      <c r="F5495" s="14" t="str">
        <f t="shared" si="352"/>
        <v>2025-12-29BillXylan Technologies Inc.51320 Project Expense - Subcontractors6520</v>
      </c>
      <c r="G5495" s="15">
        <f t="shared" si="353"/>
        <v>46020</v>
      </c>
      <c r="H5495" s="16" t="str">
        <f>IF((IFERROR((VLOOKUP(D5495,'Automation (QBO)'!A:B,2,FALSE)),"0"))=0,"Suspense",(IFERROR((VLOOKUP(D5495,'Automation (QBO)'!A:B,2,FALSE)),"Suspense")))</f>
        <v>Project Expense - Subcontractors</v>
      </c>
      <c r="I5495" s="17">
        <f t="shared" si="354"/>
        <v>6520</v>
      </c>
      <c r="J5495" s="12" t="str">
        <f t="shared" si="355"/>
        <v>Project Expense - Subcontractors</v>
      </c>
    </row>
    <row r="5496" spans="1:10" ht="18" hidden="1" customHeight="1">
      <c r="A5496" s="13" t="s">
        <v>1158</v>
      </c>
      <c r="B5496" s="12" t="s">
        <v>924</v>
      </c>
      <c r="C5496" s="12" t="s">
        <v>1152</v>
      </c>
      <c r="D5496" s="12" t="s">
        <v>272</v>
      </c>
      <c r="E5496" s="12">
        <v>6520</v>
      </c>
      <c r="F5496" s="14" t="str">
        <f t="shared" si="352"/>
        <v>2025-12-29BillXylan Technologies Inc.21000 Accounts Payable6520</v>
      </c>
      <c r="G5496" s="15">
        <f t="shared" si="353"/>
        <v>46020</v>
      </c>
      <c r="H5496" s="16" t="str">
        <f>IF((IFERROR((VLOOKUP(D5496,'Automation (QBO)'!A:B,2,FALSE)),"0"))=0,"Suspense",(IFERROR((VLOOKUP(D5496,'Automation (QBO)'!A:B,2,FALSE)),"Suspense")))</f>
        <v>Accounts Payable - Unknown</v>
      </c>
      <c r="I5496" s="17">
        <f t="shared" si="354"/>
        <v>6520</v>
      </c>
      <c r="J5496" s="12" t="str">
        <f t="shared" si="355"/>
        <v>Accounts Payable - Unknown</v>
      </c>
    </row>
    <row r="5497" spans="1:10" ht="18" hidden="1" customHeight="1">
      <c r="A5497" s="13" t="s">
        <v>1158</v>
      </c>
      <c r="B5497" s="12" t="s">
        <v>78</v>
      </c>
      <c r="C5497" s="12" t="s">
        <v>92</v>
      </c>
      <c r="D5497" s="12" t="s">
        <v>978</v>
      </c>
      <c r="E5497" s="12">
        <v>-1321.13</v>
      </c>
      <c r="F5497" s="14" t="str">
        <f t="shared" si="352"/>
        <v>2025-12-29ExpenseBDC22040 Bank Loan - BDC (004)-1321.13</v>
      </c>
      <c r="G5497" s="15">
        <f t="shared" si="353"/>
        <v>46020</v>
      </c>
      <c r="H5497" s="16" t="str">
        <f>IF((IFERROR((VLOOKUP(D5497,'Automation (QBO)'!A:B,2,FALSE)),"0"))=0,"Suspense",(IFERROR((VLOOKUP(D5497,'Automation (QBO)'!A:B,2,FALSE)),"Suspense")))</f>
        <v>Bank Loan 4 (BDC)</v>
      </c>
      <c r="I5497" s="17">
        <f t="shared" si="354"/>
        <v>-1321.13</v>
      </c>
      <c r="J5497" s="12" t="str">
        <f t="shared" si="355"/>
        <v>Bank Loan 4 (BDC)</v>
      </c>
    </row>
    <row r="5498" spans="1:10" ht="18" hidden="1" customHeight="1">
      <c r="A5498" s="13" t="s">
        <v>1158</v>
      </c>
      <c r="B5498" s="12" t="s">
        <v>78</v>
      </c>
      <c r="C5498" s="12" t="s">
        <v>92</v>
      </c>
      <c r="D5498" s="12" t="s">
        <v>199</v>
      </c>
      <c r="E5498" s="12">
        <v>0</v>
      </c>
      <c r="F5498" s="14" t="str">
        <f t="shared" si="352"/>
        <v>2025-12-29ExpenseBDC21020 GST/HST Payable0</v>
      </c>
      <c r="G5498" s="15">
        <f t="shared" si="353"/>
        <v>46020</v>
      </c>
      <c r="H5498" s="16" t="str">
        <f>IF((IFERROR((VLOOKUP(D5498,'Automation (QBO)'!A:B,2,FALSE)),"0"))=0,"Suspense",(IFERROR((VLOOKUP(D5498,'Automation (QBO)'!A:B,2,FALSE)),"Suspense")))</f>
        <v>GST/HST Payable</v>
      </c>
      <c r="I5498" s="17">
        <f t="shared" si="354"/>
        <v>0</v>
      </c>
      <c r="J5498" s="12" t="str">
        <f t="shared" si="355"/>
        <v>GST/HST Payable</v>
      </c>
    </row>
    <row r="5499" spans="1:10" ht="18" hidden="1" customHeight="1">
      <c r="A5499" s="13" t="s">
        <v>1158</v>
      </c>
      <c r="B5499" s="12" t="s">
        <v>78</v>
      </c>
      <c r="C5499" s="12" t="s">
        <v>92</v>
      </c>
      <c r="D5499" s="12" t="s">
        <v>908</v>
      </c>
      <c r="E5499" s="12">
        <v>-167.84</v>
      </c>
      <c r="F5499" s="14" t="str">
        <f t="shared" si="352"/>
        <v>2025-12-29ExpenseBDC22020 Bank Loans - BDC (003)-167.84</v>
      </c>
      <c r="G5499" s="15">
        <f t="shared" si="353"/>
        <v>46020</v>
      </c>
      <c r="H5499" s="16" t="str">
        <f>IF((IFERROR((VLOOKUP(D5499,'Automation (QBO)'!A:B,2,FALSE)),"0"))=0,"Suspense",(IFERROR((VLOOKUP(D5499,'Automation (QBO)'!A:B,2,FALSE)),"Suspense")))</f>
        <v>Bank Loan 3 (BDC)</v>
      </c>
      <c r="I5499" s="17">
        <f t="shared" si="354"/>
        <v>-167.84</v>
      </c>
      <c r="J5499" s="12" t="str">
        <f t="shared" si="355"/>
        <v>Bank Loan 3 (BDC)</v>
      </c>
    </row>
    <row r="5500" spans="1:10" ht="18" hidden="1" customHeight="1">
      <c r="A5500" s="13" t="s">
        <v>1158</v>
      </c>
      <c r="B5500" s="12" t="s">
        <v>78</v>
      </c>
      <c r="C5500" s="12" t="s">
        <v>92</v>
      </c>
      <c r="D5500" s="12" t="s">
        <v>199</v>
      </c>
      <c r="E5500" s="12">
        <v>0</v>
      </c>
      <c r="F5500" s="14" t="str">
        <f t="shared" si="352"/>
        <v>2025-12-29ExpenseBDC21020 GST/HST Payable0</v>
      </c>
      <c r="G5500" s="15">
        <f t="shared" si="353"/>
        <v>46020</v>
      </c>
      <c r="H5500" s="16" t="str">
        <f>IF((IFERROR((VLOOKUP(D5500,'Automation (QBO)'!A:B,2,FALSE)),"0"))=0,"Suspense",(IFERROR((VLOOKUP(D5500,'Automation (QBO)'!A:B,2,FALSE)),"Suspense")))</f>
        <v>GST/HST Payable</v>
      </c>
      <c r="I5500" s="17">
        <f t="shared" si="354"/>
        <v>0</v>
      </c>
      <c r="J5500" s="12" t="str">
        <f t="shared" si="355"/>
        <v>GST/HST Payable</v>
      </c>
    </row>
    <row r="5501" spans="1:10" ht="18" hidden="1" customHeight="1">
      <c r="A5501" s="13" t="s">
        <v>1158</v>
      </c>
      <c r="B5501" s="12" t="s">
        <v>78</v>
      </c>
      <c r="C5501" s="12" t="s">
        <v>92</v>
      </c>
      <c r="D5501" s="12" t="s">
        <v>201</v>
      </c>
      <c r="E5501" s="12">
        <v>-167.84</v>
      </c>
      <c r="F5501" s="14" t="str">
        <f t="shared" si="352"/>
        <v>2025-12-29ExpenseBDC11005 Chequing (CIBC)-167.84</v>
      </c>
      <c r="G5501" s="15">
        <f t="shared" si="353"/>
        <v>46020</v>
      </c>
      <c r="H5501" s="16" t="str">
        <f>IF((IFERROR((VLOOKUP(D5501,'Automation (QBO)'!A:B,2,FALSE)),"0"))=0,"Suspense",(IFERROR((VLOOKUP(D5501,'Automation (QBO)'!A:B,2,FALSE)),"Suspense")))</f>
        <v>Chequing (CIBC)</v>
      </c>
      <c r="I5501" s="17">
        <f t="shared" si="354"/>
        <v>-167.84</v>
      </c>
      <c r="J5501" s="12" t="str">
        <f t="shared" si="355"/>
        <v>Chequing (CIBC)</v>
      </c>
    </row>
    <row r="5502" spans="1:10" ht="18" hidden="1" customHeight="1">
      <c r="A5502" s="13" t="s">
        <v>1158</v>
      </c>
      <c r="B5502" s="12" t="s">
        <v>929</v>
      </c>
      <c r="C5502" s="12" t="s">
        <v>1152</v>
      </c>
      <c r="D5502" s="12" t="s">
        <v>201</v>
      </c>
      <c r="E5502" s="12">
        <v>-6520</v>
      </c>
      <c r="F5502" s="14" t="str">
        <f t="shared" si="352"/>
        <v>2025-12-29Bill Payment (Cheque)Xylan Technologies Inc.11005 Chequing (CIBC)-6520</v>
      </c>
      <c r="G5502" s="15">
        <f t="shared" si="353"/>
        <v>46020</v>
      </c>
      <c r="H5502" s="16" t="str">
        <f>IF((IFERROR((VLOOKUP(D5502,'Automation (QBO)'!A:B,2,FALSE)),"0"))=0,"Suspense",(IFERROR((VLOOKUP(D5502,'Automation (QBO)'!A:B,2,FALSE)),"Suspense")))</f>
        <v>Chequing (CIBC)</v>
      </c>
      <c r="I5502" s="17">
        <f t="shared" si="354"/>
        <v>-6520</v>
      </c>
      <c r="J5502" s="12" t="str">
        <f t="shared" si="355"/>
        <v>Chequing (CIBC)</v>
      </c>
    </row>
    <row r="5503" spans="1:10" ht="18" hidden="1" customHeight="1">
      <c r="A5503" s="13" t="s">
        <v>1158</v>
      </c>
      <c r="B5503" s="12" t="s">
        <v>78</v>
      </c>
      <c r="C5503" s="12" t="s">
        <v>92</v>
      </c>
      <c r="D5503" s="12" t="s">
        <v>201</v>
      </c>
      <c r="E5503" s="12">
        <v>-1321.13</v>
      </c>
      <c r="F5503" s="14" t="str">
        <f t="shared" si="352"/>
        <v>2025-12-29ExpenseBDC11005 Chequing (CIBC)-1321.13</v>
      </c>
      <c r="G5503" s="15">
        <f t="shared" si="353"/>
        <v>46020</v>
      </c>
      <c r="H5503" s="16" t="str">
        <f>IF((IFERROR((VLOOKUP(D5503,'Automation (QBO)'!A:B,2,FALSE)),"0"))=0,"Suspense",(IFERROR((VLOOKUP(D5503,'Automation (QBO)'!A:B,2,FALSE)),"Suspense")))</f>
        <v>Chequing (CIBC)</v>
      </c>
      <c r="I5503" s="17">
        <f t="shared" si="354"/>
        <v>-1321.13</v>
      </c>
      <c r="J5503" s="12" t="str">
        <f t="shared" si="355"/>
        <v>Chequing (CIBC)</v>
      </c>
    </row>
    <row r="5504" spans="1:10" ht="18" hidden="1" customHeight="1">
      <c r="A5504" s="13" t="s">
        <v>1159</v>
      </c>
      <c r="B5504" s="12" t="s">
        <v>105</v>
      </c>
      <c r="D5504" s="12" t="s">
        <v>225</v>
      </c>
      <c r="E5504" s="12">
        <v>8486.0499999999993</v>
      </c>
      <c r="F5504" s="14" t="str">
        <f t="shared" si="352"/>
        <v>2025-12-30Journal Entry52510 Payroll - Salary8486.05</v>
      </c>
      <c r="G5504" s="15">
        <f t="shared" si="353"/>
        <v>46021</v>
      </c>
      <c r="H5504" s="16" t="str">
        <f>IF((IFERROR((VLOOKUP(D5504,'Automation (QBO)'!A:B,2,FALSE)),"0"))=0,"Suspense",(IFERROR((VLOOKUP(D5504,'Automation (QBO)'!A:B,2,FALSE)),"Suspense")))</f>
        <v>Payroll - Salary</v>
      </c>
      <c r="I5504" s="17">
        <f t="shared" si="354"/>
        <v>8486.0499999999993</v>
      </c>
      <c r="J5504" s="12" t="str">
        <f t="shared" si="355"/>
        <v>Payroll - Salary</v>
      </c>
    </row>
    <row r="5505" spans="1:10" ht="18" hidden="1" customHeight="1">
      <c r="A5505" s="13" t="s">
        <v>1159</v>
      </c>
      <c r="B5505" s="12" t="s">
        <v>105</v>
      </c>
      <c r="D5505" s="12" t="s">
        <v>657</v>
      </c>
      <c r="E5505" s="12">
        <v>199.43</v>
      </c>
      <c r="F5505" s="14" t="str">
        <f t="shared" si="352"/>
        <v>2025-12-30Journal Entry52535 Payroll - WCB199.43</v>
      </c>
      <c r="G5505" s="15">
        <f t="shared" si="353"/>
        <v>46021</v>
      </c>
      <c r="H5505" s="16" t="str">
        <f>IF((IFERROR((VLOOKUP(D5505,'Automation (QBO)'!A:B,2,FALSE)),"0"))=0,"Suspense",(IFERROR((VLOOKUP(D5505,'Automation (QBO)'!A:B,2,FALSE)),"Suspense")))</f>
        <v>Payroll - WCB</v>
      </c>
      <c r="I5505" s="17">
        <f t="shared" si="354"/>
        <v>199.43</v>
      </c>
      <c r="J5505" s="12" t="str">
        <f t="shared" si="355"/>
        <v>Payroll - WCB</v>
      </c>
    </row>
    <row r="5506" spans="1:10" ht="18" hidden="1" customHeight="1">
      <c r="A5506" s="13" t="s">
        <v>1159</v>
      </c>
      <c r="B5506" s="12" t="s">
        <v>105</v>
      </c>
      <c r="D5506" s="12" t="s">
        <v>221</v>
      </c>
      <c r="E5506" s="12">
        <v>481.78</v>
      </c>
      <c r="F5506" s="14" t="str">
        <f t="shared" si="352"/>
        <v>2025-12-30Journal Entry52525 Payroll - CPP481.78</v>
      </c>
      <c r="G5506" s="15">
        <f t="shared" si="353"/>
        <v>46021</v>
      </c>
      <c r="H5506" s="16" t="str">
        <f>IF((IFERROR((VLOOKUP(D5506,'Automation (QBO)'!A:B,2,FALSE)),"0"))=0,"Suspense",(IFERROR((VLOOKUP(D5506,'Automation (QBO)'!A:B,2,FALSE)),"Suspense")))</f>
        <v>Payroll - CPP + EI</v>
      </c>
      <c r="I5506" s="17">
        <f t="shared" si="354"/>
        <v>481.78</v>
      </c>
      <c r="J5506" s="12" t="str">
        <f t="shared" si="355"/>
        <v>Payroll - CPP + EI</v>
      </c>
    </row>
    <row r="5507" spans="1:10" ht="18" hidden="1" customHeight="1">
      <c r="A5507" s="13" t="s">
        <v>1159</v>
      </c>
      <c r="B5507" s="12" t="s">
        <v>105</v>
      </c>
      <c r="D5507" s="12" t="s">
        <v>222</v>
      </c>
      <c r="E5507" s="12">
        <v>53.23</v>
      </c>
      <c r="F5507" s="14" t="str">
        <f t="shared" si="352"/>
        <v>2025-12-30Journal Entry52520 Payroll - EI53.23</v>
      </c>
      <c r="G5507" s="15">
        <f t="shared" si="353"/>
        <v>46021</v>
      </c>
      <c r="H5507" s="16" t="str">
        <f>IF((IFERROR((VLOOKUP(D5507,'Automation (QBO)'!A:B,2,FALSE)),"0"))=0,"Suspense",(IFERROR((VLOOKUP(D5507,'Automation (QBO)'!A:B,2,FALSE)),"Suspense")))</f>
        <v>Payroll - CPP + EI</v>
      </c>
      <c r="I5507" s="17">
        <f t="shared" si="354"/>
        <v>53.23</v>
      </c>
      <c r="J5507" s="12" t="str">
        <f t="shared" si="355"/>
        <v>Payroll - CPP + EI</v>
      </c>
    </row>
    <row r="5508" spans="1:10" ht="18" hidden="1" customHeight="1">
      <c r="A5508" s="13" t="s">
        <v>1159</v>
      </c>
      <c r="B5508" s="12" t="s">
        <v>105</v>
      </c>
      <c r="D5508" s="12" t="s">
        <v>888</v>
      </c>
      <c r="E5508" s="12">
        <v>99.57</v>
      </c>
      <c r="F5508" s="14" t="str">
        <f t="shared" si="352"/>
        <v>2025-12-30Journal Entry52515 Payroll - Fees99.57</v>
      </c>
      <c r="G5508" s="15">
        <f t="shared" si="353"/>
        <v>46021</v>
      </c>
      <c r="H5508" s="16" t="str">
        <f>IF((IFERROR((VLOOKUP(D5508,'Automation (QBO)'!A:B,2,FALSE)),"0"))=0,"Suspense",(IFERROR((VLOOKUP(D5508,'Automation (QBO)'!A:B,2,FALSE)),"Suspense")))</f>
        <v>Payroll - Fees</v>
      </c>
      <c r="I5508" s="17">
        <f t="shared" si="354"/>
        <v>99.57</v>
      </c>
      <c r="J5508" s="12" t="str">
        <f t="shared" si="355"/>
        <v>Payroll - Fees</v>
      </c>
    </row>
    <row r="5509" spans="1:10" ht="18" hidden="1" customHeight="1">
      <c r="A5509" s="13" t="s">
        <v>1159</v>
      </c>
      <c r="B5509" s="12" t="s">
        <v>105</v>
      </c>
      <c r="D5509" s="12" t="s">
        <v>223</v>
      </c>
      <c r="E5509" s="12">
        <v>-5.0199999999999996</v>
      </c>
      <c r="F5509" s="14" t="str">
        <f t="shared" si="352"/>
        <v>2025-12-30Journal Entry21031 GST/HST Suspense-5.02</v>
      </c>
      <c r="G5509" s="15">
        <f t="shared" si="353"/>
        <v>46021</v>
      </c>
      <c r="H5509" s="16" t="str">
        <f>IF((IFERROR((VLOOKUP(D5509,'Automation (QBO)'!A:B,2,FALSE)),"0"))=0,"Suspense",(IFERROR((VLOOKUP(D5509,'Automation (QBO)'!A:B,2,FALSE)),"Suspense")))</f>
        <v>GST/HST Suspense</v>
      </c>
      <c r="I5509" s="17">
        <f t="shared" si="354"/>
        <v>-5.0199999999999996</v>
      </c>
      <c r="J5509" s="12" t="str">
        <f t="shared" si="355"/>
        <v>GST/HST Suspense</v>
      </c>
    </row>
    <row r="5510" spans="1:10" ht="18" hidden="1" customHeight="1">
      <c r="A5510" s="13" t="s">
        <v>1159</v>
      </c>
      <c r="B5510" s="12" t="s">
        <v>105</v>
      </c>
      <c r="D5510" s="12" t="s">
        <v>296</v>
      </c>
      <c r="E5510" s="12">
        <v>0</v>
      </c>
      <c r="F5510" s="14" t="str">
        <f t="shared" si="352"/>
        <v>2025-12-30Journal Entry13001 Due to/from Saltire Holdings0</v>
      </c>
      <c r="G5510" s="15">
        <f t="shared" si="353"/>
        <v>46021</v>
      </c>
      <c r="H5510" s="16" t="str">
        <f>IF((IFERROR((VLOOKUP(D5510,'Automation (QBO)'!A:B,2,FALSE)),"0"))=0,"Suspense",(IFERROR((VLOOKUP(D5510,'Automation (QBO)'!A:B,2,FALSE)),"Suspense")))</f>
        <v>Due to/from Saltire Holdings</v>
      </c>
      <c r="I5510" s="17">
        <f t="shared" si="354"/>
        <v>0</v>
      </c>
      <c r="J5510" s="12" t="str">
        <f t="shared" si="355"/>
        <v>Due to/from Saltire Holdings</v>
      </c>
    </row>
    <row r="5511" spans="1:10" ht="18" hidden="1" customHeight="1">
      <c r="A5511" s="13" t="s">
        <v>1159</v>
      </c>
      <c r="B5511" s="12" t="s">
        <v>105</v>
      </c>
      <c r="D5511" s="12" t="s">
        <v>296</v>
      </c>
      <c r="E5511" s="12">
        <v>0</v>
      </c>
      <c r="F5511" s="14" t="str">
        <f t="shared" si="352"/>
        <v>2025-12-30Journal Entry13001 Due to/from Saltire Holdings0</v>
      </c>
      <c r="G5511" s="15">
        <f t="shared" si="353"/>
        <v>46021</v>
      </c>
      <c r="H5511" s="16" t="str">
        <f>IF((IFERROR((VLOOKUP(D5511,'Automation (QBO)'!A:B,2,FALSE)),"0"))=0,"Suspense",(IFERROR((VLOOKUP(D5511,'Automation (QBO)'!A:B,2,FALSE)),"Suspense")))</f>
        <v>Due to/from Saltire Holdings</v>
      </c>
      <c r="I5511" s="17">
        <f t="shared" si="354"/>
        <v>0</v>
      </c>
      <c r="J5511" s="12" t="str">
        <f t="shared" si="355"/>
        <v>Due to/from Saltire Holdings</v>
      </c>
    </row>
    <row r="5512" spans="1:10" ht="18" hidden="1" customHeight="1">
      <c r="A5512" s="124" t="s">
        <v>1159</v>
      </c>
      <c r="B5512" s="12" t="s">
        <v>924</v>
      </c>
      <c r="C5512" s="12" t="s">
        <v>122</v>
      </c>
      <c r="D5512" s="12" t="s">
        <v>654</v>
      </c>
      <c r="E5512" s="125">
        <v>2634.55</v>
      </c>
      <c r="F5512" s="14" t="str">
        <f t="shared" si="352"/>
        <v>2025-12-30BillCrestlynn Contracting51320 Project Expense - Subcontractors2634.55</v>
      </c>
      <c r="G5512" s="15">
        <f t="shared" si="353"/>
        <v>46021</v>
      </c>
      <c r="H5512" s="16" t="str">
        <f>IF((IFERROR((VLOOKUP(D5512,'Automation (QBO)'!A:B,2,FALSE)),"0"))=0,"Suspense",(IFERROR((VLOOKUP(D5512,'Automation (QBO)'!A:B,2,FALSE)),"Suspense")))</f>
        <v>Project Expense - Subcontractors</v>
      </c>
      <c r="I5512" s="17">
        <f t="shared" si="354"/>
        <v>2634.55</v>
      </c>
      <c r="J5512" s="12" t="str">
        <f t="shared" si="355"/>
        <v>Project Expense - Subcontractors</v>
      </c>
    </row>
    <row r="5513" spans="1:10" ht="18" hidden="1" customHeight="1">
      <c r="A5513" s="13" t="s">
        <v>1159</v>
      </c>
      <c r="B5513" s="12" t="s">
        <v>924</v>
      </c>
      <c r="C5513" s="12" t="s">
        <v>122</v>
      </c>
      <c r="D5513" s="12" t="s">
        <v>199</v>
      </c>
      <c r="E5513" s="12">
        <v>-131.74</v>
      </c>
      <c r="F5513" s="14" t="str">
        <f t="shared" si="352"/>
        <v>2025-12-30BillCrestlynn Contracting21020 GST/HST Payable-131.74</v>
      </c>
      <c r="G5513" s="15">
        <f t="shared" si="353"/>
        <v>46021</v>
      </c>
      <c r="H5513" s="16" t="str">
        <f>IF((IFERROR((VLOOKUP(D5513,'Automation (QBO)'!A:B,2,FALSE)),"0"))=0,"Suspense",(IFERROR((VLOOKUP(D5513,'Automation (QBO)'!A:B,2,FALSE)),"Suspense")))</f>
        <v>GST/HST Payable</v>
      </c>
      <c r="I5513" s="17">
        <f t="shared" si="354"/>
        <v>-131.74</v>
      </c>
      <c r="J5513" s="12" t="str">
        <f t="shared" si="355"/>
        <v>GST/HST Payable</v>
      </c>
    </row>
    <row r="5514" spans="1:10" ht="18" hidden="1" customHeight="1">
      <c r="A5514" s="13" t="s">
        <v>1159</v>
      </c>
      <c r="B5514" s="12" t="s">
        <v>924</v>
      </c>
      <c r="C5514" s="12" t="s">
        <v>122</v>
      </c>
      <c r="D5514" s="12" t="s">
        <v>272</v>
      </c>
      <c r="E5514" s="12">
        <v>2766.29</v>
      </c>
      <c r="F5514" s="14" t="str">
        <f t="shared" si="352"/>
        <v>2025-12-30BillCrestlynn Contracting21000 Accounts Payable2766.29</v>
      </c>
      <c r="G5514" s="15">
        <f t="shared" si="353"/>
        <v>46021</v>
      </c>
      <c r="H5514" s="16" t="str">
        <f>IF((IFERROR((VLOOKUP(D5514,'Automation (QBO)'!A:B,2,FALSE)),"0"))=0,"Suspense",(IFERROR((VLOOKUP(D5514,'Automation (QBO)'!A:B,2,FALSE)),"Suspense")))</f>
        <v>Accounts Payable - Unknown</v>
      </c>
      <c r="I5514" s="17">
        <f t="shared" si="354"/>
        <v>2766.29</v>
      </c>
      <c r="J5514" s="12" t="str">
        <f t="shared" si="355"/>
        <v>Accounts Payable - Unknown</v>
      </c>
    </row>
    <row r="5515" spans="1:10" ht="18" hidden="1" customHeight="1">
      <c r="A5515" s="13" t="s">
        <v>1159</v>
      </c>
      <c r="B5515" s="12" t="s">
        <v>929</v>
      </c>
      <c r="C5515" s="12" t="s">
        <v>122</v>
      </c>
      <c r="D5515" s="12" t="s">
        <v>272</v>
      </c>
      <c r="E5515" s="12">
        <v>-2766.29</v>
      </c>
      <c r="F5515" s="14" t="str">
        <f t="shared" si="352"/>
        <v>2025-12-30Bill Payment (Cheque)Crestlynn Contracting21000 Accounts Payable-2766.29</v>
      </c>
      <c r="G5515" s="15">
        <f t="shared" si="353"/>
        <v>46021</v>
      </c>
      <c r="H5515" s="16" t="str">
        <f>IF((IFERROR((VLOOKUP(D5515,'Automation (QBO)'!A:B,2,FALSE)),"0"))=0,"Suspense",(IFERROR((VLOOKUP(D5515,'Automation (QBO)'!A:B,2,FALSE)),"Suspense")))</f>
        <v>Accounts Payable - Unknown</v>
      </c>
      <c r="I5515" s="17">
        <f t="shared" si="354"/>
        <v>-2766.29</v>
      </c>
      <c r="J5515" s="12" t="str">
        <f t="shared" si="355"/>
        <v>Accounts Payable - Unknown</v>
      </c>
    </row>
    <row r="5516" spans="1:10" ht="18" hidden="1" customHeight="1">
      <c r="A5516" s="13" t="s">
        <v>1159</v>
      </c>
      <c r="B5516" s="12" t="s">
        <v>105</v>
      </c>
      <c r="D5516" s="12" t="s">
        <v>201</v>
      </c>
      <c r="E5516" s="12">
        <v>-9325.08</v>
      </c>
      <c r="F5516" s="14" t="str">
        <f t="shared" si="352"/>
        <v>2025-12-30Journal Entry11005 Chequing (CIBC)-9325.08</v>
      </c>
      <c r="G5516" s="15">
        <f t="shared" si="353"/>
        <v>46021</v>
      </c>
      <c r="H5516" s="16" t="str">
        <f>IF((IFERROR((VLOOKUP(D5516,'Automation (QBO)'!A:B,2,FALSE)),"0"))=0,"Suspense",(IFERROR((VLOOKUP(D5516,'Automation (QBO)'!A:B,2,FALSE)),"Suspense")))</f>
        <v>Chequing (CIBC)</v>
      </c>
      <c r="I5516" s="17">
        <f t="shared" si="354"/>
        <v>-9325.08</v>
      </c>
      <c r="J5516" s="12" t="str">
        <f t="shared" si="355"/>
        <v>Chequing (CIBC)</v>
      </c>
    </row>
    <row r="5517" spans="1:10" ht="18" hidden="1" customHeight="1">
      <c r="A5517" s="13" t="s">
        <v>1159</v>
      </c>
      <c r="B5517" s="12" t="s">
        <v>929</v>
      </c>
      <c r="C5517" s="12" t="s">
        <v>122</v>
      </c>
      <c r="D5517" s="12" t="s">
        <v>201</v>
      </c>
      <c r="E5517" s="12">
        <v>-2766.29</v>
      </c>
      <c r="F5517" s="14" t="str">
        <f t="shared" si="352"/>
        <v>2025-12-30Bill Payment (Cheque)Crestlynn Contracting11005 Chequing (CIBC)-2766.29</v>
      </c>
      <c r="G5517" s="15">
        <f t="shared" si="353"/>
        <v>46021</v>
      </c>
      <c r="H5517" s="16" t="str">
        <f>IF((IFERROR((VLOOKUP(D5517,'Automation (QBO)'!A:B,2,FALSE)),"0"))=0,"Suspense",(IFERROR((VLOOKUP(D5517,'Automation (QBO)'!A:B,2,FALSE)),"Suspense")))</f>
        <v>Chequing (CIBC)</v>
      </c>
      <c r="I5517" s="17">
        <f t="shared" si="354"/>
        <v>-2766.29</v>
      </c>
      <c r="J5517" s="12" t="str">
        <f t="shared" si="355"/>
        <v>Chequing (CIBC)</v>
      </c>
    </row>
    <row r="5518" spans="1:10" ht="18" hidden="1" customHeight="1">
      <c r="A5518" s="13" t="s">
        <v>1160</v>
      </c>
      <c r="B5518" s="12" t="s">
        <v>105</v>
      </c>
      <c r="D5518" s="12" t="s">
        <v>225</v>
      </c>
      <c r="E5518" s="12">
        <v>0</v>
      </c>
      <c r="F5518" s="14" t="str">
        <f t="shared" si="352"/>
        <v>2025-12-31Journal Entry52510 Payroll - Salary0</v>
      </c>
      <c r="G5518" s="15">
        <f t="shared" si="353"/>
        <v>46022</v>
      </c>
      <c r="H5518" s="16" t="str">
        <f>IF((IFERROR((VLOOKUP(D5518,'Automation (QBO)'!A:B,2,FALSE)),"0"))=0,"Suspense",(IFERROR((VLOOKUP(D5518,'Automation (QBO)'!A:B,2,FALSE)),"Suspense")))</f>
        <v>Payroll - Salary</v>
      </c>
      <c r="I5518" s="17">
        <f t="shared" si="354"/>
        <v>0</v>
      </c>
      <c r="J5518" s="12" t="str">
        <f t="shared" si="355"/>
        <v>Payroll - Salary</v>
      </c>
    </row>
    <row r="5519" spans="1:10" ht="18" hidden="1" customHeight="1">
      <c r="A5519" s="13" t="s">
        <v>1160</v>
      </c>
      <c r="B5519" s="12" t="s">
        <v>105</v>
      </c>
      <c r="D5519" s="12" t="s">
        <v>657</v>
      </c>
      <c r="E5519" s="12">
        <v>0</v>
      </c>
      <c r="F5519" s="14" t="str">
        <f t="shared" si="352"/>
        <v>2025-12-31Journal Entry52535 Payroll - WCB0</v>
      </c>
      <c r="G5519" s="15">
        <f t="shared" si="353"/>
        <v>46022</v>
      </c>
      <c r="H5519" s="16" t="str">
        <f>IF((IFERROR((VLOOKUP(D5519,'Automation (QBO)'!A:B,2,FALSE)),"0"))=0,"Suspense",(IFERROR((VLOOKUP(D5519,'Automation (QBO)'!A:B,2,FALSE)),"Suspense")))</f>
        <v>Payroll - WCB</v>
      </c>
      <c r="I5519" s="17">
        <f t="shared" si="354"/>
        <v>0</v>
      </c>
      <c r="J5519" s="12" t="str">
        <f t="shared" si="355"/>
        <v>Payroll - WCB</v>
      </c>
    </row>
    <row r="5520" spans="1:10" ht="18" hidden="1" customHeight="1">
      <c r="A5520" s="13" t="s">
        <v>1160</v>
      </c>
      <c r="B5520" s="12" t="s">
        <v>105</v>
      </c>
      <c r="D5520" s="12" t="s">
        <v>221</v>
      </c>
      <c r="F5520" s="14" t="str">
        <f t="shared" si="352"/>
        <v>2025-12-31Journal Entry52525 Payroll - CPP</v>
      </c>
      <c r="G5520" s="15">
        <f t="shared" si="353"/>
        <v>46022</v>
      </c>
      <c r="H5520" s="16" t="str">
        <f>IF((IFERROR((VLOOKUP(D5520,'Automation (QBO)'!A:B,2,FALSE)),"0"))=0,"Suspense",(IFERROR((VLOOKUP(D5520,'Automation (QBO)'!A:B,2,FALSE)),"Suspense")))</f>
        <v>Payroll - CPP + EI</v>
      </c>
      <c r="I5520" s="17">
        <f t="shared" si="354"/>
        <v>0</v>
      </c>
      <c r="J5520" s="12" t="str">
        <f t="shared" si="355"/>
        <v>Payroll - CPP + EI</v>
      </c>
    </row>
    <row r="5521" spans="1:10" ht="18" hidden="1" customHeight="1">
      <c r="A5521" s="13" t="s">
        <v>1160</v>
      </c>
      <c r="B5521" s="12" t="s">
        <v>105</v>
      </c>
      <c r="D5521" s="12" t="s">
        <v>222</v>
      </c>
      <c r="E5521" s="12">
        <v>0</v>
      </c>
      <c r="F5521" s="14" t="str">
        <f t="shared" si="352"/>
        <v>2025-12-31Journal Entry52520 Payroll - EI0</v>
      </c>
      <c r="G5521" s="15">
        <f t="shared" si="353"/>
        <v>46022</v>
      </c>
      <c r="H5521" s="16" t="str">
        <f>IF((IFERROR((VLOOKUP(D5521,'Automation (QBO)'!A:B,2,FALSE)),"0"))=0,"Suspense",(IFERROR((VLOOKUP(D5521,'Automation (QBO)'!A:B,2,FALSE)),"Suspense")))</f>
        <v>Payroll - CPP + EI</v>
      </c>
      <c r="I5521" s="17">
        <f t="shared" si="354"/>
        <v>0</v>
      </c>
      <c r="J5521" s="12" t="str">
        <f t="shared" si="355"/>
        <v>Payroll - CPP + EI</v>
      </c>
    </row>
    <row r="5522" spans="1:10" ht="18" hidden="1" customHeight="1">
      <c r="A5522" s="13" t="s">
        <v>1160</v>
      </c>
      <c r="B5522" s="12" t="s">
        <v>105</v>
      </c>
      <c r="D5522" s="12" t="s">
        <v>888</v>
      </c>
      <c r="E5522" s="12">
        <v>0.91</v>
      </c>
      <c r="F5522" s="14" t="str">
        <f t="shared" si="352"/>
        <v>2025-12-31Journal Entry52515 Payroll - Fees0.91</v>
      </c>
      <c r="G5522" s="15">
        <f t="shared" si="353"/>
        <v>46022</v>
      </c>
      <c r="H5522" s="16" t="str">
        <f>IF((IFERROR((VLOOKUP(D5522,'Automation (QBO)'!A:B,2,FALSE)),"0"))=0,"Suspense",(IFERROR((VLOOKUP(D5522,'Automation (QBO)'!A:B,2,FALSE)),"Suspense")))</f>
        <v>Payroll - Fees</v>
      </c>
      <c r="I5522" s="17">
        <f t="shared" si="354"/>
        <v>0.91</v>
      </c>
      <c r="J5522" s="12" t="str">
        <f t="shared" si="355"/>
        <v>Payroll - Fees</v>
      </c>
    </row>
    <row r="5523" spans="1:10" ht="18" hidden="1" customHeight="1">
      <c r="A5523" s="13" t="s">
        <v>1160</v>
      </c>
      <c r="B5523" s="12" t="s">
        <v>105</v>
      </c>
      <c r="D5523" s="12" t="s">
        <v>223</v>
      </c>
      <c r="E5523" s="12">
        <v>0</v>
      </c>
      <c r="F5523" s="14" t="str">
        <f t="shared" si="352"/>
        <v>2025-12-31Journal Entry21031 GST/HST Suspense0</v>
      </c>
      <c r="G5523" s="15">
        <f t="shared" si="353"/>
        <v>46022</v>
      </c>
      <c r="H5523" s="16" t="str">
        <f>IF((IFERROR((VLOOKUP(D5523,'Automation (QBO)'!A:B,2,FALSE)),"0"))=0,"Suspense",(IFERROR((VLOOKUP(D5523,'Automation (QBO)'!A:B,2,FALSE)),"Suspense")))</f>
        <v>GST/HST Suspense</v>
      </c>
      <c r="I5523" s="17">
        <f t="shared" si="354"/>
        <v>0</v>
      </c>
      <c r="J5523" s="12" t="str">
        <f t="shared" si="355"/>
        <v>GST/HST Suspense</v>
      </c>
    </row>
    <row r="5524" spans="1:10" ht="18" hidden="1" customHeight="1">
      <c r="A5524" s="13" t="s">
        <v>1160</v>
      </c>
      <c r="B5524" s="12" t="s">
        <v>105</v>
      </c>
      <c r="D5524" s="12" t="s">
        <v>296</v>
      </c>
      <c r="E5524" s="12">
        <v>0</v>
      </c>
      <c r="F5524" s="14" t="str">
        <f t="shared" si="352"/>
        <v>2025-12-31Journal Entry13001 Due to/from Saltire Holdings0</v>
      </c>
      <c r="G5524" s="15">
        <f t="shared" si="353"/>
        <v>46022</v>
      </c>
      <c r="H5524" s="16" t="str">
        <f>IF((IFERROR((VLOOKUP(D5524,'Automation (QBO)'!A:B,2,FALSE)),"0"))=0,"Suspense",(IFERROR((VLOOKUP(D5524,'Automation (QBO)'!A:B,2,FALSE)),"Suspense")))</f>
        <v>Due to/from Saltire Holdings</v>
      </c>
      <c r="I5524" s="17">
        <f t="shared" si="354"/>
        <v>0</v>
      </c>
      <c r="J5524" s="12" t="str">
        <f t="shared" si="355"/>
        <v>Due to/from Saltire Holdings</v>
      </c>
    </row>
    <row r="5525" spans="1:10" ht="18" hidden="1" customHeight="1">
      <c r="A5525" s="13" t="s">
        <v>1160</v>
      </c>
      <c r="B5525" s="12" t="s">
        <v>105</v>
      </c>
      <c r="D5525" s="12" t="s">
        <v>296</v>
      </c>
      <c r="E5525" s="12">
        <v>0</v>
      </c>
      <c r="F5525" s="14" t="str">
        <f t="shared" si="352"/>
        <v>2025-12-31Journal Entry13001 Due to/from Saltire Holdings0</v>
      </c>
      <c r="G5525" s="15">
        <f t="shared" si="353"/>
        <v>46022</v>
      </c>
      <c r="H5525" s="16" t="str">
        <f>IF((IFERROR((VLOOKUP(D5525,'Automation (QBO)'!A:B,2,FALSE)),"0"))=0,"Suspense",(IFERROR((VLOOKUP(D5525,'Automation (QBO)'!A:B,2,FALSE)),"Suspense")))</f>
        <v>Due to/from Saltire Holdings</v>
      </c>
      <c r="I5525" s="17">
        <f t="shared" si="354"/>
        <v>0</v>
      </c>
      <c r="J5525" s="12" t="str">
        <f t="shared" si="355"/>
        <v>Due to/from Saltire Holdings</v>
      </c>
    </row>
    <row r="5526" spans="1:10" ht="18" hidden="1" customHeight="1">
      <c r="A5526" s="13" t="s">
        <v>1160</v>
      </c>
      <c r="B5526" s="12" t="s">
        <v>78</v>
      </c>
      <c r="C5526" s="12" t="s">
        <v>1028</v>
      </c>
      <c r="D5526" s="12" t="s">
        <v>206</v>
      </c>
      <c r="E5526" s="12">
        <v>40</v>
      </c>
      <c r="F5526" s="14" t="str">
        <f t="shared" si="352"/>
        <v>2025-12-31ExpenseCIBC52115 Bank Fees40</v>
      </c>
      <c r="G5526" s="15">
        <f t="shared" si="353"/>
        <v>46022</v>
      </c>
      <c r="H5526" s="16" t="str">
        <f>IF((IFERROR((VLOOKUP(D5526,'Automation (QBO)'!A:B,2,FALSE)),"0"))=0,"Suspense",(IFERROR((VLOOKUP(D5526,'Automation (QBO)'!A:B,2,FALSE)),"Suspense")))</f>
        <v>Bank Fees</v>
      </c>
      <c r="I5526" s="17">
        <f t="shared" si="354"/>
        <v>40</v>
      </c>
      <c r="J5526" s="12" t="str">
        <f t="shared" si="355"/>
        <v>Bank Fees</v>
      </c>
    </row>
    <row r="5527" spans="1:10" ht="18" hidden="1" customHeight="1">
      <c r="A5527" s="13" t="s">
        <v>1160</v>
      </c>
      <c r="B5527" s="12" t="s">
        <v>78</v>
      </c>
      <c r="C5527" s="12" t="s">
        <v>1028</v>
      </c>
      <c r="D5527" s="12" t="s">
        <v>199</v>
      </c>
      <c r="E5527" s="12">
        <v>0</v>
      </c>
      <c r="F5527" s="14" t="str">
        <f t="shared" si="352"/>
        <v>2025-12-31ExpenseCIBC21020 GST/HST Payable0</v>
      </c>
      <c r="G5527" s="15">
        <f t="shared" si="353"/>
        <v>46022</v>
      </c>
      <c r="H5527" s="16" t="str">
        <f>IF((IFERROR((VLOOKUP(D5527,'Automation (QBO)'!A:B,2,FALSE)),"0"))=0,"Suspense",(IFERROR((VLOOKUP(D5527,'Automation (QBO)'!A:B,2,FALSE)),"Suspense")))</f>
        <v>GST/HST Payable</v>
      </c>
      <c r="I5527" s="17">
        <f t="shared" si="354"/>
        <v>0</v>
      </c>
      <c r="J5527" s="12" t="str">
        <f t="shared" si="355"/>
        <v>GST/HST Payable</v>
      </c>
    </row>
    <row r="5528" spans="1:10" ht="18" hidden="1" customHeight="1">
      <c r="A5528" s="13" t="s">
        <v>1160</v>
      </c>
      <c r="B5528" s="12" t="s">
        <v>78</v>
      </c>
      <c r="C5528" s="12" t="s">
        <v>1028</v>
      </c>
      <c r="D5528" s="12" t="s">
        <v>201</v>
      </c>
      <c r="E5528" s="12">
        <v>-9.5</v>
      </c>
      <c r="F5528" s="14" t="str">
        <f t="shared" si="352"/>
        <v>2025-12-31ExpenseCIBC11005 Chequing (CIBC)-9.5</v>
      </c>
      <c r="G5528" s="15">
        <f t="shared" si="353"/>
        <v>46022</v>
      </c>
      <c r="H5528" s="16" t="str">
        <f>IF((IFERROR((VLOOKUP(D5528,'Automation (QBO)'!A:B,2,FALSE)),"0"))=0,"Suspense",(IFERROR((VLOOKUP(D5528,'Automation (QBO)'!A:B,2,FALSE)),"Suspense")))</f>
        <v>Chequing (CIBC)</v>
      </c>
      <c r="I5528" s="17">
        <f t="shared" si="354"/>
        <v>-9.5</v>
      </c>
      <c r="J5528" s="12" t="str">
        <f t="shared" si="355"/>
        <v>Chequing (CIBC)</v>
      </c>
    </row>
    <row r="5529" spans="1:10" ht="18" hidden="1" customHeight="1">
      <c r="A5529" s="13" t="s">
        <v>1160</v>
      </c>
      <c r="B5529" s="12" t="s">
        <v>78</v>
      </c>
      <c r="C5529" s="12" t="s">
        <v>1028</v>
      </c>
      <c r="D5529" s="12" t="s">
        <v>206</v>
      </c>
      <c r="E5529" s="12">
        <v>9.5</v>
      </c>
      <c r="F5529" s="14" t="str">
        <f t="shared" si="352"/>
        <v>2025-12-31ExpenseCIBC52115 Bank Fees9.5</v>
      </c>
      <c r="G5529" s="15">
        <f t="shared" si="353"/>
        <v>46022</v>
      </c>
      <c r="H5529" s="16" t="str">
        <f>IF((IFERROR((VLOOKUP(D5529,'Automation (QBO)'!A:B,2,FALSE)),"0"))=0,"Suspense",(IFERROR((VLOOKUP(D5529,'Automation (QBO)'!A:B,2,FALSE)),"Suspense")))</f>
        <v>Bank Fees</v>
      </c>
      <c r="I5529" s="17">
        <f t="shared" si="354"/>
        <v>9.5</v>
      </c>
      <c r="J5529" s="12" t="str">
        <f t="shared" si="355"/>
        <v>Bank Fees</v>
      </c>
    </row>
    <row r="5530" spans="1:10" ht="18" hidden="1" customHeight="1">
      <c r="A5530" s="13" t="s">
        <v>1160</v>
      </c>
      <c r="B5530" s="12" t="s">
        <v>78</v>
      </c>
      <c r="C5530" s="12" t="s">
        <v>1028</v>
      </c>
      <c r="D5530" s="12" t="s">
        <v>199</v>
      </c>
      <c r="E5530" s="12">
        <v>0</v>
      </c>
      <c r="F5530" s="14" t="str">
        <f t="shared" si="352"/>
        <v>2025-12-31ExpenseCIBC21020 GST/HST Payable0</v>
      </c>
      <c r="G5530" s="15">
        <f t="shared" si="353"/>
        <v>46022</v>
      </c>
      <c r="H5530" s="16" t="str">
        <f>IF((IFERROR((VLOOKUP(D5530,'Automation (QBO)'!A:B,2,FALSE)),"0"))=0,"Suspense",(IFERROR((VLOOKUP(D5530,'Automation (QBO)'!A:B,2,FALSE)),"Suspense")))</f>
        <v>GST/HST Payable</v>
      </c>
      <c r="I5530" s="17">
        <f t="shared" si="354"/>
        <v>0</v>
      </c>
      <c r="J5530" s="12" t="str">
        <f t="shared" si="355"/>
        <v>GST/HST Payable</v>
      </c>
    </row>
    <row r="5531" spans="1:10" ht="18" hidden="1" customHeight="1">
      <c r="A5531" s="13" t="s">
        <v>1160</v>
      </c>
      <c r="B5531" s="12" t="s">
        <v>78</v>
      </c>
      <c r="C5531" s="12" t="s">
        <v>1028</v>
      </c>
      <c r="D5531" s="12" t="s">
        <v>207</v>
      </c>
      <c r="E5531" s="12">
        <v>-6</v>
      </c>
      <c r="F5531" s="14" t="str">
        <f t="shared" si="352"/>
        <v>2025-12-31ExpenseCIBC11010 Savings (CIBC)-6</v>
      </c>
      <c r="G5531" s="15">
        <f t="shared" si="353"/>
        <v>46022</v>
      </c>
      <c r="H5531" s="16" t="str">
        <f>IF((IFERROR((VLOOKUP(D5531,'Automation (QBO)'!A:B,2,FALSE)),"0"))=0,"Suspense",(IFERROR((VLOOKUP(D5531,'Automation (QBO)'!A:B,2,FALSE)),"Suspense")))</f>
        <v>Savings (CIBC)</v>
      </c>
      <c r="I5531" s="17">
        <f t="shared" si="354"/>
        <v>-6</v>
      </c>
      <c r="J5531" s="12" t="str">
        <f t="shared" si="355"/>
        <v>Savings (CIBC)</v>
      </c>
    </row>
    <row r="5532" spans="1:10" ht="18" hidden="1" customHeight="1">
      <c r="A5532" s="13" t="s">
        <v>1160</v>
      </c>
      <c r="B5532" s="12" t="s">
        <v>78</v>
      </c>
      <c r="C5532" s="12" t="s">
        <v>1028</v>
      </c>
      <c r="D5532" s="12" t="s">
        <v>206</v>
      </c>
      <c r="E5532" s="12">
        <v>6</v>
      </c>
      <c r="F5532" s="14" t="str">
        <f t="shared" si="352"/>
        <v>2025-12-31ExpenseCIBC52115 Bank Fees6</v>
      </c>
      <c r="G5532" s="15">
        <f t="shared" si="353"/>
        <v>46022</v>
      </c>
      <c r="H5532" s="16" t="str">
        <f>IF((IFERROR((VLOOKUP(D5532,'Automation (QBO)'!A:B,2,FALSE)),"0"))=0,"Suspense",(IFERROR((VLOOKUP(D5532,'Automation (QBO)'!A:B,2,FALSE)),"Suspense")))</f>
        <v>Bank Fees</v>
      </c>
      <c r="I5532" s="17">
        <f t="shared" si="354"/>
        <v>6</v>
      </c>
      <c r="J5532" s="12" t="str">
        <f t="shared" si="355"/>
        <v>Bank Fees</v>
      </c>
    </row>
    <row r="5533" spans="1:10" ht="18" hidden="1" customHeight="1">
      <c r="A5533" s="13" t="s">
        <v>1160</v>
      </c>
      <c r="B5533" s="12" t="s">
        <v>78</v>
      </c>
      <c r="C5533" s="12" t="s">
        <v>1028</v>
      </c>
      <c r="D5533" s="12" t="s">
        <v>199</v>
      </c>
      <c r="E5533" s="12">
        <v>0</v>
      </c>
      <c r="F5533" s="14" t="str">
        <f t="shared" si="352"/>
        <v>2025-12-31ExpenseCIBC21020 GST/HST Payable0</v>
      </c>
      <c r="G5533" s="15">
        <f t="shared" si="353"/>
        <v>46022</v>
      </c>
      <c r="H5533" s="16" t="str">
        <f>IF((IFERROR((VLOOKUP(D5533,'Automation (QBO)'!A:B,2,FALSE)),"0"))=0,"Suspense",(IFERROR((VLOOKUP(D5533,'Automation (QBO)'!A:B,2,FALSE)),"Suspense")))</f>
        <v>GST/HST Payable</v>
      </c>
      <c r="I5533" s="17">
        <f t="shared" si="354"/>
        <v>0</v>
      </c>
      <c r="J5533" s="12" t="str">
        <f t="shared" si="355"/>
        <v>GST/HST Payable</v>
      </c>
    </row>
    <row r="5534" spans="1:10" ht="18" hidden="1" customHeight="1">
      <c r="A5534" s="13" t="s">
        <v>1160</v>
      </c>
      <c r="B5534" s="12" t="s">
        <v>105</v>
      </c>
      <c r="D5534" s="12" t="s">
        <v>201</v>
      </c>
      <c r="E5534" s="12">
        <v>-0.91</v>
      </c>
      <c r="F5534" s="14" t="str">
        <f t="shared" si="352"/>
        <v>2025-12-31Journal Entry11005 Chequing (CIBC)-0.91</v>
      </c>
      <c r="G5534" s="15">
        <f t="shared" si="353"/>
        <v>46022</v>
      </c>
      <c r="H5534" s="16" t="str">
        <f>IF((IFERROR((VLOOKUP(D5534,'Automation (QBO)'!A:B,2,FALSE)),"0"))=0,"Suspense",(IFERROR((VLOOKUP(D5534,'Automation (QBO)'!A:B,2,FALSE)),"Suspense")))</f>
        <v>Chequing (CIBC)</v>
      </c>
      <c r="I5534" s="17">
        <f t="shared" si="354"/>
        <v>-0.91</v>
      </c>
      <c r="J5534" s="12" t="str">
        <f t="shared" si="355"/>
        <v>Chequing (CIBC)</v>
      </c>
    </row>
    <row r="5535" spans="1:10" ht="18" hidden="1" customHeight="1">
      <c r="A5535" s="13" t="s">
        <v>1160</v>
      </c>
      <c r="B5535" s="12" t="s">
        <v>78</v>
      </c>
      <c r="C5535" s="12" t="s">
        <v>1028</v>
      </c>
      <c r="D5535" s="12" t="s">
        <v>201</v>
      </c>
      <c r="E5535" s="12">
        <v>-40</v>
      </c>
      <c r="F5535" s="14" t="str">
        <f t="shared" si="352"/>
        <v>2025-12-31ExpenseCIBC11005 Chequing (CIBC)-40</v>
      </c>
      <c r="G5535" s="15">
        <f t="shared" si="353"/>
        <v>46022</v>
      </c>
      <c r="H5535" s="16" t="str">
        <f>IF((IFERROR((VLOOKUP(D5535,'Automation (QBO)'!A:B,2,FALSE)),"0"))=0,"Suspense",(IFERROR((VLOOKUP(D5535,'Automation (QBO)'!A:B,2,FALSE)),"Suspense")))</f>
        <v>Chequing (CIBC)</v>
      </c>
      <c r="I5535" s="17">
        <f t="shared" si="354"/>
        <v>-40</v>
      </c>
      <c r="J5535" s="12" t="str">
        <f t="shared" si="355"/>
        <v>Chequing (CIBC)</v>
      </c>
    </row>
  </sheetData>
  <autoFilter ref="A1:L5535" xr:uid="{91BD79A2-8359-E044-97FC-97CBFB2A56BD}">
    <filterColumn colId="7">
      <filters>
        <filter val="Payroll - Hourly"/>
      </filters>
    </filterColumn>
  </autoFilter>
  <conditionalFormatting sqref="F1">
    <cfRule type="duplicateValues" dxfId="33" priority="3"/>
    <cfRule type="duplicateValues" dxfId="32" priority="6"/>
  </conditionalFormatting>
  <conditionalFormatting sqref="F2:F1048576">
    <cfRule type="duplicateValues" dxfId="31" priority="7"/>
  </conditionalFormatting>
  <conditionalFormatting sqref="J1:J1048576">
    <cfRule type="containsText" dxfId="30" priority="4" operator="containsText" text="Suspense">
      <formula>NOT(ISERROR(SEARCH("Suspense",J1)))</formula>
    </cfRule>
  </conditionalFormatting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81B3120B-BBF4-C142-BE07-A67BD4774541}">
          <x14:formula1>
            <xm:f>Budget!$A$4:$A$232</xm:f>
          </x14:formula1>
          <xm:sqref>J1:J1048576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2A32-390B-7640-9208-1ECAECF809B9}">
  <sheetPr>
    <tabColor theme="8" tint="0.79998168889431442"/>
  </sheetPr>
  <dimension ref="A1:D104"/>
  <sheetViews>
    <sheetView topLeftCell="A82" zoomScale="140" zoomScaleNormal="140" workbookViewId="0">
      <selection activeCell="B104" sqref="B104"/>
    </sheetView>
  </sheetViews>
  <sheetFormatPr baseColWidth="10" defaultRowHeight="16"/>
  <cols>
    <col min="1" max="1" width="38.5" bestFit="1" customWidth="1"/>
    <col min="2" max="2" width="33" bestFit="1" customWidth="1"/>
    <col min="3" max="3" width="28.33203125" bestFit="1" customWidth="1"/>
  </cols>
  <sheetData>
    <row r="1" spans="1:4" ht="30" customHeight="1">
      <c r="A1" s="5" t="s">
        <v>227</v>
      </c>
      <c r="B1" s="9" t="s">
        <v>228</v>
      </c>
      <c r="C1" s="53" t="s">
        <v>229</v>
      </c>
      <c r="D1" s="5" t="s">
        <v>350</v>
      </c>
    </row>
    <row r="2" spans="1:4">
      <c r="A2" s="12" t="s">
        <v>201</v>
      </c>
      <c r="B2" t="s">
        <v>482</v>
      </c>
    </row>
    <row r="3" spans="1:4">
      <c r="A3" s="12" t="s">
        <v>207</v>
      </c>
      <c r="B3" t="s">
        <v>247</v>
      </c>
    </row>
    <row r="4" spans="1:4">
      <c r="A4" t="s">
        <v>295</v>
      </c>
      <c r="B4" t="s">
        <v>338</v>
      </c>
    </row>
    <row r="5" spans="1:4">
      <c r="A5" s="12" t="s">
        <v>665</v>
      </c>
      <c r="B5" t="s">
        <v>355</v>
      </c>
    </row>
    <row r="6" spans="1:4">
      <c r="A6" t="s">
        <v>296</v>
      </c>
      <c r="B6" t="s">
        <v>335</v>
      </c>
    </row>
    <row r="7" spans="1:4">
      <c r="A7" s="12" t="s">
        <v>215</v>
      </c>
      <c r="B7" t="s">
        <v>249</v>
      </c>
    </row>
    <row r="8" spans="1:4">
      <c r="A8" s="12" t="s">
        <v>656</v>
      </c>
      <c r="B8" t="s">
        <v>334</v>
      </c>
    </row>
    <row r="9" spans="1:4">
      <c r="A9" t="s">
        <v>311</v>
      </c>
      <c r="B9" t="s">
        <v>336</v>
      </c>
    </row>
    <row r="10" spans="1:4">
      <c r="A10" t="s">
        <v>305</v>
      </c>
      <c r="B10" t="s">
        <v>251</v>
      </c>
    </row>
    <row r="11" spans="1:4">
      <c r="A11" t="s">
        <v>315</v>
      </c>
      <c r="B11" t="s">
        <v>252</v>
      </c>
    </row>
    <row r="12" spans="1:4">
      <c r="A12" t="s">
        <v>291</v>
      </c>
      <c r="B12" t="s">
        <v>341</v>
      </c>
    </row>
    <row r="13" spans="1:4">
      <c r="A13" t="s">
        <v>272</v>
      </c>
      <c r="B13" t="s">
        <v>340</v>
      </c>
    </row>
    <row r="14" spans="1:4">
      <c r="A14" t="s">
        <v>658</v>
      </c>
      <c r="B14" t="s">
        <v>349</v>
      </c>
    </row>
    <row r="15" spans="1:4">
      <c r="A15" s="12" t="s">
        <v>224</v>
      </c>
      <c r="B15" t="s">
        <v>194</v>
      </c>
    </row>
    <row r="16" spans="1:4">
      <c r="A16" s="101" t="s">
        <v>835</v>
      </c>
      <c r="B16" t="s">
        <v>353</v>
      </c>
    </row>
    <row r="17" spans="1:2">
      <c r="A17" t="s">
        <v>284</v>
      </c>
      <c r="B17" t="s">
        <v>504</v>
      </c>
    </row>
    <row r="18" spans="1:2">
      <c r="A18" t="s">
        <v>288</v>
      </c>
      <c r="B18" t="s">
        <v>504</v>
      </c>
    </row>
    <row r="19" spans="1:2">
      <c r="A19" s="12" t="s">
        <v>505</v>
      </c>
      <c r="B19" t="s">
        <v>504</v>
      </c>
    </row>
    <row r="20" spans="1:2">
      <c r="A20" s="12" t="s">
        <v>197</v>
      </c>
      <c r="B20" t="s">
        <v>504</v>
      </c>
    </row>
    <row r="21" spans="1:2">
      <c r="A21" s="12" t="s">
        <v>199</v>
      </c>
      <c r="B21" t="s">
        <v>256</v>
      </c>
    </row>
    <row r="22" spans="1:2">
      <c r="A22" t="s">
        <v>285</v>
      </c>
      <c r="B22" t="s">
        <v>504</v>
      </c>
    </row>
    <row r="23" spans="1:2">
      <c r="A23" s="12" t="s">
        <v>226</v>
      </c>
      <c r="B23" t="s">
        <v>256</v>
      </c>
    </row>
    <row r="24" spans="1:2">
      <c r="A24" s="12" t="s">
        <v>223</v>
      </c>
      <c r="B24" t="s">
        <v>257</v>
      </c>
    </row>
    <row r="25" spans="1:2">
      <c r="A25" t="s">
        <v>271</v>
      </c>
      <c r="B25" t="s">
        <v>258</v>
      </c>
    </row>
    <row r="26" spans="1:2">
      <c r="A26" s="12" t="s">
        <v>214</v>
      </c>
      <c r="B26" t="s">
        <v>259</v>
      </c>
    </row>
    <row r="27" spans="1:2">
      <c r="A27" s="12" t="s">
        <v>218</v>
      </c>
      <c r="B27" t="s">
        <v>353</v>
      </c>
    </row>
    <row r="28" spans="1:2">
      <c r="A28" s="101" t="s">
        <v>680</v>
      </c>
      <c r="B28" t="s">
        <v>626</v>
      </c>
    </row>
    <row r="29" spans="1:2">
      <c r="A29" s="12" t="s">
        <v>666</v>
      </c>
      <c r="B29" t="s">
        <v>376</v>
      </c>
    </row>
    <row r="30" spans="1:2">
      <c r="A30" s="101" t="s">
        <v>758</v>
      </c>
      <c r="B30" t="s">
        <v>538</v>
      </c>
    </row>
    <row r="31" spans="1:2">
      <c r="A31" s="101" t="s">
        <v>757</v>
      </c>
      <c r="B31" t="s">
        <v>393</v>
      </c>
    </row>
    <row r="32" spans="1:2">
      <c r="A32" s="101" t="s">
        <v>759</v>
      </c>
      <c r="B32" t="s">
        <v>645</v>
      </c>
    </row>
    <row r="33" spans="1:4">
      <c r="A33" s="101" t="s">
        <v>760</v>
      </c>
      <c r="B33" t="s">
        <v>375</v>
      </c>
    </row>
    <row r="34" spans="1:4">
      <c r="A34" s="101" t="s">
        <v>761</v>
      </c>
      <c r="B34" t="s">
        <v>763</v>
      </c>
    </row>
    <row r="35" spans="1:4">
      <c r="A35" s="101" t="s">
        <v>762</v>
      </c>
      <c r="B35" t="s">
        <v>764</v>
      </c>
    </row>
    <row r="36" spans="1:4">
      <c r="A36" s="12" t="s">
        <v>219</v>
      </c>
      <c r="B36" t="s">
        <v>401</v>
      </c>
    </row>
    <row r="37" spans="1:4">
      <c r="A37" t="s">
        <v>308</v>
      </c>
      <c r="B37" t="s">
        <v>339</v>
      </c>
    </row>
    <row r="38" spans="1:4">
      <c r="A38" t="s">
        <v>322</v>
      </c>
      <c r="B38" t="s">
        <v>260</v>
      </c>
    </row>
    <row r="39" spans="1:4">
      <c r="A39" s="55" t="s">
        <v>669</v>
      </c>
      <c r="B39" s="56" t="s">
        <v>391</v>
      </c>
      <c r="C39" s="56"/>
      <c r="D39" s="56" t="s">
        <v>329</v>
      </c>
    </row>
    <row r="40" spans="1:4">
      <c r="A40" s="12" t="s">
        <v>213</v>
      </c>
      <c r="B40" t="s">
        <v>261</v>
      </c>
    </row>
    <row r="41" spans="1:4">
      <c r="A41" t="s">
        <v>300</v>
      </c>
      <c r="B41" t="s">
        <v>262</v>
      </c>
    </row>
    <row r="42" spans="1:4">
      <c r="A42" s="12" t="s">
        <v>211</v>
      </c>
      <c r="B42" t="s">
        <v>263</v>
      </c>
    </row>
    <row r="43" spans="1:4">
      <c r="A43" s="101" t="s">
        <v>663</v>
      </c>
      <c r="B43" t="s">
        <v>379</v>
      </c>
    </row>
    <row r="44" spans="1:4">
      <c r="A44" s="12" t="s">
        <v>205</v>
      </c>
      <c r="B44" t="s">
        <v>264</v>
      </c>
    </row>
    <row r="45" spans="1:4">
      <c r="A45" s="101" t="s">
        <v>654</v>
      </c>
      <c r="B45" t="s">
        <v>370</v>
      </c>
    </row>
    <row r="46" spans="1:4">
      <c r="A46" t="s">
        <v>273</v>
      </c>
      <c r="B46" t="s">
        <v>265</v>
      </c>
    </row>
    <row r="47" spans="1:4" ht="17">
      <c r="A47" t="s">
        <v>274</v>
      </c>
      <c r="B47" t="s">
        <v>266</v>
      </c>
    </row>
    <row r="48" spans="1:4">
      <c r="A48" s="12" t="s">
        <v>209</v>
      </c>
      <c r="B48" t="s">
        <v>267</v>
      </c>
    </row>
    <row r="49" spans="1:2">
      <c r="A49" s="12" t="s">
        <v>198</v>
      </c>
      <c r="B49" t="s">
        <v>268</v>
      </c>
    </row>
    <row r="50" spans="1:2">
      <c r="A50" s="101" t="s">
        <v>660</v>
      </c>
      <c r="B50" t="s">
        <v>371</v>
      </c>
    </row>
    <row r="51" spans="1:2">
      <c r="A51" s="101" t="s">
        <v>824</v>
      </c>
      <c r="B51" t="s">
        <v>371</v>
      </c>
    </row>
    <row r="52" spans="1:2">
      <c r="A52" t="s">
        <v>283</v>
      </c>
      <c r="B52" t="s">
        <v>57</v>
      </c>
    </row>
    <row r="53" spans="1:2">
      <c r="A53" s="12" t="s">
        <v>202</v>
      </c>
      <c r="B53" t="s">
        <v>56</v>
      </c>
    </row>
    <row r="54" spans="1:2">
      <c r="A54" s="12" t="s">
        <v>206</v>
      </c>
      <c r="B54" t="s">
        <v>57</v>
      </c>
    </row>
    <row r="55" spans="1:2">
      <c r="A55" t="s">
        <v>275</v>
      </c>
      <c r="B55" t="s">
        <v>232</v>
      </c>
    </row>
    <row r="56" spans="1:2">
      <c r="A56" s="101" t="s">
        <v>723</v>
      </c>
      <c r="B56" t="s">
        <v>242</v>
      </c>
    </row>
    <row r="57" spans="1:2">
      <c r="A57" s="12" t="s">
        <v>208</v>
      </c>
      <c r="B57" t="s">
        <v>233</v>
      </c>
    </row>
    <row r="58" spans="1:2">
      <c r="A58" t="s">
        <v>276</v>
      </c>
      <c r="B58" t="s">
        <v>234</v>
      </c>
    </row>
    <row r="59" spans="1:2">
      <c r="A59" t="s">
        <v>281</v>
      </c>
      <c r="B59" t="s">
        <v>235</v>
      </c>
    </row>
    <row r="60" spans="1:2">
      <c r="A60" t="s">
        <v>310</v>
      </c>
      <c r="B60" t="s">
        <v>236</v>
      </c>
    </row>
    <row r="61" spans="1:2">
      <c r="A61" s="12" t="s">
        <v>200</v>
      </c>
      <c r="B61" t="s">
        <v>246</v>
      </c>
    </row>
    <row r="62" spans="1:2" ht="17">
      <c r="A62" s="101" t="s">
        <v>659</v>
      </c>
      <c r="B62" t="s">
        <v>53</v>
      </c>
    </row>
    <row r="63" spans="1:2">
      <c r="A63" t="s">
        <v>277</v>
      </c>
      <c r="B63" t="s">
        <v>237</v>
      </c>
    </row>
    <row r="64" spans="1:2">
      <c r="A64" t="s">
        <v>325</v>
      </c>
      <c r="B64" t="s">
        <v>238</v>
      </c>
    </row>
    <row r="65" spans="1:4">
      <c r="A65" s="12" t="s">
        <v>383</v>
      </c>
      <c r="B65" t="s">
        <v>382</v>
      </c>
    </row>
    <row r="66" spans="1:4">
      <c r="A66" t="s">
        <v>324</v>
      </c>
      <c r="B66" t="s">
        <v>239</v>
      </c>
    </row>
    <row r="67" spans="1:4">
      <c r="A67" s="12" t="s">
        <v>653</v>
      </c>
      <c r="B67" t="s">
        <v>346</v>
      </c>
    </row>
    <row r="68" spans="1:4">
      <c r="A68" s="12" t="s">
        <v>403</v>
      </c>
      <c r="B68" t="s">
        <v>402</v>
      </c>
    </row>
    <row r="69" spans="1:4">
      <c r="A69" t="s">
        <v>278</v>
      </c>
      <c r="B69" t="s">
        <v>240</v>
      </c>
    </row>
    <row r="70" spans="1:4">
      <c r="A70" s="12" t="s">
        <v>212</v>
      </c>
      <c r="B70" t="s">
        <v>241</v>
      </c>
    </row>
    <row r="71" spans="1:4">
      <c r="A71" s="12" t="s">
        <v>203</v>
      </c>
      <c r="B71" t="s">
        <v>231</v>
      </c>
    </row>
    <row r="72" spans="1:4">
      <c r="A72" t="s">
        <v>293</v>
      </c>
      <c r="B72" t="s">
        <v>242</v>
      </c>
    </row>
    <row r="73" spans="1:4">
      <c r="A73" t="s">
        <v>279</v>
      </c>
      <c r="B73" t="s">
        <v>243</v>
      </c>
    </row>
    <row r="74" spans="1:4">
      <c r="A74" s="12" t="s">
        <v>210</v>
      </c>
      <c r="B74" t="s">
        <v>244</v>
      </c>
    </row>
    <row r="75" spans="1:4">
      <c r="A75" s="12" t="s">
        <v>390</v>
      </c>
      <c r="B75" t="s">
        <v>237</v>
      </c>
    </row>
    <row r="76" spans="1:4" ht="17">
      <c r="A76" s="101" t="s">
        <v>687</v>
      </c>
      <c r="B76" t="s">
        <v>237</v>
      </c>
      <c r="D76" t="s">
        <v>756</v>
      </c>
    </row>
    <row r="77" spans="1:4">
      <c r="A77" t="s">
        <v>655</v>
      </c>
      <c r="B77" t="s">
        <v>330</v>
      </c>
    </row>
    <row r="78" spans="1:4">
      <c r="A78" t="s">
        <v>294</v>
      </c>
      <c r="B78" t="s">
        <v>245</v>
      </c>
    </row>
    <row r="79" spans="1:4">
      <c r="A79" s="55" t="s">
        <v>216</v>
      </c>
      <c r="B79" s="56" t="s">
        <v>241</v>
      </c>
      <c r="C79" s="56"/>
      <c r="D79" s="56" t="s">
        <v>342</v>
      </c>
    </row>
    <row r="80" spans="1:4">
      <c r="A80" s="55" t="s">
        <v>204</v>
      </c>
      <c r="B80" s="56" t="s">
        <v>391</v>
      </c>
      <c r="C80" s="56"/>
      <c r="D80" s="56" t="s">
        <v>329</v>
      </c>
    </row>
    <row r="81" spans="1:2">
      <c r="A81" t="s">
        <v>317</v>
      </c>
    </row>
    <row r="82" spans="1:2">
      <c r="A82" s="12" t="s">
        <v>220</v>
      </c>
      <c r="B82" t="s">
        <v>602</v>
      </c>
    </row>
    <row r="83" spans="1:2">
      <c r="A83" s="12" t="s">
        <v>225</v>
      </c>
      <c r="B83" t="s">
        <v>604</v>
      </c>
    </row>
    <row r="84" spans="1:2">
      <c r="A84" s="12" t="s">
        <v>222</v>
      </c>
      <c r="B84" t="s">
        <v>327</v>
      </c>
    </row>
    <row r="85" spans="1:2">
      <c r="A85" s="12" t="s">
        <v>221</v>
      </c>
      <c r="B85" t="s">
        <v>327</v>
      </c>
    </row>
    <row r="86" spans="1:2">
      <c r="A86" t="s">
        <v>280</v>
      </c>
      <c r="B86" t="s">
        <v>331</v>
      </c>
    </row>
    <row r="87" spans="1:2" ht="17">
      <c r="A87" s="101" t="s">
        <v>657</v>
      </c>
      <c r="B87" t="s">
        <v>598</v>
      </c>
    </row>
    <row r="88" spans="1:2">
      <c r="A88" t="s">
        <v>319</v>
      </c>
      <c r="B88" t="s">
        <v>269</v>
      </c>
    </row>
    <row r="89" spans="1:2">
      <c r="A89" s="12" t="s">
        <v>394</v>
      </c>
      <c r="B89" t="s">
        <v>347</v>
      </c>
    </row>
    <row r="90" spans="1:2">
      <c r="A90" s="12" t="s">
        <v>348</v>
      </c>
      <c r="B90" t="s">
        <v>347</v>
      </c>
    </row>
    <row r="91" spans="1:2">
      <c r="A91" s="56" t="s">
        <v>270</v>
      </c>
      <c r="B91" t="s">
        <v>332</v>
      </c>
    </row>
    <row r="92" spans="1:2">
      <c r="A92" s="12" t="s">
        <v>217</v>
      </c>
      <c r="B92" t="s">
        <v>376</v>
      </c>
    </row>
    <row r="93" spans="1:2">
      <c r="A93" s="12" t="s">
        <v>304</v>
      </c>
      <c r="B93" t="s">
        <v>268</v>
      </c>
    </row>
    <row r="94" spans="1:2">
      <c r="A94" t="s">
        <v>888</v>
      </c>
      <c r="B94" t="s">
        <v>380</v>
      </c>
    </row>
    <row r="95" spans="1:2">
      <c r="A95" t="s">
        <v>846</v>
      </c>
      <c r="B95" t="s">
        <v>327</v>
      </c>
    </row>
    <row r="96" spans="1:2">
      <c r="A96" t="s">
        <v>772</v>
      </c>
      <c r="B96" t="s">
        <v>238</v>
      </c>
    </row>
    <row r="97" spans="1:2">
      <c r="A97" t="s">
        <v>889</v>
      </c>
    </row>
    <row r="98" spans="1:2">
      <c r="A98" t="s">
        <v>907</v>
      </c>
      <c r="B98" t="s">
        <v>904</v>
      </c>
    </row>
    <row r="99" spans="1:2">
      <c r="A99" t="s">
        <v>906</v>
      </c>
      <c r="B99" t="s">
        <v>905</v>
      </c>
    </row>
    <row r="100" spans="1:2">
      <c r="A100" t="s">
        <v>978</v>
      </c>
      <c r="B100" t="s">
        <v>1043</v>
      </c>
    </row>
    <row r="101" spans="1:2">
      <c r="A101" t="s">
        <v>950</v>
      </c>
      <c r="B101" t="s">
        <v>374</v>
      </c>
    </row>
    <row r="102" spans="1:2">
      <c r="A102" t="s">
        <v>908</v>
      </c>
      <c r="B102" t="s">
        <v>625</v>
      </c>
    </row>
    <row r="103" spans="1:2">
      <c r="A103" t="s">
        <v>922</v>
      </c>
      <c r="B103" t="s">
        <v>627</v>
      </c>
    </row>
    <row r="104" spans="1:2">
      <c r="A104" t="s">
        <v>980</v>
      </c>
      <c r="B104" t="s">
        <v>1043</v>
      </c>
    </row>
  </sheetData>
  <autoFilter ref="A1:D76" xr:uid="{D24D2A32-390B-7640-9208-1ECAECF809B9}">
    <sortState xmlns:xlrd2="http://schemas.microsoft.com/office/spreadsheetml/2017/richdata2" ref="A2:D93">
      <sortCondition ref="A1:A93"/>
    </sortState>
  </autoFilter>
  <conditionalFormatting sqref="A1 A6:A46 A77:A78 A48:A70 A82 A72:A75 A91:A1048576">
    <cfRule type="duplicateValues" dxfId="29" priority="6"/>
  </conditionalFormatting>
  <conditionalFormatting sqref="A1:A46 A77:A78 A48:A70 A82 A72:A75 A91:A1048576">
    <cfRule type="duplicateValues" dxfId="28" priority="3"/>
  </conditionalFormatting>
  <conditionalFormatting sqref="B1">
    <cfRule type="containsText" dxfId="27" priority="4" operator="containsText" text="Expense">
      <formula>NOT(ISERROR(SEARCH("Expense",B1)))</formula>
    </cfRule>
    <cfRule type="cellIs" dxfId="26" priority="5" operator="equal">
      <formula>"Suspense"</formula>
    </cfRule>
  </conditionalFormatting>
  <conditionalFormatting sqref="D1">
    <cfRule type="duplicateValues" dxfId="25" priority="1"/>
    <cfRule type="duplicateValues" dxfId="24" priority="2"/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C434B2-1B75-6D44-864F-6C2898F2155C}">
          <x14:formula1>
            <xm:f>Budget!$A$3:$A$303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301D-983B-0D4B-9F59-8DB2BF50216B}">
  <dimension ref="A4:C83"/>
  <sheetViews>
    <sheetView topLeftCell="A34" zoomScale="240" zoomScaleNormal="240" workbookViewId="0">
      <selection activeCell="A50" sqref="A42:A50"/>
    </sheetView>
  </sheetViews>
  <sheetFormatPr baseColWidth="10" defaultRowHeight="16"/>
  <cols>
    <col min="1" max="1" width="25" bestFit="1" customWidth="1"/>
    <col min="2" max="2" width="62.1640625" bestFit="1" customWidth="1"/>
    <col min="3" max="3" width="54.6640625" bestFit="1" customWidth="1"/>
  </cols>
  <sheetData>
    <row r="4" spans="1:3">
      <c r="A4" s="2" t="s">
        <v>0</v>
      </c>
      <c r="B4" t="s">
        <v>1</v>
      </c>
    </row>
    <row r="6" spans="1:3">
      <c r="A6" s="2" t="s">
        <v>18</v>
      </c>
    </row>
    <row r="7" spans="1:3">
      <c r="A7" s="3" t="s">
        <v>20</v>
      </c>
      <c r="B7" t="s">
        <v>28</v>
      </c>
      <c r="C7" t="s">
        <v>64</v>
      </c>
    </row>
    <row r="8" spans="1:3">
      <c r="A8" s="3" t="s">
        <v>15</v>
      </c>
      <c r="B8" t="s">
        <v>27</v>
      </c>
      <c r="C8" t="s">
        <v>28</v>
      </c>
    </row>
    <row r="9" spans="1:3">
      <c r="A9" s="3"/>
    </row>
    <row r="10" spans="1:3">
      <c r="A10" s="2" t="s">
        <v>37</v>
      </c>
    </row>
    <row r="11" spans="1:3">
      <c r="A11" s="3" t="s">
        <v>38</v>
      </c>
      <c r="B11" t="s">
        <v>41</v>
      </c>
    </row>
    <row r="12" spans="1:3">
      <c r="A12" s="3" t="s">
        <v>65</v>
      </c>
      <c r="B12" t="s">
        <v>28</v>
      </c>
    </row>
    <row r="13" spans="1:3">
      <c r="A13" s="3" t="s">
        <v>66</v>
      </c>
      <c r="B13" t="s">
        <v>28</v>
      </c>
    </row>
    <row r="14" spans="1:3">
      <c r="A14" s="3" t="s">
        <v>67</v>
      </c>
      <c r="B14" t="s">
        <v>28</v>
      </c>
    </row>
    <row r="15" spans="1:3">
      <c r="A15" s="2"/>
    </row>
    <row r="16" spans="1:3">
      <c r="A16" s="2" t="s">
        <v>19</v>
      </c>
    </row>
    <row r="17" spans="1:3">
      <c r="A17" s="3" t="s">
        <v>17</v>
      </c>
    </row>
    <row r="18" spans="1:3">
      <c r="A18" s="3" t="s">
        <v>16</v>
      </c>
    </row>
    <row r="19" spans="1:3">
      <c r="A19" s="3"/>
    </row>
    <row r="20" spans="1:3">
      <c r="A20" s="2" t="s">
        <v>40</v>
      </c>
    </row>
    <row r="21" spans="1:3">
      <c r="A21" s="2"/>
    </row>
    <row r="22" spans="1:3">
      <c r="A22" s="4" t="s">
        <v>6</v>
      </c>
      <c r="B22" t="s">
        <v>34</v>
      </c>
    </row>
    <row r="23" spans="1:3">
      <c r="A23" s="1" t="s">
        <v>21</v>
      </c>
      <c r="B23" t="s">
        <v>36</v>
      </c>
    </row>
    <row r="24" spans="1:3">
      <c r="A24" s="1" t="s">
        <v>22</v>
      </c>
      <c r="B24" t="s">
        <v>23</v>
      </c>
      <c r="C24" t="s">
        <v>24</v>
      </c>
    </row>
    <row r="25" spans="1:3">
      <c r="A25" s="1"/>
    </row>
    <row r="26" spans="1:3">
      <c r="A26" s="4" t="s">
        <v>29</v>
      </c>
    </row>
    <row r="27" spans="1:3">
      <c r="A27" s="1" t="s">
        <v>30</v>
      </c>
      <c r="B27" t="s">
        <v>31</v>
      </c>
    </row>
    <row r="28" spans="1:3">
      <c r="A28" s="1" t="s">
        <v>32</v>
      </c>
      <c r="B28" t="s">
        <v>33</v>
      </c>
    </row>
    <row r="29" spans="1:3">
      <c r="A29" s="1"/>
    </row>
    <row r="30" spans="1:3">
      <c r="A30" s="4" t="s">
        <v>62</v>
      </c>
    </row>
    <row r="31" spans="1:3">
      <c r="A31" s="1" t="s">
        <v>604</v>
      </c>
      <c r="B31" t="s">
        <v>26</v>
      </c>
    </row>
    <row r="32" spans="1:3">
      <c r="A32" s="1" t="s">
        <v>602</v>
      </c>
      <c r="B32" t="s">
        <v>26</v>
      </c>
    </row>
    <row r="33" spans="1:2">
      <c r="A33" s="1"/>
    </row>
    <row r="34" spans="1:2">
      <c r="A34" s="4" t="s">
        <v>63</v>
      </c>
    </row>
    <row r="35" spans="1:2">
      <c r="A35" s="1" t="s">
        <v>58</v>
      </c>
    </row>
    <row r="36" spans="1:2">
      <c r="A36" s="1" t="s">
        <v>59</v>
      </c>
    </row>
    <row r="37" spans="1:2">
      <c r="A37" s="1" t="s">
        <v>60</v>
      </c>
    </row>
    <row r="38" spans="1:2">
      <c r="A38" s="1" t="s">
        <v>61</v>
      </c>
    </row>
    <row r="39" spans="1:2">
      <c r="A39" s="1" t="s">
        <v>57</v>
      </c>
    </row>
    <row r="40" spans="1:2">
      <c r="A40" s="1"/>
    </row>
    <row r="41" spans="1:2">
      <c r="A41" s="4" t="s">
        <v>35</v>
      </c>
      <c r="B41" t="s">
        <v>25</v>
      </c>
    </row>
    <row r="42" spans="1:2">
      <c r="A42" s="1" t="s">
        <v>3</v>
      </c>
    </row>
    <row r="43" spans="1:2">
      <c r="A43" s="1" t="s">
        <v>2</v>
      </c>
    </row>
    <row r="44" spans="1:2">
      <c r="A44" s="1" t="s">
        <v>54</v>
      </c>
    </row>
    <row r="45" spans="1:2">
      <c r="A45" s="1" t="s">
        <v>53</v>
      </c>
    </row>
    <row r="46" spans="1:2">
      <c r="A46" s="1" t="s">
        <v>237</v>
      </c>
    </row>
    <row r="47" spans="1:2">
      <c r="A47" s="1" t="s">
        <v>55</v>
      </c>
    </row>
    <row r="48" spans="1:2">
      <c r="A48" s="1" t="s">
        <v>56</v>
      </c>
    </row>
    <row r="49" spans="1:1">
      <c r="A49" s="1" t="s">
        <v>382</v>
      </c>
    </row>
    <row r="50" spans="1:1">
      <c r="A50" s="1" t="s">
        <v>57</v>
      </c>
    </row>
    <row r="52" spans="1:1">
      <c r="A52" s="2" t="s">
        <v>4</v>
      </c>
    </row>
    <row r="53" spans="1:1">
      <c r="A53" s="2" t="s">
        <v>5</v>
      </c>
    </row>
    <row r="55" spans="1:1">
      <c r="A55" s="2" t="s">
        <v>7</v>
      </c>
    </row>
    <row r="57" spans="1:1">
      <c r="A57" s="2" t="s">
        <v>8</v>
      </c>
    </row>
    <row r="58" spans="1:1">
      <c r="A58" s="1" t="s">
        <v>11</v>
      </c>
    </row>
    <row r="59" spans="1:1">
      <c r="A59" s="1" t="s">
        <v>39</v>
      </c>
    </row>
    <row r="61" spans="1:1">
      <c r="A61" s="2" t="s">
        <v>9</v>
      </c>
    </row>
    <row r="63" spans="1:1">
      <c r="A63" s="2" t="s">
        <v>10</v>
      </c>
    </row>
    <row r="66" spans="1:1">
      <c r="A66" s="2" t="s">
        <v>12</v>
      </c>
    </row>
    <row r="68" spans="1:1">
      <c r="A68" s="2" t="s">
        <v>13</v>
      </c>
    </row>
    <row r="69" spans="1:1">
      <c r="A69" s="3" t="s">
        <v>42</v>
      </c>
    </row>
    <row r="70" spans="1:1">
      <c r="A70" s="3" t="s">
        <v>43</v>
      </c>
    </row>
    <row r="71" spans="1:1">
      <c r="A71" s="3" t="s">
        <v>44</v>
      </c>
    </row>
    <row r="72" spans="1:1">
      <c r="A72" s="3" t="s">
        <v>45</v>
      </c>
    </row>
    <row r="73" spans="1:1">
      <c r="A73" s="3" t="s">
        <v>46</v>
      </c>
    </row>
    <row r="74" spans="1:1">
      <c r="A74" s="3" t="s">
        <v>47</v>
      </c>
    </row>
    <row r="75" spans="1:1">
      <c r="A75" s="3" t="s">
        <v>48</v>
      </c>
    </row>
    <row r="76" spans="1:1">
      <c r="A76" s="3" t="s">
        <v>49</v>
      </c>
    </row>
    <row r="77" spans="1:1">
      <c r="A77" s="3" t="s">
        <v>50</v>
      </c>
    </row>
    <row r="78" spans="1:1">
      <c r="A78" s="3"/>
    </row>
    <row r="80" spans="1:1">
      <c r="A80" s="2" t="s">
        <v>51</v>
      </c>
    </row>
    <row r="81" spans="1:1">
      <c r="A81" s="3" t="s">
        <v>52</v>
      </c>
    </row>
    <row r="83" spans="1:1">
      <c r="A83" s="2" t="s">
        <v>14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0B64D-E7E9-EA41-9D1A-3509BC96E850}">
  <sheetPr>
    <tabColor rgb="FF7030A0"/>
  </sheetPr>
  <dimension ref="A1:K178"/>
  <sheetViews>
    <sheetView zoomScaleNormal="100" workbookViewId="0">
      <pane ySplit="1" topLeftCell="A2" activePane="bottomLeft" state="frozen"/>
      <selection pane="bottomLeft" activeCell="E9" sqref="E9"/>
    </sheetView>
  </sheetViews>
  <sheetFormatPr baseColWidth="10" defaultRowHeight="16"/>
  <cols>
    <col min="1" max="1" width="11.5" bestFit="1" customWidth="1"/>
    <col min="2" max="2" width="11" bestFit="1" customWidth="1"/>
    <col min="3" max="3" width="25" bestFit="1" customWidth="1"/>
    <col min="4" max="4" width="12.83203125" style="69" bestFit="1" customWidth="1"/>
    <col min="5" max="5" width="40.1640625" bestFit="1" customWidth="1"/>
    <col min="6" max="6" width="14.33203125" customWidth="1"/>
    <col min="7" max="7" width="14.33203125" style="69" customWidth="1"/>
    <col min="8" max="8" width="19.6640625" style="69" customWidth="1"/>
    <col min="9" max="9" width="115.5" style="42" bestFit="1" customWidth="1"/>
    <col min="10" max="10" width="13.6640625" style="68" customWidth="1"/>
    <col min="11" max="11" width="8.6640625" bestFit="1" customWidth="1"/>
  </cols>
  <sheetData>
    <row r="1" spans="1:11">
      <c r="A1" s="77" t="s">
        <v>502</v>
      </c>
      <c r="B1" s="77" t="s">
        <v>501</v>
      </c>
      <c r="C1" s="77" t="s">
        <v>500</v>
      </c>
      <c r="D1" s="78" t="s">
        <v>499</v>
      </c>
      <c r="E1" s="77" t="s">
        <v>498</v>
      </c>
      <c r="F1" s="77" t="s">
        <v>497</v>
      </c>
      <c r="G1" s="78" t="s">
        <v>503</v>
      </c>
      <c r="H1" s="78" t="s">
        <v>519</v>
      </c>
      <c r="I1" s="77" t="s">
        <v>350</v>
      </c>
      <c r="J1" s="76" t="s">
        <v>496</v>
      </c>
      <c r="K1" s="76" t="s">
        <v>649</v>
      </c>
    </row>
    <row r="2" spans="1:11">
      <c r="A2" t="s">
        <v>405</v>
      </c>
      <c r="B2" t="s">
        <v>404</v>
      </c>
      <c r="D2" s="69">
        <v>5430</v>
      </c>
      <c r="E2" t="s">
        <v>332</v>
      </c>
      <c r="F2" t="s">
        <v>444</v>
      </c>
      <c r="G2" s="69">
        <f t="shared" ref="G2:G33" si="0">IF(F2="Keep",D2,"")</f>
        <v>5430</v>
      </c>
      <c r="H2" s="69" t="str">
        <f>IF(((IFERROR((VLOOKUP(E2,Budget!A:A,1,FALSE)),""))=E2),"Found","Missing")</f>
        <v>Found</v>
      </c>
      <c r="I2" s="42" t="s">
        <v>533</v>
      </c>
      <c r="K2" t="s">
        <v>650</v>
      </c>
    </row>
    <row r="3" spans="1:11">
      <c r="A3" t="s">
        <v>405</v>
      </c>
      <c r="B3" t="s">
        <v>404</v>
      </c>
      <c r="C3" t="s">
        <v>422</v>
      </c>
      <c r="D3" s="69">
        <v>11005</v>
      </c>
      <c r="E3" t="s">
        <v>482</v>
      </c>
      <c r="F3" t="s">
        <v>444</v>
      </c>
      <c r="G3" s="69">
        <f t="shared" si="0"/>
        <v>11005</v>
      </c>
      <c r="H3" s="69" t="str">
        <f>IF(((IFERROR((VLOOKUP(E3,Budget!A:A,1,FALSE)),""))=E3),"Found","Missing")</f>
        <v>Found</v>
      </c>
    </row>
    <row r="4" spans="1:11">
      <c r="A4" s="42" t="s">
        <v>405</v>
      </c>
      <c r="B4" s="42" t="s">
        <v>404</v>
      </c>
      <c r="C4" s="42" t="s">
        <v>422</v>
      </c>
      <c r="D4" s="81">
        <v>11006</v>
      </c>
      <c r="E4" s="82" t="s">
        <v>481</v>
      </c>
      <c r="F4" t="s">
        <v>443</v>
      </c>
      <c r="G4" s="69" t="str">
        <f t="shared" si="0"/>
        <v/>
      </c>
      <c r="H4" s="69" t="str">
        <f>IF(((IFERROR((VLOOKUP(E4,Budget!A:A,1,FALSE)),""))=E4),"Found","Missing")</f>
        <v>Missing</v>
      </c>
    </row>
    <row r="5" spans="1:11">
      <c r="A5" t="s">
        <v>405</v>
      </c>
      <c r="B5" t="s">
        <v>404</v>
      </c>
      <c r="C5" t="s">
        <v>422</v>
      </c>
      <c r="D5" s="69">
        <v>11010</v>
      </c>
      <c r="E5" t="s">
        <v>247</v>
      </c>
      <c r="F5" t="s">
        <v>444</v>
      </c>
      <c r="G5" s="69">
        <f t="shared" si="0"/>
        <v>11010</v>
      </c>
      <c r="H5" s="69" t="str">
        <f>IF(((IFERROR((VLOOKUP(E5,Budget!A:A,1,FALSE)),""))=E5),"Found","Missing")</f>
        <v>Found</v>
      </c>
    </row>
    <row r="6" spans="1:11">
      <c r="A6" s="42" t="s">
        <v>405</v>
      </c>
      <c r="B6" s="42" t="s">
        <v>404</v>
      </c>
      <c r="C6" s="42" t="s">
        <v>422</v>
      </c>
      <c r="D6" s="81">
        <v>11011</v>
      </c>
      <c r="E6" s="82" t="s">
        <v>508</v>
      </c>
      <c r="F6" t="s">
        <v>443</v>
      </c>
      <c r="G6" s="69" t="str">
        <f t="shared" si="0"/>
        <v/>
      </c>
      <c r="H6" s="69" t="str">
        <f>IF(((IFERROR((VLOOKUP(E6,Budget!A:A,1,FALSE)),""))=E6),"Found","Missing")</f>
        <v>Missing</v>
      </c>
    </row>
    <row r="7" spans="1:11">
      <c r="A7" t="s">
        <v>405</v>
      </c>
      <c r="B7" t="s">
        <v>404</v>
      </c>
      <c r="D7" s="69">
        <v>11015</v>
      </c>
      <c r="E7" t="s">
        <v>338</v>
      </c>
      <c r="F7" t="s">
        <v>446</v>
      </c>
      <c r="G7" s="69" t="str">
        <f t="shared" si="0"/>
        <v/>
      </c>
      <c r="H7" s="69" t="str">
        <f>IF(((IFERROR((VLOOKUP(E7,Budget!A:A,1,FALSE)),""))=E7),"Found","Missing")</f>
        <v>Found</v>
      </c>
    </row>
    <row r="8" spans="1:11">
      <c r="A8" t="s">
        <v>405</v>
      </c>
      <c r="B8" t="s">
        <v>404</v>
      </c>
      <c r="C8" t="s">
        <v>343</v>
      </c>
      <c r="D8" s="69">
        <v>12000</v>
      </c>
      <c r="E8" t="s">
        <v>520</v>
      </c>
      <c r="F8" t="s">
        <v>444</v>
      </c>
      <c r="G8" s="69">
        <f t="shared" si="0"/>
        <v>12000</v>
      </c>
      <c r="H8" s="69" t="str">
        <f>IF(((IFERROR((VLOOKUP(E8,Budget!A:A,1,FALSE)),""))=E8),"Found","Missing")</f>
        <v>Found</v>
      </c>
      <c r="I8" s="42" t="s">
        <v>534</v>
      </c>
      <c r="K8" t="s">
        <v>650</v>
      </c>
    </row>
    <row r="9" spans="1:11">
      <c r="A9" t="s">
        <v>405</v>
      </c>
      <c r="B9" t="s">
        <v>404</v>
      </c>
      <c r="C9" t="s">
        <v>343</v>
      </c>
      <c r="D9" s="69">
        <v>12005</v>
      </c>
      <c r="E9" t="s">
        <v>489</v>
      </c>
      <c r="F9" t="s">
        <v>446</v>
      </c>
      <c r="G9" s="69" t="str">
        <f t="shared" si="0"/>
        <v/>
      </c>
      <c r="H9" s="69" t="str">
        <f>IF(((IFERROR((VLOOKUP(E9,Budget!A:A,1,FALSE)),""))=E9),"Found","Missing")</f>
        <v>Missing</v>
      </c>
    </row>
    <row r="10" spans="1:11">
      <c r="A10" t="s">
        <v>405</v>
      </c>
      <c r="B10" t="s">
        <v>404</v>
      </c>
      <c r="C10" t="s">
        <v>343</v>
      </c>
      <c r="D10" s="69">
        <v>12010</v>
      </c>
      <c r="E10" t="s">
        <v>248</v>
      </c>
      <c r="F10" t="s">
        <v>446</v>
      </c>
      <c r="G10" s="69" t="str">
        <f t="shared" si="0"/>
        <v/>
      </c>
      <c r="H10" s="69" t="str">
        <f>IF(((IFERROR((VLOOKUP(E10,Budget!A:A,1,FALSE)),""))=E10),"Found","Missing")</f>
        <v>Missing</v>
      </c>
    </row>
    <row r="11" spans="1:11">
      <c r="A11" t="s">
        <v>405</v>
      </c>
      <c r="B11" t="s">
        <v>404</v>
      </c>
      <c r="C11" t="s">
        <v>343</v>
      </c>
      <c r="D11" s="69">
        <v>12020</v>
      </c>
      <c r="E11" t="s">
        <v>490</v>
      </c>
      <c r="F11" t="s">
        <v>446</v>
      </c>
      <c r="G11" s="69" t="str">
        <f t="shared" si="0"/>
        <v/>
      </c>
      <c r="H11" s="69" t="str">
        <f>IF(((IFERROR((VLOOKUP(E11,Budget!A:A,1,FALSE)),""))=E11),"Found","Missing")</f>
        <v>Missing</v>
      </c>
    </row>
    <row r="12" spans="1:11">
      <c r="A12" t="s">
        <v>405</v>
      </c>
      <c r="B12" t="s">
        <v>404</v>
      </c>
      <c r="C12" s="56" t="s">
        <v>527</v>
      </c>
      <c r="D12" s="79">
        <v>13000</v>
      </c>
      <c r="E12" t="s">
        <v>526</v>
      </c>
      <c r="F12" t="s">
        <v>518</v>
      </c>
      <c r="G12" s="69">
        <f t="shared" si="0"/>
        <v>13000</v>
      </c>
      <c r="H12" s="69" t="str">
        <f>IF(((IFERROR((VLOOKUP(E12,Budget!A:A,1,FALSE)),""))=E12),"Found","Missing")</f>
        <v>Found</v>
      </c>
      <c r="I12" s="42" t="s">
        <v>523</v>
      </c>
    </row>
    <row r="13" spans="1:11">
      <c r="A13" t="s">
        <v>405</v>
      </c>
      <c r="B13" t="s">
        <v>404</v>
      </c>
      <c r="C13" s="56" t="s">
        <v>527</v>
      </c>
      <c r="D13" s="69">
        <v>13001</v>
      </c>
      <c r="E13" t="s">
        <v>335</v>
      </c>
      <c r="F13" t="s">
        <v>444</v>
      </c>
      <c r="G13" s="69">
        <f t="shared" si="0"/>
        <v>13001</v>
      </c>
      <c r="H13" s="69" t="str">
        <f>IF(((IFERROR((VLOOKUP(E13,Budget!A:A,1,FALSE)),""))=E13),"Found","Missing")</f>
        <v>Found</v>
      </c>
    </row>
    <row r="14" spans="1:11">
      <c r="A14" t="s">
        <v>405</v>
      </c>
      <c r="B14" t="s">
        <v>404</v>
      </c>
      <c r="C14" s="56" t="s">
        <v>527</v>
      </c>
      <c r="D14" s="69">
        <v>13002</v>
      </c>
      <c r="E14" t="s">
        <v>457</v>
      </c>
      <c r="F14" t="s">
        <v>444</v>
      </c>
      <c r="G14" s="69">
        <f t="shared" si="0"/>
        <v>13002</v>
      </c>
      <c r="H14" s="69" t="str">
        <f>IF(((IFERROR((VLOOKUP(E14,Budget!A:A,1,FALSE)),""))=E14),"Found","Missing")</f>
        <v>Found</v>
      </c>
    </row>
    <row r="15" spans="1:11">
      <c r="A15" t="s">
        <v>405</v>
      </c>
      <c r="B15" t="s">
        <v>404</v>
      </c>
      <c r="C15" s="56" t="s">
        <v>527</v>
      </c>
      <c r="D15" s="69">
        <v>13003</v>
      </c>
      <c r="E15" t="s">
        <v>458</v>
      </c>
      <c r="F15" t="s">
        <v>444</v>
      </c>
      <c r="G15" s="69">
        <f t="shared" si="0"/>
        <v>13003</v>
      </c>
      <c r="H15" s="69" t="str">
        <f>IF(((IFERROR((VLOOKUP(E15,Budget!A:A,1,FALSE)),""))=E15),"Found","Missing")</f>
        <v>Found</v>
      </c>
    </row>
    <row r="16" spans="1:11">
      <c r="A16" t="s">
        <v>405</v>
      </c>
      <c r="B16" t="s">
        <v>404</v>
      </c>
      <c r="C16" s="56" t="s">
        <v>527</v>
      </c>
      <c r="D16" s="69">
        <v>13005</v>
      </c>
      <c r="E16" t="s">
        <v>429</v>
      </c>
      <c r="F16" t="s">
        <v>446</v>
      </c>
      <c r="G16" s="69" t="str">
        <f t="shared" si="0"/>
        <v/>
      </c>
      <c r="H16" s="69" t="str">
        <f>IF(((IFERROR((VLOOKUP(E16,Budget!A:A,1,FALSE)),""))=E16),"Found","Missing")</f>
        <v>Missing</v>
      </c>
    </row>
    <row r="17" spans="1:11">
      <c r="A17" t="s">
        <v>405</v>
      </c>
      <c r="B17" t="s">
        <v>404</v>
      </c>
      <c r="C17" s="56" t="s">
        <v>527</v>
      </c>
      <c r="D17" s="69">
        <v>13006</v>
      </c>
      <c r="E17" t="s">
        <v>250</v>
      </c>
      <c r="F17" t="s">
        <v>446</v>
      </c>
      <c r="G17" s="69" t="str">
        <f t="shared" si="0"/>
        <v/>
      </c>
      <c r="H17" s="69" t="str">
        <f>IF(((IFERROR((VLOOKUP(E17,Budget!A:A,1,FALSE)),""))=E17),"Found","Missing")</f>
        <v>Missing</v>
      </c>
    </row>
    <row r="18" spans="1:11">
      <c r="A18" t="s">
        <v>405</v>
      </c>
      <c r="B18" t="s">
        <v>404</v>
      </c>
      <c r="C18" s="56" t="s">
        <v>527</v>
      </c>
      <c r="D18" s="69">
        <v>13007</v>
      </c>
      <c r="E18" t="s">
        <v>334</v>
      </c>
      <c r="F18" t="s">
        <v>444</v>
      </c>
      <c r="G18" s="69">
        <f t="shared" si="0"/>
        <v>13007</v>
      </c>
      <c r="H18" s="69" t="str">
        <f>IF(((IFERROR((VLOOKUP(E18,Budget!A:A,1,FALSE)),""))=E18),"Found","Missing")</f>
        <v>Found</v>
      </c>
      <c r="I18" s="42" t="s">
        <v>524</v>
      </c>
      <c r="K18" t="s">
        <v>650</v>
      </c>
    </row>
    <row r="19" spans="1:11">
      <c r="A19" t="s">
        <v>405</v>
      </c>
      <c r="B19" t="s">
        <v>404</v>
      </c>
      <c r="C19" s="56" t="s">
        <v>527</v>
      </c>
      <c r="D19" s="69">
        <v>13500</v>
      </c>
      <c r="E19" t="s">
        <v>439</v>
      </c>
      <c r="F19" t="s">
        <v>446</v>
      </c>
      <c r="G19" s="69" t="str">
        <f t="shared" si="0"/>
        <v/>
      </c>
      <c r="H19" s="69" t="str">
        <f>IF(((IFERROR((VLOOKUP(E19,Budget!A:A,1,FALSE)),""))=E19),"Found","Missing")</f>
        <v>Missing</v>
      </c>
    </row>
    <row r="20" spans="1:11">
      <c r="A20" s="42" t="s">
        <v>405</v>
      </c>
      <c r="B20" s="42" t="s">
        <v>404</v>
      </c>
      <c r="C20" s="42" t="s">
        <v>442</v>
      </c>
      <c r="D20" s="81">
        <v>14005</v>
      </c>
      <c r="E20" s="82" t="s">
        <v>528</v>
      </c>
      <c r="F20" t="s">
        <v>443</v>
      </c>
      <c r="G20" s="69" t="str">
        <f t="shared" si="0"/>
        <v/>
      </c>
      <c r="H20" s="69" t="str">
        <f>IF(((IFERROR((VLOOKUP(E20,Budget!A:A,1,FALSE)),""))=E20),"Found","Missing")</f>
        <v>Missing</v>
      </c>
    </row>
    <row r="21" spans="1:11">
      <c r="A21" t="s">
        <v>405</v>
      </c>
      <c r="B21" t="s">
        <v>404</v>
      </c>
      <c r="C21" s="56" t="s">
        <v>531</v>
      </c>
      <c r="D21" s="79">
        <v>17000</v>
      </c>
      <c r="E21" t="s">
        <v>530</v>
      </c>
      <c r="F21" t="s">
        <v>444</v>
      </c>
      <c r="G21" s="69">
        <f t="shared" si="0"/>
        <v>17000</v>
      </c>
      <c r="H21" s="69" t="str">
        <f>IF(((IFERROR((VLOOKUP(E21,Budget!A:A,1,FALSE)),""))=E21),"Found","Missing")</f>
        <v>Found</v>
      </c>
      <c r="I21" s="42" t="s">
        <v>532</v>
      </c>
    </row>
    <row r="22" spans="1:11" s="75" customFormat="1">
      <c r="A22" t="s">
        <v>529</v>
      </c>
      <c r="B22" t="s">
        <v>404</v>
      </c>
      <c r="C22" s="56" t="s">
        <v>531</v>
      </c>
      <c r="D22" s="69">
        <v>17001</v>
      </c>
      <c r="E22" t="s">
        <v>488</v>
      </c>
      <c r="F22" t="s">
        <v>446</v>
      </c>
      <c r="G22" s="69" t="str">
        <f t="shared" si="0"/>
        <v/>
      </c>
      <c r="H22" s="69" t="str">
        <f>IF(((IFERROR((VLOOKUP(E22,Budget!A:A,1,FALSE)),""))=E22),"Found","Missing")</f>
        <v>Missing</v>
      </c>
      <c r="I22" s="42"/>
      <c r="J22" s="68"/>
    </row>
    <row r="23" spans="1:11" s="75" customFormat="1">
      <c r="A23" t="s">
        <v>405</v>
      </c>
      <c r="B23" t="s">
        <v>404</v>
      </c>
      <c r="C23" s="56" t="s">
        <v>531</v>
      </c>
      <c r="D23" s="69">
        <v>17005</v>
      </c>
      <c r="E23" t="s">
        <v>474</v>
      </c>
      <c r="F23" t="s">
        <v>446</v>
      </c>
      <c r="G23" s="69" t="str">
        <f t="shared" si="0"/>
        <v/>
      </c>
      <c r="H23" s="69" t="str">
        <f>IF(((IFERROR((VLOOKUP(E23,Budget!A:A,1,FALSE)),""))=E23),"Found","Missing")</f>
        <v>Missing</v>
      </c>
      <c r="I23" s="42"/>
      <c r="J23" s="68"/>
    </row>
    <row r="24" spans="1:11">
      <c r="A24" t="s">
        <v>405</v>
      </c>
      <c r="B24" t="s">
        <v>404</v>
      </c>
      <c r="C24" s="56" t="s">
        <v>531</v>
      </c>
      <c r="D24" s="69">
        <v>17006</v>
      </c>
      <c r="E24" t="s">
        <v>473</v>
      </c>
      <c r="F24" t="s">
        <v>446</v>
      </c>
      <c r="G24" s="69" t="str">
        <f t="shared" si="0"/>
        <v/>
      </c>
      <c r="H24" s="69" t="str">
        <f>IF(((IFERROR((VLOOKUP(E24,Budget!A:A,1,FALSE)),""))=E24),"Found","Missing")</f>
        <v>Missing</v>
      </c>
    </row>
    <row r="25" spans="1:11">
      <c r="A25" t="s">
        <v>405</v>
      </c>
      <c r="B25" t="s">
        <v>404</v>
      </c>
      <c r="C25" s="56" t="s">
        <v>531</v>
      </c>
      <c r="D25" s="69">
        <v>17010</v>
      </c>
      <c r="E25" t="s">
        <v>251</v>
      </c>
      <c r="F25" t="s">
        <v>446</v>
      </c>
      <c r="G25" s="69" t="str">
        <f t="shared" si="0"/>
        <v/>
      </c>
      <c r="H25" s="69" t="str">
        <f>IF(((IFERROR((VLOOKUP(E25,Budget!A:A,1,FALSE)),""))=E25),"Found","Missing")</f>
        <v>Found</v>
      </c>
    </row>
    <row r="26" spans="1:11">
      <c r="A26" t="s">
        <v>405</v>
      </c>
      <c r="B26" t="s">
        <v>404</v>
      </c>
      <c r="C26" s="56" t="s">
        <v>531</v>
      </c>
      <c r="D26" s="69">
        <v>17011</v>
      </c>
      <c r="E26" t="s">
        <v>437</v>
      </c>
      <c r="F26" t="s">
        <v>446</v>
      </c>
      <c r="G26" s="69" t="str">
        <f t="shared" si="0"/>
        <v/>
      </c>
      <c r="H26" s="69" t="str">
        <f>IF(((IFERROR((VLOOKUP(E26,Budget!A:A,1,FALSE)),""))=E26),"Found","Missing")</f>
        <v>Missing</v>
      </c>
    </row>
    <row r="27" spans="1:11">
      <c r="A27" t="s">
        <v>529</v>
      </c>
      <c r="B27" t="s">
        <v>404</v>
      </c>
      <c r="C27" s="56" t="s">
        <v>531</v>
      </c>
      <c r="D27" s="69">
        <v>17015</v>
      </c>
      <c r="E27" t="s">
        <v>252</v>
      </c>
      <c r="F27" t="s">
        <v>444</v>
      </c>
      <c r="G27" s="69">
        <f t="shared" si="0"/>
        <v>17015</v>
      </c>
      <c r="H27" s="69" t="str">
        <f>IF(((IFERROR((VLOOKUP(E27,Budget!A:A,1,FALSE)),""))=E27),"Found","Missing")</f>
        <v>Found</v>
      </c>
    </row>
    <row r="28" spans="1:11" s="75" customFormat="1">
      <c r="A28" t="s">
        <v>529</v>
      </c>
      <c r="B28" t="s">
        <v>404</v>
      </c>
      <c r="C28" s="56" t="s">
        <v>531</v>
      </c>
      <c r="D28" s="69">
        <v>17016</v>
      </c>
      <c r="E28" t="s">
        <v>419</v>
      </c>
      <c r="F28" t="s">
        <v>446</v>
      </c>
      <c r="G28" s="69" t="str">
        <f t="shared" si="0"/>
        <v/>
      </c>
      <c r="H28" s="69" t="str">
        <f>IF(((IFERROR((VLOOKUP(E28,Budget!A:A,1,FALSE)),""))=E28),"Found","Missing")</f>
        <v>Missing</v>
      </c>
      <c r="I28" s="42"/>
      <c r="J28" s="68"/>
    </row>
    <row r="29" spans="1:11" s="75" customFormat="1">
      <c r="A29" t="s">
        <v>529</v>
      </c>
      <c r="B29" t="s">
        <v>404</v>
      </c>
      <c r="C29" s="56" t="s">
        <v>531</v>
      </c>
      <c r="D29" s="69">
        <v>17020</v>
      </c>
      <c r="E29" t="s">
        <v>253</v>
      </c>
      <c r="F29" t="s">
        <v>446</v>
      </c>
      <c r="G29" s="69" t="str">
        <f t="shared" si="0"/>
        <v/>
      </c>
      <c r="H29" s="69" t="str">
        <f>IF(((IFERROR((VLOOKUP(E29,Budget!A:A,1,FALSE)),""))=E29),"Found","Missing")</f>
        <v>Missing</v>
      </c>
      <c r="I29" s="42"/>
      <c r="J29" s="68"/>
    </row>
    <row r="30" spans="1:11">
      <c r="A30" t="s">
        <v>529</v>
      </c>
      <c r="B30" t="s">
        <v>404</v>
      </c>
      <c r="C30" s="56" t="s">
        <v>531</v>
      </c>
      <c r="D30" s="69">
        <v>17021</v>
      </c>
      <c r="E30" t="s">
        <v>421</v>
      </c>
      <c r="F30" t="s">
        <v>446</v>
      </c>
      <c r="G30" s="69" t="str">
        <f t="shared" si="0"/>
        <v/>
      </c>
      <c r="H30" s="69" t="str">
        <f>IF(((IFERROR((VLOOKUP(E30,Budget!A:A,1,FALSE)),""))=E30),"Found","Missing")</f>
        <v>Missing</v>
      </c>
    </row>
    <row r="31" spans="1:11" s="75" customFormat="1">
      <c r="A31" t="s">
        <v>529</v>
      </c>
      <c r="B31" t="s">
        <v>404</v>
      </c>
      <c r="C31" s="56" t="s">
        <v>531</v>
      </c>
      <c r="D31" s="69">
        <v>17025</v>
      </c>
      <c r="E31" t="s">
        <v>254</v>
      </c>
      <c r="F31" t="s">
        <v>446</v>
      </c>
      <c r="G31" s="69" t="str">
        <f t="shared" si="0"/>
        <v/>
      </c>
      <c r="H31" s="69" t="str">
        <f>IF(((IFERROR((VLOOKUP(E31,Budget!A:A,1,FALSE)),""))=E31),"Found","Missing")</f>
        <v>Missing</v>
      </c>
      <c r="I31" s="42"/>
      <c r="J31" s="68"/>
    </row>
    <row r="32" spans="1:11" s="75" customFormat="1">
      <c r="A32" t="s">
        <v>529</v>
      </c>
      <c r="B32" t="s">
        <v>404</v>
      </c>
      <c r="C32" s="56" t="s">
        <v>531</v>
      </c>
      <c r="D32" s="69">
        <v>17026</v>
      </c>
      <c r="E32" t="s">
        <v>418</v>
      </c>
      <c r="F32" t="s">
        <v>446</v>
      </c>
      <c r="G32" s="69" t="str">
        <f t="shared" si="0"/>
        <v/>
      </c>
      <c r="H32" s="69" t="str">
        <f>IF(((IFERROR((VLOOKUP(E32,Budget!A:A,1,FALSE)),""))=E32),"Found","Missing")</f>
        <v>Missing</v>
      </c>
      <c r="I32" s="42"/>
      <c r="J32" s="68"/>
    </row>
    <row r="33" spans="1:11" s="75" customFormat="1">
      <c r="A33" t="s">
        <v>529</v>
      </c>
      <c r="B33" t="s">
        <v>404</v>
      </c>
      <c r="C33" s="56" t="s">
        <v>531</v>
      </c>
      <c r="D33" s="69">
        <v>17030</v>
      </c>
      <c r="E33" t="s">
        <v>412</v>
      </c>
      <c r="F33" t="s">
        <v>446</v>
      </c>
      <c r="G33" s="69" t="str">
        <f t="shared" si="0"/>
        <v/>
      </c>
      <c r="H33" s="69" t="str">
        <f>IF(((IFERROR((VLOOKUP(E33,Budget!A:A,1,FALSE)),""))=E33),"Found","Missing")</f>
        <v>Missing</v>
      </c>
      <c r="I33" s="42"/>
      <c r="J33" s="68"/>
    </row>
    <row r="34" spans="1:11" s="75" customFormat="1">
      <c r="A34" t="s">
        <v>529</v>
      </c>
      <c r="B34" t="s">
        <v>404</v>
      </c>
      <c r="C34" s="56" t="s">
        <v>531</v>
      </c>
      <c r="D34" s="69">
        <v>17031</v>
      </c>
      <c r="E34" t="s">
        <v>411</v>
      </c>
      <c r="F34" t="s">
        <v>446</v>
      </c>
      <c r="G34" s="69" t="str">
        <f t="shared" ref="G34:G65" si="1">IF(F34="Keep",D34,"")</f>
        <v/>
      </c>
      <c r="H34" s="69" t="str">
        <f>IF(((IFERROR((VLOOKUP(E34,Budget!A:A,1,FALSE)),""))=E34),"Found","Missing")</f>
        <v>Missing</v>
      </c>
      <c r="I34" s="42"/>
      <c r="J34" s="68"/>
    </row>
    <row r="35" spans="1:11">
      <c r="A35" t="s">
        <v>529</v>
      </c>
      <c r="B35" t="s">
        <v>404</v>
      </c>
      <c r="C35" s="56" t="s">
        <v>531</v>
      </c>
      <c r="D35" s="69">
        <v>17035</v>
      </c>
      <c r="E35" t="s">
        <v>417</v>
      </c>
      <c r="F35" t="s">
        <v>446</v>
      </c>
      <c r="G35" s="69" t="str">
        <f t="shared" si="1"/>
        <v/>
      </c>
      <c r="H35" s="69" t="str">
        <f>IF(((IFERROR((VLOOKUP(E35,Budget!A:A,1,FALSE)),""))=E35),"Found","Missing")</f>
        <v>Missing</v>
      </c>
    </row>
    <row r="36" spans="1:11">
      <c r="A36" t="s">
        <v>529</v>
      </c>
      <c r="B36" t="s">
        <v>404</v>
      </c>
      <c r="C36" s="56" t="s">
        <v>531</v>
      </c>
      <c r="D36" s="69">
        <v>17036</v>
      </c>
      <c r="E36" t="s">
        <v>416</v>
      </c>
      <c r="F36" t="s">
        <v>446</v>
      </c>
      <c r="G36" s="69" t="str">
        <f t="shared" si="1"/>
        <v/>
      </c>
      <c r="H36" s="69" t="str">
        <f>IF(((IFERROR((VLOOKUP(E36,Budget!A:A,1,FALSE)),""))=E36),"Found","Missing")</f>
        <v>Missing</v>
      </c>
    </row>
    <row r="37" spans="1:11">
      <c r="A37" t="s">
        <v>529</v>
      </c>
      <c r="B37" t="s">
        <v>404</v>
      </c>
      <c r="C37" s="56" t="s">
        <v>531</v>
      </c>
      <c r="D37" s="69">
        <v>17037</v>
      </c>
      <c r="E37" t="s">
        <v>415</v>
      </c>
      <c r="F37" t="s">
        <v>446</v>
      </c>
      <c r="G37" s="69" t="str">
        <f t="shared" si="1"/>
        <v/>
      </c>
      <c r="H37" s="69" t="str">
        <f>IF(((IFERROR((VLOOKUP(E37,Budget!A:A,1,FALSE)),""))=E37),"Found","Missing")</f>
        <v>Missing</v>
      </c>
    </row>
    <row r="38" spans="1:11">
      <c r="A38" t="s">
        <v>529</v>
      </c>
      <c r="B38" t="s">
        <v>404</v>
      </c>
      <c r="C38" s="56" t="s">
        <v>531</v>
      </c>
      <c r="D38" s="69">
        <v>17038</v>
      </c>
      <c r="E38" t="s">
        <v>414</v>
      </c>
      <c r="F38" t="s">
        <v>446</v>
      </c>
      <c r="G38" s="69" t="str">
        <f t="shared" si="1"/>
        <v/>
      </c>
      <c r="H38" s="69" t="str">
        <f>IF(((IFERROR((VLOOKUP(E38,Budget!A:A,1,FALSE)),""))=E38),"Found","Missing")</f>
        <v>Missing</v>
      </c>
    </row>
    <row r="39" spans="1:11">
      <c r="A39" t="s">
        <v>529</v>
      </c>
      <c r="B39" t="s">
        <v>404</v>
      </c>
      <c r="C39" s="56" t="s">
        <v>531</v>
      </c>
      <c r="D39" s="69">
        <v>17040</v>
      </c>
      <c r="E39" t="s">
        <v>255</v>
      </c>
      <c r="F39" t="s">
        <v>446</v>
      </c>
      <c r="G39" s="69" t="str">
        <f t="shared" si="1"/>
        <v/>
      </c>
      <c r="H39" s="69" t="str">
        <f>IF(((IFERROR((VLOOKUP(E39,Budget!A:A,1,FALSE)),""))=E39),"Found","Missing")</f>
        <v>Missing</v>
      </c>
    </row>
    <row r="40" spans="1:11">
      <c r="A40" t="s">
        <v>529</v>
      </c>
      <c r="B40" t="s">
        <v>404</v>
      </c>
      <c r="C40" s="56" t="s">
        <v>531</v>
      </c>
      <c r="D40" s="69">
        <v>17041</v>
      </c>
      <c r="E40" t="s">
        <v>413</v>
      </c>
      <c r="F40" t="s">
        <v>446</v>
      </c>
      <c r="G40" s="69" t="str">
        <f t="shared" si="1"/>
        <v/>
      </c>
      <c r="H40" s="69" t="str">
        <f>IF(((IFERROR((VLOOKUP(E40,Budget!A:A,1,FALSE)),""))=E40),"Found","Missing")</f>
        <v>Missing</v>
      </c>
    </row>
    <row r="41" spans="1:11">
      <c r="A41" t="s">
        <v>529</v>
      </c>
      <c r="B41" t="s">
        <v>404</v>
      </c>
      <c r="C41" s="56" t="s">
        <v>531</v>
      </c>
      <c r="D41" s="69">
        <v>17045</v>
      </c>
      <c r="E41" t="s">
        <v>435</v>
      </c>
      <c r="F41" t="s">
        <v>446</v>
      </c>
      <c r="G41" s="69" t="str">
        <f t="shared" si="1"/>
        <v/>
      </c>
      <c r="H41" s="69" t="str">
        <f>IF(((IFERROR((VLOOKUP(E41,Budget!A:A,1,FALSE)),""))=E41),"Found","Missing")</f>
        <v>Missing</v>
      </c>
    </row>
    <row r="42" spans="1:11">
      <c r="A42" t="s">
        <v>405</v>
      </c>
      <c r="B42" t="s">
        <v>404</v>
      </c>
      <c r="C42" t="s">
        <v>6</v>
      </c>
      <c r="D42" s="69">
        <v>21000</v>
      </c>
      <c r="E42" t="s">
        <v>548</v>
      </c>
      <c r="F42" t="s">
        <v>444</v>
      </c>
      <c r="G42" s="69">
        <f t="shared" si="1"/>
        <v>21000</v>
      </c>
      <c r="H42" s="69" t="str">
        <f>IF(((IFERROR((VLOOKUP(E42,Budget!A:A,1,FALSE)),""))=E42),"Found","Missing")</f>
        <v>Found</v>
      </c>
      <c r="I42" s="42" t="s">
        <v>549</v>
      </c>
    </row>
    <row r="43" spans="1:11">
      <c r="A43" t="s">
        <v>405</v>
      </c>
      <c r="B43" t="s">
        <v>404</v>
      </c>
      <c r="C43" t="s">
        <v>6</v>
      </c>
      <c r="D43" s="69">
        <v>21001</v>
      </c>
      <c r="E43" t="s">
        <v>349</v>
      </c>
      <c r="F43" t="s">
        <v>444</v>
      </c>
      <c r="G43" s="69">
        <f t="shared" si="1"/>
        <v>21001</v>
      </c>
      <c r="H43" s="69" t="str">
        <f>IF(((IFERROR((VLOOKUP(E43,Budget!A:A,1,FALSE)),""))=E43),"Found","Missing")</f>
        <v>Found</v>
      </c>
      <c r="I43" s="100" t="s">
        <v>539</v>
      </c>
      <c r="K43" t="s">
        <v>650</v>
      </c>
    </row>
    <row r="44" spans="1:11">
      <c r="A44" s="42" t="s">
        <v>405</v>
      </c>
      <c r="B44" s="42" t="s">
        <v>404</v>
      </c>
      <c r="C44" s="42" t="s">
        <v>6</v>
      </c>
      <c r="D44" s="81">
        <v>21005</v>
      </c>
      <c r="E44" s="82" t="s">
        <v>569</v>
      </c>
      <c r="F44" s="72" t="s">
        <v>443</v>
      </c>
      <c r="G44" s="69" t="str">
        <f t="shared" si="1"/>
        <v/>
      </c>
      <c r="H44" s="69" t="str">
        <f>IF(((IFERROR((VLOOKUP(E44,Budget!A:A,1,FALSE)),""))=E44),"Found","Missing")</f>
        <v>Missing</v>
      </c>
    </row>
    <row r="45" spans="1:11">
      <c r="A45" t="s">
        <v>405</v>
      </c>
      <c r="B45" t="s">
        <v>404</v>
      </c>
      <c r="C45" t="s">
        <v>6</v>
      </c>
      <c r="D45" s="69">
        <v>21006</v>
      </c>
      <c r="E45" t="s">
        <v>353</v>
      </c>
      <c r="F45" t="s">
        <v>444</v>
      </c>
      <c r="G45" s="69">
        <f t="shared" si="1"/>
        <v>21006</v>
      </c>
      <c r="H45" s="69" t="str">
        <f>IF(((IFERROR((VLOOKUP(E45,Budget!A:A,1,FALSE)),""))=E45),"Found","Missing")</f>
        <v>Found</v>
      </c>
      <c r="I45" s="100" t="s">
        <v>537</v>
      </c>
      <c r="K45" t="s">
        <v>650</v>
      </c>
    </row>
    <row r="46" spans="1:11">
      <c r="A46" t="s">
        <v>405</v>
      </c>
      <c r="B46" t="s">
        <v>404</v>
      </c>
      <c r="C46" t="s">
        <v>6</v>
      </c>
      <c r="D46" s="79">
        <v>21007</v>
      </c>
      <c r="E46" t="s">
        <v>354</v>
      </c>
      <c r="F46" t="s">
        <v>444</v>
      </c>
      <c r="G46" s="69">
        <f t="shared" si="1"/>
        <v>21007</v>
      </c>
      <c r="H46" s="69" t="str">
        <f>IF(((IFERROR((VLOOKUP(E46,Budget!A:A,1,FALSE)),""))=E46),"Found","Missing")</f>
        <v>Found</v>
      </c>
    </row>
    <row r="47" spans="1:11">
      <c r="A47" t="s">
        <v>405</v>
      </c>
      <c r="B47" t="s">
        <v>404</v>
      </c>
      <c r="C47" t="s">
        <v>6</v>
      </c>
      <c r="D47" s="69">
        <v>21010</v>
      </c>
      <c r="E47" t="s">
        <v>504</v>
      </c>
      <c r="F47" t="s">
        <v>444</v>
      </c>
      <c r="G47" s="69">
        <f t="shared" si="1"/>
        <v>21010</v>
      </c>
      <c r="H47" s="69" t="str">
        <f>IF(((IFERROR((VLOOKUP(E47,Budget!A:A,1,FALSE)),""))=E47),"Found","Missing")</f>
        <v>Found</v>
      </c>
      <c r="I47" s="100" t="s">
        <v>535</v>
      </c>
      <c r="K47" t="s">
        <v>650</v>
      </c>
    </row>
    <row r="48" spans="1:11">
      <c r="A48" s="42" t="s">
        <v>405</v>
      </c>
      <c r="B48" s="42" t="s">
        <v>404</v>
      </c>
      <c r="C48" s="42" t="s">
        <v>6</v>
      </c>
      <c r="D48" s="81">
        <v>21012</v>
      </c>
      <c r="E48" s="82" t="s">
        <v>568</v>
      </c>
      <c r="F48" t="s">
        <v>443</v>
      </c>
      <c r="G48" s="69" t="str">
        <f t="shared" si="1"/>
        <v/>
      </c>
      <c r="H48" s="69" t="str">
        <f>IF(((IFERROR((VLOOKUP(E48,Budget!A:A,1,FALSE)),""))=E48),"Found","Missing")</f>
        <v>Missing</v>
      </c>
    </row>
    <row r="49" spans="1:11">
      <c r="A49" s="42" t="s">
        <v>405</v>
      </c>
      <c r="B49" s="42" t="s">
        <v>404</v>
      </c>
      <c r="C49" s="42" t="s">
        <v>6</v>
      </c>
      <c r="D49" s="81">
        <v>21013</v>
      </c>
      <c r="E49" s="83" t="s">
        <v>567</v>
      </c>
      <c r="F49" t="s">
        <v>612</v>
      </c>
      <c r="G49" s="69" t="str">
        <f t="shared" si="1"/>
        <v/>
      </c>
      <c r="H49" s="69" t="str">
        <f>IF(((IFERROR((VLOOKUP(E49,Budget!A:A,1,FALSE)),""))=E49),"Found","Missing")</f>
        <v>Missing</v>
      </c>
    </row>
    <row r="50" spans="1:11">
      <c r="A50" s="42" t="s">
        <v>405</v>
      </c>
      <c r="B50" s="42" t="s">
        <v>404</v>
      </c>
      <c r="C50" s="42" t="s">
        <v>6</v>
      </c>
      <c r="D50" s="81">
        <v>21014</v>
      </c>
      <c r="E50" s="83" t="s">
        <v>566</v>
      </c>
      <c r="F50" t="s">
        <v>612</v>
      </c>
      <c r="G50" s="69" t="str">
        <f t="shared" si="1"/>
        <v/>
      </c>
      <c r="H50" s="69" t="str">
        <f>IF(((IFERROR((VLOOKUP(E50,Budget!A:A,1,FALSE)),""))=E50),"Found","Missing")</f>
        <v>Missing</v>
      </c>
    </row>
    <row r="51" spans="1:11">
      <c r="A51" s="42" t="s">
        <v>405</v>
      </c>
      <c r="B51" s="42" t="s">
        <v>404</v>
      </c>
      <c r="C51" s="42" t="s">
        <v>6</v>
      </c>
      <c r="D51" s="81">
        <v>21015</v>
      </c>
      <c r="E51" s="82" t="s">
        <v>565</v>
      </c>
      <c r="F51" t="s">
        <v>443</v>
      </c>
      <c r="G51" s="69" t="str">
        <f t="shared" si="1"/>
        <v/>
      </c>
      <c r="H51" s="69" t="str">
        <f>IF(((IFERROR((VLOOKUP(E51,Budget!A:A,1,FALSE)),""))=E51),"Found","Missing")</f>
        <v>Missing</v>
      </c>
    </row>
    <row r="52" spans="1:11">
      <c r="A52" s="42" t="s">
        <v>405</v>
      </c>
      <c r="B52" s="42" t="s">
        <v>404</v>
      </c>
      <c r="C52" s="42" t="s">
        <v>6</v>
      </c>
      <c r="D52" s="81">
        <v>21016</v>
      </c>
      <c r="E52" s="82" t="s">
        <v>564</v>
      </c>
      <c r="F52" t="s">
        <v>443</v>
      </c>
      <c r="G52" s="69" t="str">
        <f t="shared" si="1"/>
        <v/>
      </c>
      <c r="H52" s="69" t="str">
        <f>IF(((IFERROR((VLOOKUP(E52,Budget!A:A,1,FALSE)),""))=E52),"Found","Missing")</f>
        <v>Missing</v>
      </c>
    </row>
    <row r="53" spans="1:11">
      <c r="A53" s="42" t="s">
        <v>405</v>
      </c>
      <c r="B53" s="42" t="s">
        <v>404</v>
      </c>
      <c r="C53" s="42" t="s">
        <v>6</v>
      </c>
      <c r="D53" s="81">
        <v>21017</v>
      </c>
      <c r="E53" s="83" t="s">
        <v>563</v>
      </c>
      <c r="F53" t="s">
        <v>612</v>
      </c>
      <c r="G53" s="69" t="str">
        <f t="shared" si="1"/>
        <v/>
      </c>
      <c r="H53" s="69" t="str">
        <f>IF(((IFERROR((VLOOKUP(E53,Budget!A:A,1,FALSE)),""))=E53),"Found","Missing")</f>
        <v>Missing</v>
      </c>
      <c r="I53" s="42" t="s">
        <v>610</v>
      </c>
      <c r="J53" s="73"/>
    </row>
    <row r="54" spans="1:11">
      <c r="A54" t="s">
        <v>405</v>
      </c>
      <c r="B54" t="s">
        <v>404</v>
      </c>
      <c r="C54" t="s">
        <v>6</v>
      </c>
      <c r="D54" s="69">
        <v>21018</v>
      </c>
      <c r="E54" t="s">
        <v>453</v>
      </c>
      <c r="F54" t="s">
        <v>446</v>
      </c>
      <c r="G54" s="69" t="str">
        <f t="shared" si="1"/>
        <v/>
      </c>
      <c r="H54" s="69" t="str">
        <f>IF(((IFERROR((VLOOKUP(E54,Budget!A:A,1,FALSE)),""))=E54),"Found","Missing")</f>
        <v>Missing</v>
      </c>
      <c r="I54" s="74" t="s">
        <v>452</v>
      </c>
    </row>
    <row r="55" spans="1:11">
      <c r="A55" t="s">
        <v>405</v>
      </c>
      <c r="B55" t="s">
        <v>404</v>
      </c>
      <c r="C55" t="s">
        <v>6</v>
      </c>
      <c r="D55" s="69">
        <v>21019</v>
      </c>
      <c r="E55" t="s">
        <v>427</v>
      </c>
      <c r="F55" t="s">
        <v>446</v>
      </c>
      <c r="G55" s="69" t="str">
        <f t="shared" si="1"/>
        <v/>
      </c>
      <c r="H55" s="69" t="str">
        <f>IF(((IFERROR((VLOOKUP(E55,Budget!A:A,1,FALSE)),""))=E55),"Found","Missing")</f>
        <v>Missing</v>
      </c>
      <c r="I55" s="74" t="s">
        <v>452</v>
      </c>
    </row>
    <row r="56" spans="1:11">
      <c r="A56" t="s">
        <v>405</v>
      </c>
      <c r="B56" t="s">
        <v>404</v>
      </c>
      <c r="C56" t="s">
        <v>6</v>
      </c>
      <c r="D56" s="69">
        <v>21020</v>
      </c>
      <c r="E56" t="s">
        <v>256</v>
      </c>
      <c r="F56" t="s">
        <v>444</v>
      </c>
      <c r="G56" s="69">
        <f t="shared" si="1"/>
        <v>21020</v>
      </c>
      <c r="H56" s="69" t="str">
        <f>IF(((IFERROR((VLOOKUP(E56,Budget!A:A,1,FALSE)),""))=E56),"Found","Missing")</f>
        <v>Found</v>
      </c>
    </row>
    <row r="57" spans="1:11">
      <c r="A57" t="s">
        <v>405</v>
      </c>
      <c r="B57" t="s">
        <v>404</v>
      </c>
      <c r="C57" t="s">
        <v>6</v>
      </c>
      <c r="D57" s="69">
        <v>21031</v>
      </c>
      <c r="E57" t="s">
        <v>257</v>
      </c>
      <c r="F57" t="s">
        <v>444</v>
      </c>
      <c r="G57" s="69">
        <f t="shared" si="1"/>
        <v>21031</v>
      </c>
      <c r="H57" s="69" t="str">
        <f>IF(((IFERROR((VLOOKUP(E57,Budget!A:A,1,FALSE)),""))=E57),"Found","Missing")</f>
        <v>Found</v>
      </c>
    </row>
    <row r="58" spans="1:11">
      <c r="A58" t="s">
        <v>405</v>
      </c>
      <c r="B58" t="s">
        <v>404</v>
      </c>
      <c r="C58" t="s">
        <v>6</v>
      </c>
      <c r="D58" s="69">
        <v>21035</v>
      </c>
      <c r="E58" t="s">
        <v>258</v>
      </c>
      <c r="F58" t="s">
        <v>444</v>
      </c>
      <c r="G58" s="69">
        <f t="shared" si="1"/>
        <v>21035</v>
      </c>
      <c r="H58" s="69" t="str">
        <f>IF(((IFERROR((VLOOKUP(E58,Budget!A:A,1,FALSE)),""))=E58),"Found","Missing")</f>
        <v>Found</v>
      </c>
    </row>
    <row r="59" spans="1:11">
      <c r="A59" t="s">
        <v>405</v>
      </c>
      <c r="B59" t="s">
        <v>404</v>
      </c>
      <c r="C59" t="s">
        <v>6</v>
      </c>
      <c r="D59" s="69">
        <v>21040</v>
      </c>
      <c r="E59" t="s">
        <v>259</v>
      </c>
      <c r="F59" t="s">
        <v>444</v>
      </c>
      <c r="G59" s="69">
        <f t="shared" si="1"/>
        <v>21040</v>
      </c>
      <c r="H59" s="69" t="str">
        <f>IF(((IFERROR((VLOOKUP(E59,Budget!A:A,1,FALSE)),""))=E59),"Found","Missing")</f>
        <v>Found</v>
      </c>
    </row>
    <row r="60" spans="1:11">
      <c r="A60" t="s">
        <v>405</v>
      </c>
      <c r="B60" t="s">
        <v>404</v>
      </c>
      <c r="C60" t="s">
        <v>6</v>
      </c>
      <c r="D60" s="69">
        <v>21045</v>
      </c>
      <c r="E60" t="s">
        <v>466</v>
      </c>
      <c r="F60" s="42" t="s">
        <v>446</v>
      </c>
      <c r="G60" s="69" t="str">
        <f t="shared" si="1"/>
        <v/>
      </c>
      <c r="H60" s="69" t="str">
        <f>IF(((IFERROR((VLOOKUP(E60,Budget!A:A,1,FALSE)),""))=E60),"Found","Missing")</f>
        <v>Missing</v>
      </c>
      <c r="I60" s="42" t="s">
        <v>465</v>
      </c>
    </row>
    <row r="61" spans="1:11">
      <c r="A61" t="s">
        <v>405</v>
      </c>
      <c r="B61" t="s">
        <v>404</v>
      </c>
      <c r="C61" t="s">
        <v>6</v>
      </c>
      <c r="D61" s="69">
        <v>22005</v>
      </c>
      <c r="E61" t="s">
        <v>486</v>
      </c>
      <c r="F61" t="s">
        <v>444</v>
      </c>
      <c r="G61" s="69">
        <f t="shared" si="1"/>
        <v>22005</v>
      </c>
      <c r="H61" s="69" t="str">
        <f>IF(((IFERROR((VLOOKUP(E61,Budget!A:A,1,FALSE)),""))=E61),"Found","Missing")</f>
        <v>Missing</v>
      </c>
    </row>
    <row r="62" spans="1:11">
      <c r="A62" t="s">
        <v>405</v>
      </c>
      <c r="B62" t="s">
        <v>404</v>
      </c>
      <c r="C62" t="s">
        <v>6</v>
      </c>
      <c r="D62" s="69">
        <v>22010</v>
      </c>
      <c r="E62" t="s">
        <v>485</v>
      </c>
      <c r="F62" t="s">
        <v>444</v>
      </c>
      <c r="G62" s="69">
        <f t="shared" si="1"/>
        <v>22010</v>
      </c>
      <c r="H62" s="69" t="str">
        <f>IF(((IFERROR((VLOOKUP(E62,Budget!A:A,1,FALSE)),""))=E62),"Found","Missing")</f>
        <v>Missing</v>
      </c>
    </row>
    <row r="63" spans="1:11">
      <c r="A63" t="s">
        <v>405</v>
      </c>
      <c r="B63" t="s">
        <v>404</v>
      </c>
      <c r="C63" t="s">
        <v>6</v>
      </c>
      <c r="D63" s="69">
        <v>22020</v>
      </c>
      <c r="E63" s="71" t="s">
        <v>512</v>
      </c>
      <c r="F63" t="s">
        <v>444</v>
      </c>
      <c r="G63" s="69">
        <f t="shared" si="1"/>
        <v>22020</v>
      </c>
      <c r="H63" s="69" t="str">
        <f>IF(((IFERROR((VLOOKUP(E63,Budget!A:A,1,FALSE)),""))=E63),"Found","Missing")</f>
        <v>Missing</v>
      </c>
      <c r="I63" s="74" t="s">
        <v>513</v>
      </c>
      <c r="K63" t="s">
        <v>650</v>
      </c>
    </row>
    <row r="64" spans="1:11">
      <c r="A64" t="s">
        <v>405</v>
      </c>
      <c r="B64" t="s">
        <v>404</v>
      </c>
      <c r="C64" t="s">
        <v>431</v>
      </c>
      <c r="D64" s="69">
        <v>31005</v>
      </c>
      <c r="E64" t="s">
        <v>476</v>
      </c>
      <c r="F64" s="42" t="s">
        <v>446</v>
      </c>
      <c r="G64" s="69" t="str">
        <f t="shared" si="1"/>
        <v/>
      </c>
      <c r="H64" s="69" t="str">
        <f>IF(((IFERROR((VLOOKUP(E64,Budget!A:A,1,FALSE)),""))=E64),"Found","Missing")</f>
        <v>Missing</v>
      </c>
    </row>
    <row r="65" spans="1:11">
      <c r="A65" t="s">
        <v>405</v>
      </c>
      <c r="B65" t="s">
        <v>404</v>
      </c>
      <c r="C65" t="s">
        <v>431</v>
      </c>
      <c r="D65" s="69">
        <v>31010</v>
      </c>
      <c r="E65" t="s">
        <v>430</v>
      </c>
      <c r="F65" s="42" t="s">
        <v>446</v>
      </c>
      <c r="G65" s="69" t="str">
        <f t="shared" si="1"/>
        <v/>
      </c>
      <c r="H65" s="69" t="str">
        <f>IF(((IFERROR((VLOOKUP(E65,Budget!A:A,1,FALSE)),""))=E65),"Found","Missing")</f>
        <v>Missing</v>
      </c>
    </row>
    <row r="66" spans="1:11">
      <c r="A66" t="s">
        <v>405</v>
      </c>
      <c r="B66" t="s">
        <v>404</v>
      </c>
      <c r="C66" t="s">
        <v>431</v>
      </c>
      <c r="D66" s="69">
        <v>32005</v>
      </c>
      <c r="E66" t="s">
        <v>459</v>
      </c>
      <c r="F66" t="s">
        <v>446</v>
      </c>
      <c r="G66" s="69" t="str">
        <f t="shared" ref="G66:G97" si="2">IF(F66="Keep",D66,"")</f>
        <v/>
      </c>
      <c r="H66" s="69" t="str">
        <f>IF(((IFERROR((VLOOKUP(E66,Budget!A:A,1,FALSE)),""))=E66),"Found","Missing")</f>
        <v>Missing</v>
      </c>
    </row>
    <row r="67" spans="1:11">
      <c r="A67" t="s">
        <v>405</v>
      </c>
      <c r="B67" t="s">
        <v>404</v>
      </c>
      <c r="D67" s="69">
        <v>33005</v>
      </c>
      <c r="E67" t="s">
        <v>423</v>
      </c>
      <c r="F67" t="s">
        <v>446</v>
      </c>
      <c r="G67" s="69" t="str">
        <f t="shared" si="2"/>
        <v/>
      </c>
      <c r="H67" s="69" t="str">
        <f>IF(((IFERROR((VLOOKUP(E67,Budget!A:A,1,FALSE)),""))=E67),"Found","Missing")</f>
        <v>Missing</v>
      </c>
    </row>
    <row r="68" spans="1:11">
      <c r="A68" t="s">
        <v>405</v>
      </c>
      <c r="B68" t="s">
        <v>404</v>
      </c>
      <c r="D68" s="69">
        <v>33006</v>
      </c>
      <c r="E68" t="s">
        <v>436</v>
      </c>
      <c r="F68" t="s">
        <v>446</v>
      </c>
      <c r="G68" s="69" t="str">
        <f t="shared" si="2"/>
        <v/>
      </c>
      <c r="H68" s="69" t="str">
        <f>IF(((IFERROR((VLOOKUP(E68,Budget!A:A,1,FALSE)),""))=E68),"Found","Missing")</f>
        <v>Missing</v>
      </c>
    </row>
    <row r="69" spans="1:11">
      <c r="A69" t="s">
        <v>405</v>
      </c>
      <c r="B69" t="s">
        <v>404</v>
      </c>
      <c r="C69" t="s">
        <v>0</v>
      </c>
      <c r="D69" s="69">
        <v>41000</v>
      </c>
      <c r="E69" t="s">
        <v>428</v>
      </c>
      <c r="F69" t="s">
        <v>446</v>
      </c>
      <c r="G69" s="69" t="str">
        <f t="shared" si="2"/>
        <v/>
      </c>
      <c r="H69" s="69" t="str">
        <f>IF(((IFERROR((VLOOKUP(E69,Budget!A:A,1,FALSE)),""))=E69),"Found","Missing")</f>
        <v>Missing</v>
      </c>
    </row>
    <row r="70" spans="1:11">
      <c r="A70" t="s">
        <v>405</v>
      </c>
      <c r="B70" t="s">
        <v>404</v>
      </c>
      <c r="C70" t="s">
        <v>0</v>
      </c>
      <c r="D70" s="69">
        <v>41005</v>
      </c>
      <c r="E70" t="s">
        <v>376</v>
      </c>
      <c r="F70" t="s">
        <v>444</v>
      </c>
      <c r="G70" s="69">
        <f t="shared" si="2"/>
        <v>41005</v>
      </c>
      <c r="H70" s="69" t="str">
        <f>IF(((IFERROR((VLOOKUP(E70,Budget!A:A,1,FALSE)),""))=E70),"Found","Missing")</f>
        <v>Found</v>
      </c>
      <c r="I70" s="42" t="s">
        <v>536</v>
      </c>
      <c r="K70" t="s">
        <v>650</v>
      </c>
    </row>
    <row r="71" spans="1:11">
      <c r="A71" s="42" t="s">
        <v>405</v>
      </c>
      <c r="B71" s="42" t="s">
        <v>404</v>
      </c>
      <c r="C71" s="42" t="s">
        <v>0</v>
      </c>
      <c r="D71" s="81">
        <v>41006</v>
      </c>
      <c r="E71" s="56" t="s">
        <v>538</v>
      </c>
      <c r="F71" t="s">
        <v>444</v>
      </c>
      <c r="G71" s="69">
        <f t="shared" si="2"/>
        <v>41006</v>
      </c>
      <c r="H71" s="69" t="str">
        <f>IF(((IFERROR((VLOOKUP(E71,Budget!A:A,1,FALSE)),""))=E71),"Found","Missing")</f>
        <v>Found</v>
      </c>
      <c r="I71" s="100" t="s">
        <v>647</v>
      </c>
      <c r="J71" s="68">
        <v>0</v>
      </c>
      <c r="K71" t="s">
        <v>650</v>
      </c>
    </row>
    <row r="72" spans="1:11">
      <c r="A72" s="42" t="s">
        <v>405</v>
      </c>
      <c r="B72" s="42" t="s">
        <v>404</v>
      </c>
      <c r="C72" s="42" t="s">
        <v>0</v>
      </c>
      <c r="D72" s="81">
        <v>41007</v>
      </c>
      <c r="E72" s="56" t="s">
        <v>374</v>
      </c>
      <c r="F72" t="s">
        <v>444</v>
      </c>
      <c r="G72" s="69">
        <f t="shared" si="2"/>
        <v>41007</v>
      </c>
      <c r="H72" s="69" t="str">
        <f>IF(((IFERROR((VLOOKUP(E72,Budget!A:A,1,FALSE)),""))=E72),"Found","Missing")</f>
        <v>Found</v>
      </c>
      <c r="I72" s="100" t="s">
        <v>651</v>
      </c>
      <c r="J72" s="68">
        <v>0</v>
      </c>
      <c r="K72" t="s">
        <v>650</v>
      </c>
    </row>
    <row r="73" spans="1:11">
      <c r="A73" t="s">
        <v>529</v>
      </c>
      <c r="B73" t="s">
        <v>404</v>
      </c>
      <c r="C73" t="s">
        <v>0</v>
      </c>
      <c r="D73" s="69">
        <v>42005</v>
      </c>
      <c r="E73" s="56" t="s">
        <v>392</v>
      </c>
      <c r="F73" t="s">
        <v>444</v>
      </c>
      <c r="G73" s="69">
        <f t="shared" si="2"/>
        <v>42005</v>
      </c>
      <c r="H73" s="69" t="str">
        <f>IF(((IFERROR((VLOOKUP(E73,Budget!A:A,1,FALSE)),""))=E73),"Found","Missing")</f>
        <v>Missing</v>
      </c>
      <c r="I73" s="100" t="s">
        <v>583</v>
      </c>
      <c r="J73" s="68">
        <v>0</v>
      </c>
      <c r="K73" t="s">
        <v>650</v>
      </c>
    </row>
    <row r="74" spans="1:11">
      <c r="A74" t="s">
        <v>529</v>
      </c>
      <c r="B74" t="s">
        <v>404</v>
      </c>
      <c r="C74" t="s">
        <v>0</v>
      </c>
      <c r="D74" s="69">
        <v>42010</v>
      </c>
      <c r="E74" s="56" t="s">
        <v>393</v>
      </c>
      <c r="F74" t="s">
        <v>444</v>
      </c>
      <c r="G74" s="69">
        <f t="shared" si="2"/>
        <v>42010</v>
      </c>
      <c r="H74" s="69" t="str">
        <f>IF(((IFERROR((VLOOKUP(E74,Budget!A:A,1,FALSE)),""))=E74),"Found","Missing")</f>
        <v>Found</v>
      </c>
      <c r="I74" s="100" t="s">
        <v>584</v>
      </c>
      <c r="J74" s="68">
        <v>0</v>
      </c>
      <c r="K74" t="s">
        <v>650</v>
      </c>
    </row>
    <row r="75" spans="1:11">
      <c r="A75" s="42" t="s">
        <v>405</v>
      </c>
      <c r="B75" s="42" t="s">
        <v>404</v>
      </c>
      <c r="C75" s="42" t="s">
        <v>0</v>
      </c>
      <c r="D75" s="81">
        <v>42015</v>
      </c>
      <c r="E75" s="56" t="s">
        <v>645</v>
      </c>
      <c r="F75" t="s">
        <v>444</v>
      </c>
      <c r="G75" s="69">
        <f t="shared" si="2"/>
        <v>42015</v>
      </c>
      <c r="H75" s="69" t="str">
        <f>IF(((IFERROR((VLOOKUP(E75,Budget!A:A,1,FALSE)),""))=E75),"Found","Missing")</f>
        <v>Found</v>
      </c>
      <c r="I75" s="100" t="s">
        <v>646</v>
      </c>
      <c r="J75" s="68">
        <v>0</v>
      </c>
      <c r="K75" t="s">
        <v>650</v>
      </c>
    </row>
    <row r="76" spans="1:11">
      <c r="A76" s="42" t="s">
        <v>405</v>
      </c>
      <c r="B76" s="42" t="s">
        <v>404</v>
      </c>
      <c r="C76" s="42" t="s">
        <v>0</v>
      </c>
      <c r="D76" s="81">
        <v>42020</v>
      </c>
      <c r="E76" s="56" t="s">
        <v>375</v>
      </c>
      <c r="F76" t="s">
        <v>444</v>
      </c>
      <c r="G76" s="69">
        <f t="shared" si="2"/>
        <v>42020</v>
      </c>
      <c r="H76" s="69" t="str">
        <f>IF(((IFERROR((VLOOKUP(E76,Budget!A:A,1,FALSE)),""))=E76),"Found","Missing")</f>
        <v>Found</v>
      </c>
      <c r="I76" s="100" t="s">
        <v>648</v>
      </c>
      <c r="J76" s="68">
        <v>0</v>
      </c>
      <c r="K76" t="s">
        <v>650</v>
      </c>
    </row>
    <row r="77" spans="1:11">
      <c r="A77" s="42" t="s">
        <v>405</v>
      </c>
      <c r="B77" s="42" t="s">
        <v>404</v>
      </c>
      <c r="C77" s="42" t="s">
        <v>0</v>
      </c>
      <c r="D77" s="81">
        <v>42025</v>
      </c>
      <c r="E77" s="82" t="s">
        <v>550</v>
      </c>
      <c r="F77" t="s">
        <v>443</v>
      </c>
      <c r="G77" s="69" t="str">
        <f t="shared" si="2"/>
        <v/>
      </c>
      <c r="H77" s="69" t="str">
        <f>IF(((IFERROR((VLOOKUP(E77,Budget!A:A,1,FALSE)),""))=E77),"Found","Missing")</f>
        <v>Missing</v>
      </c>
    </row>
    <row r="78" spans="1:11">
      <c r="A78" t="s">
        <v>405</v>
      </c>
      <c r="B78" t="s">
        <v>404</v>
      </c>
      <c r="C78" t="s">
        <v>0</v>
      </c>
      <c r="D78" s="69">
        <v>49005</v>
      </c>
      <c r="E78" t="s">
        <v>401</v>
      </c>
      <c r="F78" t="s">
        <v>444</v>
      </c>
      <c r="G78" s="69">
        <f t="shared" si="2"/>
        <v>49005</v>
      </c>
      <c r="H78" s="69" t="str">
        <f>IF(((IFERROR((VLOOKUP(E78,Budget!A:A,1,FALSE)),""))=E78),"Found","Missing")</f>
        <v>Found</v>
      </c>
    </row>
    <row r="79" spans="1:11">
      <c r="A79" s="42" t="s">
        <v>405</v>
      </c>
      <c r="B79" s="42" t="s">
        <v>404</v>
      </c>
      <c r="C79" s="42" t="s">
        <v>0</v>
      </c>
      <c r="D79" s="81">
        <v>49010</v>
      </c>
      <c r="E79" s="82" t="s">
        <v>551</v>
      </c>
      <c r="F79" t="s">
        <v>443</v>
      </c>
      <c r="G79" s="69" t="str">
        <f t="shared" si="2"/>
        <v/>
      </c>
      <c r="H79" s="69" t="str">
        <f>IF(((IFERROR((VLOOKUP(E79,Budget!A:A,1,FALSE)),""))=E79),"Found","Missing")</f>
        <v>Missing</v>
      </c>
    </row>
    <row r="80" spans="1:11">
      <c r="A80" t="s">
        <v>405</v>
      </c>
      <c r="B80" t="s">
        <v>404</v>
      </c>
      <c r="C80" t="s">
        <v>0</v>
      </c>
      <c r="D80" s="69">
        <v>49015</v>
      </c>
      <c r="E80" t="s">
        <v>377</v>
      </c>
      <c r="F80" t="s">
        <v>444</v>
      </c>
      <c r="G80" s="69">
        <f t="shared" si="2"/>
        <v>49015</v>
      </c>
      <c r="H80" s="69" t="str">
        <f>IF(((IFERROR((VLOOKUP(E80,Budget!A:A,1,FALSE)),""))=E80),"Found","Missing")</f>
        <v>Found</v>
      </c>
    </row>
    <row r="81" spans="1:11">
      <c r="A81" t="s">
        <v>405</v>
      </c>
      <c r="B81" t="s">
        <v>404</v>
      </c>
      <c r="C81" t="s">
        <v>0</v>
      </c>
      <c r="D81" s="69">
        <v>49020</v>
      </c>
      <c r="E81" t="s">
        <v>451</v>
      </c>
      <c r="F81" t="s">
        <v>446</v>
      </c>
      <c r="G81" s="69" t="str">
        <f t="shared" si="2"/>
        <v/>
      </c>
      <c r="H81" s="69" t="str">
        <f>IF(((IFERROR((VLOOKUP(E81,Budget!A:A,1,FALSE)),""))=E81),"Found","Missing")</f>
        <v>Missing</v>
      </c>
    </row>
    <row r="82" spans="1:11">
      <c r="A82" t="s">
        <v>405</v>
      </c>
      <c r="B82" t="s">
        <v>404</v>
      </c>
      <c r="C82" t="s">
        <v>0</v>
      </c>
      <c r="D82" s="69">
        <v>49030</v>
      </c>
      <c r="E82" t="s">
        <v>450</v>
      </c>
      <c r="F82" t="s">
        <v>446</v>
      </c>
      <c r="G82" s="69" t="str">
        <f t="shared" si="2"/>
        <v/>
      </c>
      <c r="H82" s="69" t="str">
        <f>IF(((IFERROR((VLOOKUP(E82,Budget!A:A,1,FALSE)),""))=E82),"Found","Missing")</f>
        <v>Missing</v>
      </c>
    </row>
    <row r="83" spans="1:11">
      <c r="A83" s="42" t="s">
        <v>405</v>
      </c>
      <c r="B83" s="42" t="s">
        <v>404</v>
      </c>
      <c r="C83" s="42" t="s">
        <v>471</v>
      </c>
      <c r="D83" s="81">
        <v>51000</v>
      </c>
      <c r="E83" s="82" t="s">
        <v>552</v>
      </c>
      <c r="F83" t="s">
        <v>443</v>
      </c>
      <c r="G83" s="69" t="str">
        <f t="shared" si="2"/>
        <v/>
      </c>
      <c r="H83" s="69" t="str">
        <f>IF(((IFERROR((VLOOKUP(E83,Budget!A:A,1,FALSE)),""))=E83),"Found","Missing")</f>
        <v>Missing</v>
      </c>
    </row>
    <row r="84" spans="1:11">
      <c r="A84" s="42" t="s">
        <v>405</v>
      </c>
      <c r="B84" s="42" t="s">
        <v>404</v>
      </c>
      <c r="C84" s="42" t="s">
        <v>471</v>
      </c>
      <c r="D84" s="81">
        <v>51105</v>
      </c>
      <c r="E84" s="83" t="s">
        <v>553</v>
      </c>
      <c r="F84" t="s">
        <v>612</v>
      </c>
      <c r="G84" s="69" t="str">
        <f t="shared" si="2"/>
        <v/>
      </c>
      <c r="H84" s="69" t="str">
        <f>IF(((IFERROR((VLOOKUP(E84,Budget!A:A,1,FALSE)),""))=E84),"Found","Missing")</f>
        <v>Missing</v>
      </c>
      <c r="I84" s="42" t="s">
        <v>611</v>
      </c>
    </row>
    <row r="85" spans="1:11">
      <c r="A85" s="42" t="s">
        <v>405</v>
      </c>
      <c r="B85" s="42" t="s">
        <v>404</v>
      </c>
      <c r="C85" s="42" t="s">
        <v>471</v>
      </c>
      <c r="D85" s="81">
        <v>51110</v>
      </c>
      <c r="E85" s="82" t="s">
        <v>570</v>
      </c>
      <c r="F85" t="s">
        <v>443</v>
      </c>
      <c r="G85" s="69" t="str">
        <f t="shared" si="2"/>
        <v/>
      </c>
      <c r="H85" s="69" t="str">
        <f>IF(((IFERROR((VLOOKUP(E85,Budget!A:A,1,FALSE)),""))=E85),"Found","Missing")</f>
        <v>Missing</v>
      </c>
    </row>
    <row r="86" spans="1:11">
      <c r="A86" s="42" t="s">
        <v>405</v>
      </c>
      <c r="B86" s="42" t="s">
        <v>404</v>
      </c>
      <c r="C86" s="42" t="s">
        <v>471</v>
      </c>
      <c r="D86" s="81">
        <v>51205</v>
      </c>
      <c r="E86" s="83" t="s">
        <v>571</v>
      </c>
      <c r="F86" t="s">
        <v>612</v>
      </c>
      <c r="G86" s="69" t="str">
        <f t="shared" si="2"/>
        <v/>
      </c>
      <c r="H86" s="69" t="str">
        <f>IF(((IFERROR((VLOOKUP(E86,Budget!A:A,1,FALSE)),""))=E86),"Found","Missing")</f>
        <v>Missing</v>
      </c>
      <c r="I86" s="42" t="s">
        <v>477</v>
      </c>
    </row>
    <row r="87" spans="1:11">
      <c r="A87" s="42" t="s">
        <v>405</v>
      </c>
      <c r="B87" s="42" t="s">
        <v>404</v>
      </c>
      <c r="C87" s="42" t="s">
        <v>471</v>
      </c>
      <c r="D87" s="81">
        <v>51305</v>
      </c>
      <c r="E87" s="83" t="s">
        <v>572</v>
      </c>
      <c r="F87" t="s">
        <v>612</v>
      </c>
      <c r="G87" s="69" t="str">
        <f t="shared" si="2"/>
        <v/>
      </c>
      <c r="H87" s="69" t="str">
        <f>IF(((IFERROR((VLOOKUP(E87,Budget!A:A,1,FALSE)),""))=E87),"Found","Missing")</f>
        <v>Missing</v>
      </c>
    </row>
    <row r="88" spans="1:11">
      <c r="A88" t="s">
        <v>405</v>
      </c>
      <c r="B88" t="s">
        <v>404</v>
      </c>
      <c r="C88" t="s">
        <v>471</v>
      </c>
      <c r="D88" s="69">
        <v>51315</v>
      </c>
      <c r="E88" t="s">
        <v>379</v>
      </c>
      <c r="F88" t="s">
        <v>444</v>
      </c>
      <c r="G88" s="69">
        <f t="shared" si="2"/>
        <v>51315</v>
      </c>
      <c r="H88" s="69" t="str">
        <f>IF(((IFERROR((VLOOKUP(E88,Budget!A:A,1,FALSE)),""))=E88),"Found","Missing")</f>
        <v>Found</v>
      </c>
      <c r="I88" s="100" t="s">
        <v>585</v>
      </c>
      <c r="K88" t="s">
        <v>650</v>
      </c>
    </row>
    <row r="89" spans="1:11">
      <c r="A89" t="s">
        <v>405</v>
      </c>
      <c r="B89" t="s">
        <v>404</v>
      </c>
      <c r="C89" t="s">
        <v>471</v>
      </c>
      <c r="D89" s="69">
        <v>51320</v>
      </c>
      <c r="E89" t="s">
        <v>370</v>
      </c>
      <c r="F89" t="s">
        <v>444</v>
      </c>
      <c r="G89" s="69">
        <f t="shared" si="2"/>
        <v>51320</v>
      </c>
      <c r="H89" s="69" t="str">
        <f>IF(((IFERROR((VLOOKUP(E89,Budget!A:A,1,FALSE)),""))=E89),"Found","Missing")</f>
        <v>Found</v>
      </c>
      <c r="I89" s="100" t="s">
        <v>586</v>
      </c>
      <c r="K89" t="s">
        <v>650</v>
      </c>
    </row>
    <row r="90" spans="1:11">
      <c r="A90" s="42" t="s">
        <v>405</v>
      </c>
      <c r="B90" s="42" t="s">
        <v>404</v>
      </c>
      <c r="C90" s="42" t="s">
        <v>471</v>
      </c>
      <c r="D90" s="81">
        <v>51321</v>
      </c>
      <c r="E90" s="82" t="s">
        <v>554</v>
      </c>
      <c r="F90" t="s">
        <v>443</v>
      </c>
      <c r="G90" s="69" t="str">
        <f t="shared" si="2"/>
        <v/>
      </c>
      <c r="H90" s="69" t="str">
        <f>IF(((IFERROR((VLOOKUP(E90,Budget!A:A,1,FALSE)),""))=E90),"Found","Missing")</f>
        <v>Missing</v>
      </c>
      <c r="I90" s="42" t="s">
        <v>611</v>
      </c>
    </row>
    <row r="91" spans="1:11">
      <c r="A91" s="42" t="s">
        <v>405</v>
      </c>
      <c r="B91" s="42" t="s">
        <v>404</v>
      </c>
      <c r="C91" s="42" t="s">
        <v>471</v>
      </c>
      <c r="D91" s="81">
        <v>51325</v>
      </c>
      <c r="E91" s="82" t="s">
        <v>573</v>
      </c>
      <c r="F91" t="s">
        <v>443</v>
      </c>
      <c r="G91" s="69" t="str">
        <f t="shared" si="2"/>
        <v/>
      </c>
      <c r="H91" s="69" t="str">
        <f>IF(((IFERROR((VLOOKUP(E91,Budget!A:A,1,FALSE)),""))=E91),"Found","Missing")</f>
        <v>Missing</v>
      </c>
    </row>
    <row r="92" spans="1:11">
      <c r="A92" s="42" t="s">
        <v>405</v>
      </c>
      <c r="B92" s="42" t="s">
        <v>404</v>
      </c>
      <c r="C92" s="42" t="s">
        <v>471</v>
      </c>
      <c r="D92" s="81">
        <v>51330</v>
      </c>
      <c r="E92" s="82" t="s">
        <v>479</v>
      </c>
      <c r="F92" t="s">
        <v>443</v>
      </c>
      <c r="G92" s="69" t="str">
        <f t="shared" si="2"/>
        <v/>
      </c>
      <c r="H92" s="69" t="str">
        <f>IF(((IFERROR((VLOOKUP(E92,Budget!A:A,1,FALSE)),""))=E92),"Found","Missing")</f>
        <v>Missing</v>
      </c>
      <c r="I92" s="42" t="s">
        <v>478</v>
      </c>
    </row>
    <row r="93" spans="1:11">
      <c r="A93" s="42" t="s">
        <v>405</v>
      </c>
      <c r="B93" s="42" t="s">
        <v>404</v>
      </c>
      <c r="C93" s="42" t="s">
        <v>471</v>
      </c>
      <c r="D93" s="81">
        <v>51335</v>
      </c>
      <c r="E93" s="42" t="s">
        <v>371</v>
      </c>
      <c r="F93" t="s">
        <v>444</v>
      </c>
      <c r="G93" s="69">
        <f t="shared" si="2"/>
        <v>51335</v>
      </c>
      <c r="H93" s="69" t="str">
        <f>IF(((IFERROR((VLOOKUP(E93,Budget!A:A,1,FALSE)),""))=E93),"Found","Missing")</f>
        <v>Found</v>
      </c>
      <c r="I93" s="100" t="s">
        <v>593</v>
      </c>
      <c r="K93" t="s">
        <v>650</v>
      </c>
    </row>
    <row r="94" spans="1:11">
      <c r="A94" s="42" t="s">
        <v>405</v>
      </c>
      <c r="B94" s="42" t="s">
        <v>404</v>
      </c>
      <c r="C94" s="42" t="s">
        <v>471</v>
      </c>
      <c r="D94" s="81">
        <v>51336</v>
      </c>
      <c r="E94" s="82" t="s">
        <v>574</v>
      </c>
      <c r="F94" t="s">
        <v>443</v>
      </c>
      <c r="G94" s="69" t="str">
        <f t="shared" si="2"/>
        <v/>
      </c>
      <c r="H94" s="69" t="str">
        <f>IF(((IFERROR((VLOOKUP(E94,Budget!A:A,1,FALSE)),""))=E94),"Found","Missing")</f>
        <v>Missing</v>
      </c>
    </row>
    <row r="95" spans="1:11">
      <c r="A95" s="42" t="s">
        <v>405</v>
      </c>
      <c r="B95" s="42" t="s">
        <v>404</v>
      </c>
      <c r="C95" s="42" t="s">
        <v>471</v>
      </c>
      <c r="D95" s="81">
        <v>51340</v>
      </c>
      <c r="E95" s="82" t="s">
        <v>480</v>
      </c>
      <c r="F95" t="s">
        <v>443</v>
      </c>
      <c r="G95" s="69" t="str">
        <f t="shared" si="2"/>
        <v/>
      </c>
      <c r="H95" s="69" t="str">
        <f>IF(((IFERROR((VLOOKUP(E95,Budget!A:A,1,FALSE)),""))=E95),"Found","Missing")</f>
        <v>Missing</v>
      </c>
    </row>
    <row r="96" spans="1:11">
      <c r="A96" s="42" t="s">
        <v>405</v>
      </c>
      <c r="B96" s="42" t="s">
        <v>404</v>
      </c>
      <c r="C96" s="42" t="s">
        <v>471</v>
      </c>
      <c r="D96" s="81">
        <v>51350</v>
      </c>
      <c r="E96" s="82" t="s">
        <v>575</v>
      </c>
      <c r="F96" t="s">
        <v>443</v>
      </c>
      <c r="G96" s="69" t="str">
        <f t="shared" si="2"/>
        <v/>
      </c>
      <c r="H96" s="69" t="str">
        <f>IF(((IFERROR((VLOOKUP(E96,Budget!A:A,1,FALSE)),""))=E96),"Found","Missing")</f>
        <v>Missing</v>
      </c>
    </row>
    <row r="97" spans="1:11">
      <c r="A97" t="s">
        <v>529</v>
      </c>
      <c r="B97" t="s">
        <v>404</v>
      </c>
      <c r="C97" s="42" t="s">
        <v>471</v>
      </c>
      <c r="D97" s="69">
        <v>51351</v>
      </c>
      <c r="E97" s="56" t="s">
        <v>587</v>
      </c>
      <c r="F97" t="s">
        <v>443</v>
      </c>
      <c r="G97" s="69" t="str">
        <f t="shared" si="2"/>
        <v/>
      </c>
      <c r="H97" s="69" t="str">
        <f>IF(((IFERROR((VLOOKUP(E97,Budget!A:A,1,FALSE)),""))=E97),"Found","Missing")</f>
        <v>Missing</v>
      </c>
      <c r="I97" s="74" t="s">
        <v>456</v>
      </c>
    </row>
    <row r="98" spans="1:11">
      <c r="A98" t="s">
        <v>405</v>
      </c>
      <c r="B98" t="s">
        <v>404</v>
      </c>
      <c r="C98" s="42" t="s">
        <v>471</v>
      </c>
      <c r="D98" s="69">
        <v>52105</v>
      </c>
      <c r="E98" t="s">
        <v>487</v>
      </c>
      <c r="F98" t="s">
        <v>446</v>
      </c>
      <c r="G98" s="69" t="str">
        <f t="shared" ref="G98:G129" si="3">IF(F98="Keep",D98,"")</f>
        <v/>
      </c>
      <c r="H98" s="69" t="str">
        <f>IF(((IFERROR((VLOOKUP(E98,Budget!A:A,1,FALSE)),""))=E98),"Found","Missing")</f>
        <v>Missing</v>
      </c>
    </row>
    <row r="99" spans="1:11">
      <c r="A99" t="s">
        <v>405</v>
      </c>
      <c r="B99" t="s">
        <v>404</v>
      </c>
      <c r="C99" t="s">
        <v>372</v>
      </c>
      <c r="D99" s="69">
        <v>52110</v>
      </c>
      <c r="E99" t="s">
        <v>56</v>
      </c>
      <c r="F99" t="s">
        <v>444</v>
      </c>
      <c r="G99" s="69">
        <f t="shared" si="3"/>
        <v>52110</v>
      </c>
      <c r="H99" s="69" t="str">
        <f>IF(((IFERROR((VLOOKUP(E99,Budget!A:A,1,FALSE)),""))=E99),"Found","Missing")</f>
        <v>Found</v>
      </c>
    </row>
    <row r="100" spans="1:11">
      <c r="A100" t="s">
        <v>405</v>
      </c>
      <c r="B100" t="s">
        <v>404</v>
      </c>
      <c r="C100" t="s">
        <v>372</v>
      </c>
      <c r="D100" s="69">
        <v>52115</v>
      </c>
      <c r="E100" t="s">
        <v>57</v>
      </c>
      <c r="F100" t="s">
        <v>444</v>
      </c>
      <c r="G100" s="69">
        <f t="shared" si="3"/>
        <v>52115</v>
      </c>
      <c r="H100" s="69" t="str">
        <f>IF(((IFERROR((VLOOKUP(E100,Budget!A:A,1,FALSE)),""))=E100),"Found","Missing")</f>
        <v>Found</v>
      </c>
    </row>
    <row r="101" spans="1:11">
      <c r="A101" t="s">
        <v>405</v>
      </c>
      <c r="B101" t="s">
        <v>404</v>
      </c>
      <c r="C101" t="s">
        <v>372</v>
      </c>
      <c r="D101" s="69">
        <v>52120</v>
      </c>
      <c r="E101" t="s">
        <v>232</v>
      </c>
      <c r="F101" t="s">
        <v>444</v>
      </c>
      <c r="G101" s="69">
        <f t="shared" si="3"/>
        <v>52120</v>
      </c>
      <c r="H101" s="69" t="str">
        <f>IF(((IFERROR((VLOOKUP(E101,Budget!A:A,1,FALSE)),""))=E101),"Found","Missing")</f>
        <v>Found</v>
      </c>
    </row>
    <row r="102" spans="1:11">
      <c r="A102" s="42" t="s">
        <v>405</v>
      </c>
      <c r="B102" s="42" t="s">
        <v>404</v>
      </c>
      <c r="C102" s="42" t="s">
        <v>372</v>
      </c>
      <c r="D102" s="81">
        <v>52121</v>
      </c>
      <c r="E102" s="83" t="s">
        <v>555</v>
      </c>
      <c r="F102" t="s">
        <v>612</v>
      </c>
      <c r="G102" s="69" t="str">
        <f t="shared" si="3"/>
        <v/>
      </c>
      <c r="H102" s="69" t="str">
        <f>IF(((IFERROR((VLOOKUP(E102,Budget!A:A,1,FALSE)),""))=E102),"Found","Missing")</f>
        <v>Missing</v>
      </c>
      <c r="I102" s="42" t="s">
        <v>516</v>
      </c>
    </row>
    <row r="103" spans="1:11">
      <c r="A103" s="42" t="s">
        <v>405</v>
      </c>
      <c r="B103" s="42" t="s">
        <v>404</v>
      </c>
      <c r="C103" s="42" t="s">
        <v>372</v>
      </c>
      <c r="D103" s="81">
        <v>52125</v>
      </c>
      <c r="E103" s="82" t="s">
        <v>556</v>
      </c>
      <c r="F103" t="s">
        <v>443</v>
      </c>
      <c r="G103" s="69" t="str">
        <f t="shared" si="3"/>
        <v/>
      </c>
      <c r="H103" s="69" t="str">
        <f>IF(((IFERROR((VLOOKUP(E103,Budget!A:A,1,FALSE)),""))=E103),"Found","Missing")</f>
        <v>Missing</v>
      </c>
      <c r="I103" s="42" t="s">
        <v>472</v>
      </c>
    </row>
    <row r="104" spans="1:11">
      <c r="A104" t="s">
        <v>405</v>
      </c>
      <c r="B104" t="s">
        <v>404</v>
      </c>
      <c r="C104" t="s">
        <v>372</v>
      </c>
      <c r="D104" s="69">
        <v>52126</v>
      </c>
      <c r="E104" s="84" t="s">
        <v>588</v>
      </c>
      <c r="F104" t="s">
        <v>443</v>
      </c>
      <c r="G104" s="69" t="str">
        <f t="shared" si="3"/>
        <v/>
      </c>
      <c r="H104" s="69" t="str">
        <f>IF(((IFERROR((VLOOKUP(E104,Budget!A:A,1,FALSE)),""))=E104),"Found","Missing")</f>
        <v>Missing</v>
      </c>
      <c r="I104" s="42" t="s">
        <v>517</v>
      </c>
    </row>
    <row r="105" spans="1:11">
      <c r="A105" s="42" t="s">
        <v>405</v>
      </c>
      <c r="B105" s="42" t="s">
        <v>404</v>
      </c>
      <c r="C105" s="42" t="s">
        <v>372</v>
      </c>
      <c r="D105" s="81">
        <v>52130</v>
      </c>
      <c r="E105" s="82" t="s">
        <v>511</v>
      </c>
      <c r="F105" s="72" t="s">
        <v>443</v>
      </c>
      <c r="G105" s="69" t="str">
        <f t="shared" si="3"/>
        <v/>
      </c>
      <c r="H105" s="69" t="str">
        <f>IF(((IFERROR((VLOOKUP(E105,Budget!A:A,1,FALSE)),""))=E105),"Found","Missing")</f>
        <v>Missing</v>
      </c>
      <c r="I105" s="42" t="s">
        <v>510</v>
      </c>
    </row>
    <row r="106" spans="1:11">
      <c r="A106" t="s">
        <v>405</v>
      </c>
      <c r="B106" t="s">
        <v>404</v>
      </c>
      <c r="C106" t="s">
        <v>372</v>
      </c>
      <c r="D106" s="69">
        <v>52135</v>
      </c>
      <c r="E106" t="s">
        <v>233</v>
      </c>
      <c r="F106" t="s">
        <v>444</v>
      </c>
      <c r="G106" s="69">
        <f t="shared" si="3"/>
        <v>52135</v>
      </c>
      <c r="H106" s="69" t="str">
        <f>IF(((IFERROR((VLOOKUP(E106,Budget!A:A,1,FALSE)),""))=E106),"Found","Missing")</f>
        <v>Found</v>
      </c>
    </row>
    <row r="107" spans="1:11">
      <c r="A107" t="s">
        <v>405</v>
      </c>
      <c r="B107" t="s">
        <v>404</v>
      </c>
      <c r="C107" t="s">
        <v>372</v>
      </c>
      <c r="D107" s="69">
        <v>52140</v>
      </c>
      <c r="E107" t="s">
        <v>234</v>
      </c>
      <c r="F107" t="s">
        <v>444</v>
      </c>
      <c r="G107" s="69">
        <f t="shared" si="3"/>
        <v>52140</v>
      </c>
      <c r="H107" s="69" t="str">
        <f>IF(((IFERROR((VLOOKUP(E107,Budget!A:A,1,FALSE)),""))=E107),"Found","Missing")</f>
        <v>Found</v>
      </c>
    </row>
    <row r="108" spans="1:11">
      <c r="A108" t="s">
        <v>405</v>
      </c>
      <c r="B108" t="s">
        <v>404</v>
      </c>
      <c r="C108" t="s">
        <v>372</v>
      </c>
      <c r="D108" s="69">
        <v>52145</v>
      </c>
      <c r="E108" t="s">
        <v>235</v>
      </c>
      <c r="F108" t="s">
        <v>444</v>
      </c>
      <c r="G108" s="69">
        <f t="shared" si="3"/>
        <v>52145</v>
      </c>
      <c r="H108" s="69" t="str">
        <f>IF(((IFERROR((VLOOKUP(E108,Budget!A:A,1,FALSE)),""))=E108),"Found","Missing")</f>
        <v>Found</v>
      </c>
    </row>
    <row r="109" spans="1:11">
      <c r="A109" s="42" t="s">
        <v>405</v>
      </c>
      <c r="B109" s="42" t="s">
        <v>404</v>
      </c>
      <c r="C109" s="42" t="s">
        <v>372</v>
      </c>
      <c r="D109" s="81">
        <v>52150</v>
      </c>
      <c r="E109" s="83" t="s">
        <v>515</v>
      </c>
      <c r="F109" t="s">
        <v>612</v>
      </c>
      <c r="G109" s="69" t="str">
        <f t="shared" si="3"/>
        <v/>
      </c>
      <c r="H109" s="69" t="str">
        <f>IF(((IFERROR((VLOOKUP(E109,Budget!A:A,1,FALSE)),""))=E109),"Found","Missing")</f>
        <v>Missing</v>
      </c>
    </row>
    <row r="110" spans="1:11">
      <c r="A110" t="s">
        <v>405</v>
      </c>
      <c r="B110" t="s">
        <v>404</v>
      </c>
      <c r="C110" t="s">
        <v>372</v>
      </c>
      <c r="D110" s="69">
        <v>52151</v>
      </c>
      <c r="E110" t="s">
        <v>246</v>
      </c>
      <c r="F110" t="s">
        <v>444</v>
      </c>
      <c r="G110" s="69">
        <f t="shared" si="3"/>
        <v>52151</v>
      </c>
      <c r="H110" s="69" t="str">
        <f>IF(((IFERROR((VLOOKUP(E110,Budget!A:A,1,FALSE)),""))=E110),"Found","Missing")</f>
        <v>Found</v>
      </c>
    </row>
    <row r="111" spans="1:11">
      <c r="A111" t="s">
        <v>405</v>
      </c>
      <c r="B111" t="s">
        <v>404</v>
      </c>
      <c r="C111" t="s">
        <v>372</v>
      </c>
      <c r="D111" s="69">
        <v>52152</v>
      </c>
      <c r="E111" t="s">
        <v>53</v>
      </c>
      <c r="F111" t="s">
        <v>444</v>
      </c>
      <c r="G111" s="69">
        <f t="shared" si="3"/>
        <v>52152</v>
      </c>
      <c r="H111" s="69" t="str">
        <f>IF(((IFERROR((VLOOKUP(E111,Budget!A:A,1,FALSE)),""))=E111),"Found","Missing")</f>
        <v>Found</v>
      </c>
      <c r="I111" s="100" t="s">
        <v>540</v>
      </c>
      <c r="K111" t="s">
        <v>650</v>
      </c>
    </row>
    <row r="112" spans="1:11">
      <c r="A112" t="s">
        <v>405</v>
      </c>
      <c r="B112" t="s">
        <v>404</v>
      </c>
      <c r="C112" t="s">
        <v>372</v>
      </c>
      <c r="D112" s="69">
        <v>52155</v>
      </c>
      <c r="E112" t="s">
        <v>237</v>
      </c>
      <c r="F112" t="s">
        <v>444</v>
      </c>
      <c r="G112" s="69">
        <f t="shared" si="3"/>
        <v>52155</v>
      </c>
      <c r="H112" s="69" t="str">
        <f>IF(((IFERROR((VLOOKUP(E112,Budget!A:A,1,FALSE)),""))=E112),"Found","Missing")</f>
        <v>Found</v>
      </c>
      <c r="J112" s="70" t="s">
        <v>475</v>
      </c>
    </row>
    <row r="113" spans="1:11">
      <c r="A113" t="s">
        <v>405</v>
      </c>
      <c r="B113" t="s">
        <v>404</v>
      </c>
      <c r="C113" t="s">
        <v>372</v>
      </c>
      <c r="D113" s="69">
        <v>52160</v>
      </c>
      <c r="E113" t="s">
        <v>238</v>
      </c>
      <c r="F113" t="s">
        <v>444</v>
      </c>
      <c r="G113" s="69">
        <f t="shared" si="3"/>
        <v>52160</v>
      </c>
      <c r="H113" s="69" t="str">
        <f>IF(((IFERROR((VLOOKUP(E113,Budget!A:A,1,FALSE)),""))=E113),"Found","Missing")</f>
        <v>Found</v>
      </c>
    </row>
    <row r="114" spans="1:11">
      <c r="A114" t="s">
        <v>405</v>
      </c>
      <c r="B114" t="s">
        <v>590</v>
      </c>
      <c r="C114" t="s">
        <v>372</v>
      </c>
      <c r="D114" s="69">
        <v>52164</v>
      </c>
      <c r="E114" t="s">
        <v>381</v>
      </c>
      <c r="F114" t="s">
        <v>444</v>
      </c>
      <c r="G114" s="69">
        <f t="shared" si="3"/>
        <v>52164</v>
      </c>
      <c r="H114" s="69" t="str">
        <f>IF(((IFERROR((VLOOKUP(E114,Budget!A:A,1,FALSE)),""))=E114),"Found","Missing")</f>
        <v>Found</v>
      </c>
    </row>
    <row r="115" spans="1:11">
      <c r="A115" t="s">
        <v>405</v>
      </c>
      <c r="B115" t="s">
        <v>404</v>
      </c>
      <c r="C115" t="s">
        <v>372</v>
      </c>
      <c r="D115" s="69">
        <v>52165</v>
      </c>
      <c r="E115" t="s">
        <v>382</v>
      </c>
      <c r="F115" t="s">
        <v>444</v>
      </c>
      <c r="G115" s="69">
        <f t="shared" si="3"/>
        <v>52165</v>
      </c>
      <c r="H115" s="69" t="str">
        <f>IF(((IFERROR((VLOOKUP(E115,Budget!A:A,1,FALSE)),""))=E115),"Found","Missing")</f>
        <v>Found</v>
      </c>
      <c r="I115" s="100" t="s">
        <v>589</v>
      </c>
      <c r="K115" t="s">
        <v>650</v>
      </c>
    </row>
    <row r="116" spans="1:11">
      <c r="A116" t="s">
        <v>405</v>
      </c>
      <c r="B116" t="s">
        <v>404</v>
      </c>
      <c r="C116" t="s">
        <v>372</v>
      </c>
      <c r="D116" s="69">
        <v>52170</v>
      </c>
      <c r="E116" t="s">
        <v>239</v>
      </c>
      <c r="F116" t="s">
        <v>444</v>
      </c>
      <c r="G116" s="69">
        <f t="shared" si="3"/>
        <v>52170</v>
      </c>
      <c r="H116" s="69" t="str">
        <f>IF(((IFERROR((VLOOKUP(E116,Budget!A:A,1,FALSE)),""))=E116),"Found","Missing")</f>
        <v>Found</v>
      </c>
    </row>
    <row r="117" spans="1:11">
      <c r="A117" t="s">
        <v>405</v>
      </c>
      <c r="B117" t="s">
        <v>404</v>
      </c>
      <c r="C117" t="s">
        <v>372</v>
      </c>
      <c r="D117" s="69">
        <v>52173</v>
      </c>
      <c r="E117" s="32" t="s">
        <v>346</v>
      </c>
      <c r="F117" t="s">
        <v>444</v>
      </c>
      <c r="G117" s="69">
        <f t="shared" si="3"/>
        <v>52173</v>
      </c>
      <c r="H117" s="69" t="str">
        <f>IF(((IFERROR((VLOOKUP(E117,Budget!A:A,1,FALSE)),""))=E117),"Found","Missing")</f>
        <v>Found</v>
      </c>
      <c r="I117" s="100" t="s">
        <v>601</v>
      </c>
      <c r="K117" t="s">
        <v>650</v>
      </c>
    </row>
    <row r="118" spans="1:11">
      <c r="A118" t="s">
        <v>405</v>
      </c>
      <c r="B118" t="s">
        <v>404</v>
      </c>
      <c r="C118" t="s">
        <v>372</v>
      </c>
      <c r="D118" s="69">
        <v>52175</v>
      </c>
      <c r="E118" t="s">
        <v>402</v>
      </c>
      <c r="F118" t="s">
        <v>444</v>
      </c>
      <c r="G118" s="69">
        <f t="shared" si="3"/>
        <v>52175</v>
      </c>
      <c r="H118" s="69" t="str">
        <f>IF(((IFERROR((VLOOKUP(E118,Budget!A:A,1,FALSE)),""))=E118),"Found","Missing")</f>
        <v>Found</v>
      </c>
      <c r="I118" s="100" t="s">
        <v>514</v>
      </c>
      <c r="K118" t="s">
        <v>650</v>
      </c>
    </row>
    <row r="119" spans="1:11">
      <c r="A119" s="42" t="s">
        <v>405</v>
      </c>
      <c r="B119" s="42" t="s">
        <v>404</v>
      </c>
      <c r="C119" s="42" t="s">
        <v>372</v>
      </c>
      <c r="D119" s="81">
        <v>52180</v>
      </c>
      <c r="E119" s="82" t="s">
        <v>557</v>
      </c>
      <c r="F119" t="s">
        <v>443</v>
      </c>
      <c r="G119" s="69" t="str">
        <f t="shared" si="3"/>
        <v/>
      </c>
      <c r="H119" s="69" t="str">
        <f>IF(((IFERROR((VLOOKUP(E119,Budget!A:A,1,FALSE)),""))=E119),"Found","Missing")</f>
        <v>Missing</v>
      </c>
    </row>
    <row r="120" spans="1:11">
      <c r="A120" s="42" t="s">
        <v>405</v>
      </c>
      <c r="B120" s="42" t="s">
        <v>404</v>
      </c>
      <c r="C120" s="42" t="s">
        <v>372</v>
      </c>
      <c r="D120" s="81">
        <v>52185</v>
      </c>
      <c r="E120" s="82" t="s">
        <v>241</v>
      </c>
      <c r="F120" t="s">
        <v>444</v>
      </c>
      <c r="G120" s="69">
        <f t="shared" si="3"/>
        <v>52185</v>
      </c>
      <c r="H120" s="69" t="str">
        <f>IF(((IFERROR((VLOOKUP(E120,Budget!A:A,1,FALSE)),""))=E120),"Found","Missing")</f>
        <v>Found</v>
      </c>
    </row>
    <row r="121" spans="1:11">
      <c r="A121" t="s">
        <v>405</v>
      </c>
      <c r="B121" t="s">
        <v>404</v>
      </c>
      <c r="C121" t="s">
        <v>372</v>
      </c>
      <c r="D121" s="69">
        <v>52190</v>
      </c>
      <c r="E121" t="s">
        <v>231</v>
      </c>
      <c r="F121" t="s">
        <v>444</v>
      </c>
      <c r="G121" s="69">
        <f t="shared" si="3"/>
        <v>52190</v>
      </c>
      <c r="H121" s="69" t="str">
        <f>IF(((IFERROR((VLOOKUP(E121,Budget!A:A,1,FALSE)),""))=E121),"Found","Missing")</f>
        <v>Found</v>
      </c>
    </row>
    <row r="122" spans="1:11">
      <c r="A122" s="42" t="s">
        <v>405</v>
      </c>
      <c r="B122" s="42" t="s">
        <v>404</v>
      </c>
      <c r="C122" s="42" t="s">
        <v>372</v>
      </c>
      <c r="D122" s="81">
        <v>52191</v>
      </c>
      <c r="E122" s="82" t="s">
        <v>558</v>
      </c>
      <c r="F122" t="s">
        <v>443</v>
      </c>
      <c r="G122" s="69" t="str">
        <f t="shared" si="3"/>
        <v/>
      </c>
      <c r="H122" s="69" t="str">
        <f>IF(((IFERROR((VLOOKUP(E122,Budget!A:A,1,FALSE)),""))=E122),"Found","Missing")</f>
        <v>Missing</v>
      </c>
      <c r="I122" s="42" t="s">
        <v>449</v>
      </c>
    </row>
    <row r="123" spans="1:11">
      <c r="A123" t="s">
        <v>405</v>
      </c>
      <c r="B123" t="s">
        <v>404</v>
      </c>
      <c r="C123" t="s">
        <v>372</v>
      </c>
      <c r="D123" s="69">
        <v>52195</v>
      </c>
      <c r="E123" t="s">
        <v>242</v>
      </c>
      <c r="F123" t="s">
        <v>444</v>
      </c>
      <c r="G123" s="69">
        <f t="shared" si="3"/>
        <v>52195</v>
      </c>
      <c r="H123" s="69" t="str">
        <f>IF(((IFERROR((VLOOKUP(E123,Budget!A:A,1,FALSE)),""))=E123),"Found","Missing")</f>
        <v>Found</v>
      </c>
    </row>
    <row r="124" spans="1:11">
      <c r="A124" t="s">
        <v>529</v>
      </c>
      <c r="B124" t="s">
        <v>404</v>
      </c>
      <c r="C124" t="s">
        <v>372</v>
      </c>
      <c r="D124" s="69">
        <v>52200</v>
      </c>
      <c r="E124" t="s">
        <v>578</v>
      </c>
      <c r="F124" t="s">
        <v>444</v>
      </c>
      <c r="G124" s="69">
        <f t="shared" si="3"/>
        <v>52200</v>
      </c>
      <c r="H124" s="69" t="str">
        <f>IF(((IFERROR((VLOOKUP(E124,Budget!A:A,1,FALSE)),""))=E124),"Found","Missing")</f>
        <v>Found</v>
      </c>
      <c r="I124" s="100" t="s">
        <v>579</v>
      </c>
      <c r="K124" t="s">
        <v>650</v>
      </c>
    </row>
    <row r="125" spans="1:11">
      <c r="A125" t="s">
        <v>405</v>
      </c>
      <c r="B125" t="s">
        <v>404</v>
      </c>
      <c r="C125" t="s">
        <v>372</v>
      </c>
      <c r="D125" s="69">
        <v>52205</v>
      </c>
      <c r="E125" t="s">
        <v>244</v>
      </c>
      <c r="F125" t="s">
        <v>444</v>
      </c>
      <c r="G125" s="69">
        <f t="shared" si="3"/>
        <v>52205</v>
      </c>
      <c r="H125" s="69" t="str">
        <f>IF(((IFERROR((VLOOKUP(E125,Budget!A:A,1,FALSE)),""))=E125),"Found","Missing")</f>
        <v>Found</v>
      </c>
    </row>
    <row r="126" spans="1:11">
      <c r="A126" s="42" t="s">
        <v>405</v>
      </c>
      <c r="B126" s="42" t="s">
        <v>404</v>
      </c>
      <c r="C126" s="42" t="s">
        <v>372</v>
      </c>
      <c r="D126" s="81">
        <v>52206</v>
      </c>
      <c r="E126" s="83" t="s">
        <v>559</v>
      </c>
      <c r="F126" t="s">
        <v>612</v>
      </c>
      <c r="G126" s="69" t="str">
        <f t="shared" si="3"/>
        <v/>
      </c>
      <c r="H126" s="69" t="str">
        <f>IF(((IFERROR((VLOOKUP(E126,Budget!A:A,1,FALSE)),""))=E126),"Found","Missing")</f>
        <v>Missing</v>
      </c>
      <c r="I126" s="42" t="s">
        <v>509</v>
      </c>
    </row>
    <row r="127" spans="1:11">
      <c r="A127" t="s">
        <v>405</v>
      </c>
      <c r="B127" t="s">
        <v>404</v>
      </c>
      <c r="C127" t="s">
        <v>372</v>
      </c>
      <c r="D127" s="69">
        <v>52210</v>
      </c>
      <c r="E127" t="s">
        <v>330</v>
      </c>
      <c r="F127" t="s">
        <v>444</v>
      </c>
      <c r="G127" s="69">
        <f t="shared" si="3"/>
        <v>52210</v>
      </c>
      <c r="H127" s="69" t="str">
        <f>IF(((IFERROR((VLOOKUP(E127,Budget!A:A,1,FALSE)),""))=E127),"Found","Missing")</f>
        <v>Found</v>
      </c>
      <c r="I127" s="100" t="s">
        <v>541</v>
      </c>
      <c r="K127" t="s">
        <v>650</v>
      </c>
    </row>
    <row r="128" spans="1:11">
      <c r="A128" t="s">
        <v>405</v>
      </c>
      <c r="B128" t="s">
        <v>404</v>
      </c>
      <c r="C128" t="s">
        <v>372</v>
      </c>
      <c r="D128" s="69">
        <v>52215</v>
      </c>
      <c r="E128" t="s">
        <v>245</v>
      </c>
      <c r="F128" t="s">
        <v>444</v>
      </c>
      <c r="G128" s="69">
        <f t="shared" si="3"/>
        <v>52215</v>
      </c>
      <c r="H128" s="69" t="str">
        <f>IF(((IFERROR((VLOOKUP(E128,Budget!A:A,1,FALSE)),""))=E128),"Found","Missing")</f>
        <v>Found</v>
      </c>
    </row>
    <row r="129" spans="1:11">
      <c r="A129" s="42" t="s">
        <v>405</v>
      </c>
      <c r="B129" s="42" t="s">
        <v>404</v>
      </c>
      <c r="C129" s="42" t="s">
        <v>372</v>
      </c>
      <c r="D129" s="81">
        <v>52220</v>
      </c>
      <c r="E129" s="83" t="s">
        <v>560</v>
      </c>
      <c r="F129" t="s">
        <v>612</v>
      </c>
      <c r="G129" s="69" t="str">
        <f t="shared" si="3"/>
        <v/>
      </c>
      <c r="H129" s="69" t="str">
        <f>IF(((IFERROR((VLOOKUP(E129,Budget!A:A,1,FALSE)),""))=E129),"Found","Missing")</f>
        <v>Missing</v>
      </c>
    </row>
    <row r="130" spans="1:11">
      <c r="A130" t="s">
        <v>405</v>
      </c>
      <c r="B130" t="s">
        <v>404</v>
      </c>
      <c r="C130" t="s">
        <v>372</v>
      </c>
      <c r="D130" s="69">
        <v>52225</v>
      </c>
      <c r="E130" t="s">
        <v>391</v>
      </c>
      <c r="F130" t="s">
        <v>444</v>
      </c>
      <c r="G130" s="69">
        <f t="shared" ref="G130:G161" si="4">IF(F130="Keep",D130,"")</f>
        <v>52225</v>
      </c>
      <c r="H130" s="69" t="str">
        <f>IF(((IFERROR((VLOOKUP(E130,Budget!A:A,1,FALSE)),""))=E130),"Found","Missing")</f>
        <v>Found</v>
      </c>
    </row>
    <row r="131" spans="1:11">
      <c r="A131" t="s">
        <v>405</v>
      </c>
      <c r="B131" t="s">
        <v>404</v>
      </c>
      <c r="C131" t="s">
        <v>461</v>
      </c>
      <c r="D131" s="69">
        <v>52305</v>
      </c>
      <c r="E131" t="s">
        <v>464</v>
      </c>
      <c r="F131" t="s">
        <v>446</v>
      </c>
      <c r="G131" s="69" t="str">
        <f t="shared" si="4"/>
        <v/>
      </c>
      <c r="H131" s="69" t="str">
        <f>IF(((IFERROR((VLOOKUP(E131,Budget!A:A,1,FALSE)),""))=E131),"Found","Missing")</f>
        <v>Missing</v>
      </c>
    </row>
    <row r="132" spans="1:11">
      <c r="A132" t="s">
        <v>405</v>
      </c>
      <c r="B132" t="s">
        <v>404</v>
      </c>
      <c r="C132" t="s">
        <v>461</v>
      </c>
      <c r="D132" s="69">
        <v>52310</v>
      </c>
      <c r="E132" t="s">
        <v>463</v>
      </c>
      <c r="F132" t="s">
        <v>446</v>
      </c>
      <c r="G132" s="69" t="str">
        <f t="shared" si="4"/>
        <v/>
      </c>
      <c r="H132" s="69" t="str">
        <f>IF(((IFERROR((VLOOKUP(E132,Budget!A:A,1,FALSE)),""))=E132),"Found","Missing")</f>
        <v>Missing</v>
      </c>
    </row>
    <row r="133" spans="1:11">
      <c r="A133" t="s">
        <v>529</v>
      </c>
      <c r="B133" t="s">
        <v>404</v>
      </c>
      <c r="C133" t="s">
        <v>461</v>
      </c>
      <c r="D133" s="69">
        <v>52315</v>
      </c>
      <c r="E133" t="s">
        <v>462</v>
      </c>
      <c r="F133" t="s">
        <v>446</v>
      </c>
      <c r="G133" s="69" t="str">
        <f t="shared" si="4"/>
        <v/>
      </c>
      <c r="H133" s="69" t="str">
        <f>IF(((IFERROR((VLOOKUP(E133,Budget!A:A,1,FALSE)),""))=E133),"Found","Missing")</f>
        <v>Missing</v>
      </c>
    </row>
    <row r="134" spans="1:11">
      <c r="A134" t="s">
        <v>529</v>
      </c>
      <c r="B134" t="s">
        <v>404</v>
      </c>
      <c r="C134" t="s">
        <v>461</v>
      </c>
      <c r="D134" s="69">
        <v>52320</v>
      </c>
      <c r="E134" t="s">
        <v>460</v>
      </c>
      <c r="F134" t="s">
        <v>446</v>
      </c>
      <c r="G134" s="69" t="str">
        <f t="shared" si="4"/>
        <v/>
      </c>
      <c r="H134" s="69" t="str">
        <f>IF(((IFERROR((VLOOKUP(E134,Budget!A:A,1,FALSE)),""))=E134),"Found","Missing")</f>
        <v>Missing</v>
      </c>
    </row>
    <row r="135" spans="1:11">
      <c r="A135" t="s">
        <v>405</v>
      </c>
      <c r="B135" t="s">
        <v>404</v>
      </c>
      <c r="C135" t="s">
        <v>63</v>
      </c>
      <c r="D135" s="69">
        <v>52505</v>
      </c>
      <c r="E135" t="s">
        <v>602</v>
      </c>
      <c r="F135" t="s">
        <v>444</v>
      </c>
      <c r="G135" s="69">
        <f t="shared" si="4"/>
        <v>52505</v>
      </c>
      <c r="H135" s="69" t="str">
        <f>IF(((IFERROR((VLOOKUP(E135,Budget!A:A,1,FALSE)),""))=E135),"Found","Missing")</f>
        <v>Found</v>
      </c>
      <c r="I135" s="100" t="s">
        <v>603</v>
      </c>
      <c r="K135" t="s">
        <v>650</v>
      </c>
    </row>
    <row r="136" spans="1:11">
      <c r="A136" t="s">
        <v>405</v>
      </c>
      <c r="B136" t="s">
        <v>404</v>
      </c>
      <c r="C136" t="s">
        <v>63</v>
      </c>
      <c r="D136" s="69">
        <v>52508</v>
      </c>
      <c r="E136" t="s">
        <v>434</v>
      </c>
      <c r="F136" t="s">
        <v>446</v>
      </c>
      <c r="G136" s="69" t="str">
        <f t="shared" si="4"/>
        <v/>
      </c>
      <c r="H136" s="69" t="str">
        <f>IF(((IFERROR((VLOOKUP(E136,Budget!A:A,1,FALSE)),""))=E136),"Found","Missing")</f>
        <v>Missing</v>
      </c>
    </row>
    <row r="137" spans="1:11">
      <c r="A137" t="s">
        <v>405</v>
      </c>
      <c r="B137" t="s">
        <v>404</v>
      </c>
      <c r="C137" t="s">
        <v>63</v>
      </c>
      <c r="D137" s="69">
        <v>52509</v>
      </c>
      <c r="E137" t="s">
        <v>433</v>
      </c>
      <c r="F137" t="s">
        <v>446</v>
      </c>
      <c r="G137" s="69" t="str">
        <f t="shared" si="4"/>
        <v/>
      </c>
      <c r="H137" s="69" t="str">
        <f>IF(((IFERROR((VLOOKUP(E137,Budget!A:A,1,FALSE)),""))=E137),"Found","Missing")</f>
        <v>Missing</v>
      </c>
    </row>
    <row r="138" spans="1:11">
      <c r="A138" t="s">
        <v>405</v>
      </c>
      <c r="B138" t="s">
        <v>404</v>
      </c>
      <c r="C138" t="s">
        <v>63</v>
      </c>
      <c r="D138" s="69">
        <v>52510</v>
      </c>
      <c r="E138" t="s">
        <v>604</v>
      </c>
      <c r="F138" t="s">
        <v>444</v>
      </c>
      <c r="G138" s="69">
        <f t="shared" si="4"/>
        <v>52510</v>
      </c>
      <c r="H138" s="69" t="str">
        <f>IF(((IFERROR((VLOOKUP(E138,Budget!A:A,1,FALSE)),""))=E138),"Found","Missing")</f>
        <v>Found</v>
      </c>
      <c r="I138" s="100" t="s">
        <v>605</v>
      </c>
      <c r="K138" t="s">
        <v>650</v>
      </c>
    </row>
    <row r="139" spans="1:11">
      <c r="A139" s="42" t="s">
        <v>405</v>
      </c>
      <c r="B139" s="42" t="s">
        <v>404</v>
      </c>
      <c r="C139" s="42" t="s">
        <v>63</v>
      </c>
      <c r="D139" s="81">
        <v>52515</v>
      </c>
      <c r="E139" s="42" t="s">
        <v>380</v>
      </c>
      <c r="F139" t="s">
        <v>444</v>
      </c>
      <c r="G139" s="69">
        <f t="shared" si="4"/>
        <v>52515</v>
      </c>
      <c r="H139" s="69" t="str">
        <f>IF(((IFERROR((VLOOKUP(E139,Budget!A:A,1,FALSE)),""))=E139),"Found","Missing")</f>
        <v>Found</v>
      </c>
      <c r="I139" s="100" t="s">
        <v>597</v>
      </c>
      <c r="K139" t="s">
        <v>650</v>
      </c>
    </row>
    <row r="140" spans="1:11">
      <c r="A140" t="s">
        <v>405</v>
      </c>
      <c r="B140" t="s">
        <v>404</v>
      </c>
      <c r="C140" t="s">
        <v>63</v>
      </c>
      <c r="D140" s="69">
        <v>52520</v>
      </c>
      <c r="E140" t="s">
        <v>327</v>
      </c>
      <c r="F140" t="s">
        <v>444</v>
      </c>
      <c r="G140" s="69">
        <f t="shared" si="4"/>
        <v>52520</v>
      </c>
      <c r="H140" s="69" t="str">
        <f>IF(((IFERROR((VLOOKUP(E140,Budget!A:A,1,FALSE)),""))=E140),"Found","Missing")</f>
        <v>Found</v>
      </c>
      <c r="I140" s="100" t="s">
        <v>595</v>
      </c>
    </row>
    <row r="141" spans="1:11">
      <c r="A141" s="42" t="s">
        <v>405</v>
      </c>
      <c r="B141" s="42" t="s">
        <v>404</v>
      </c>
      <c r="C141" s="42" t="s">
        <v>63</v>
      </c>
      <c r="D141" s="81">
        <v>52525</v>
      </c>
      <c r="E141" s="83" t="s">
        <v>561</v>
      </c>
      <c r="F141" t="s">
        <v>612</v>
      </c>
      <c r="G141" s="69" t="str">
        <f t="shared" si="4"/>
        <v/>
      </c>
      <c r="H141" s="69" t="str">
        <f>IF(((IFERROR((VLOOKUP(E141,Budget!A:A,1,FALSE)),""))=E141),"Found","Missing")</f>
        <v>Missing</v>
      </c>
      <c r="I141" s="42" t="s">
        <v>596</v>
      </c>
    </row>
    <row r="142" spans="1:11">
      <c r="A142" t="s">
        <v>405</v>
      </c>
      <c r="B142" t="s">
        <v>404</v>
      </c>
      <c r="C142" t="s">
        <v>63</v>
      </c>
      <c r="D142" s="69">
        <v>52530</v>
      </c>
      <c r="E142" t="s">
        <v>331</v>
      </c>
      <c r="F142" t="s">
        <v>444</v>
      </c>
      <c r="G142" s="69">
        <f t="shared" si="4"/>
        <v>52530</v>
      </c>
      <c r="H142" s="69" t="str">
        <f>IF(((IFERROR((VLOOKUP(E142,Budget!A:A,1,FALSE)),""))=E142),"Found","Missing")</f>
        <v>Found</v>
      </c>
    </row>
    <row r="143" spans="1:11">
      <c r="A143" t="s">
        <v>405</v>
      </c>
      <c r="B143" t="s">
        <v>404</v>
      </c>
      <c r="C143" t="s">
        <v>63</v>
      </c>
      <c r="D143" s="69">
        <v>52535</v>
      </c>
      <c r="E143" t="s">
        <v>598</v>
      </c>
      <c r="F143" t="s">
        <v>444</v>
      </c>
      <c r="G143" s="69">
        <f t="shared" si="4"/>
        <v>52535</v>
      </c>
      <c r="H143" s="69" t="str">
        <f>IF(((IFERROR((VLOOKUP(E143,Budget!A:A,1,FALSE)),""))=E143),"Found","Missing")</f>
        <v>Found</v>
      </c>
      <c r="I143" s="100" t="s">
        <v>599</v>
      </c>
      <c r="K143" t="s">
        <v>650</v>
      </c>
    </row>
    <row r="144" spans="1:11">
      <c r="A144" t="s">
        <v>405</v>
      </c>
      <c r="B144" t="s">
        <v>404</v>
      </c>
      <c r="C144" t="s">
        <v>63</v>
      </c>
      <c r="D144" s="69">
        <v>52540</v>
      </c>
      <c r="E144" s="80" t="s">
        <v>269</v>
      </c>
      <c r="F144" t="s">
        <v>446</v>
      </c>
      <c r="G144" s="69" t="str">
        <f t="shared" si="4"/>
        <v/>
      </c>
      <c r="H144" s="69" t="str">
        <f>IF(((IFERROR((VLOOKUP(E144,Budget!A:A,1,FALSE)),""))=E144),"Found","Missing")</f>
        <v>Found</v>
      </c>
      <c r="I144" s="42" t="s">
        <v>542</v>
      </c>
    </row>
    <row r="145" spans="1:11">
      <c r="A145" t="s">
        <v>405</v>
      </c>
      <c r="B145" t="s">
        <v>404</v>
      </c>
      <c r="C145" t="s">
        <v>63</v>
      </c>
      <c r="D145" s="69">
        <v>52545</v>
      </c>
      <c r="E145" t="s">
        <v>347</v>
      </c>
      <c r="F145" t="s">
        <v>444</v>
      </c>
      <c r="G145" s="69">
        <f t="shared" si="4"/>
        <v>52545</v>
      </c>
      <c r="H145" s="69" t="str">
        <f>IF(((IFERROR((VLOOKUP(E145,Budget!A:A,1,FALSE)),""))=E145),"Found","Missing")</f>
        <v>Found</v>
      </c>
      <c r="I145" s="100" t="s">
        <v>543</v>
      </c>
      <c r="K145" t="s">
        <v>650</v>
      </c>
    </row>
    <row r="146" spans="1:11">
      <c r="A146" t="s">
        <v>405</v>
      </c>
      <c r="B146" t="s">
        <v>404</v>
      </c>
      <c r="D146" s="69">
        <v>59005</v>
      </c>
      <c r="E146" t="s">
        <v>447</v>
      </c>
      <c r="F146" t="s">
        <v>446</v>
      </c>
      <c r="G146" s="69" t="str">
        <f t="shared" si="4"/>
        <v/>
      </c>
      <c r="H146" s="69" t="str">
        <f>IF(((IFERROR((VLOOKUP(E146,Budget!A:A,1,FALSE)),""))=E146),"Found","Missing")</f>
        <v>Missing</v>
      </c>
      <c r="I146" s="42" t="s">
        <v>445</v>
      </c>
    </row>
    <row r="147" spans="1:11">
      <c r="A147" t="s">
        <v>405</v>
      </c>
      <c r="B147" t="s">
        <v>404</v>
      </c>
      <c r="C147" t="s">
        <v>192</v>
      </c>
      <c r="D147" s="69">
        <v>99999</v>
      </c>
      <c r="E147" t="s">
        <v>175</v>
      </c>
      <c r="F147" t="s">
        <v>444</v>
      </c>
      <c r="G147" s="69">
        <f t="shared" si="4"/>
        <v>99999</v>
      </c>
      <c r="H147" s="69" t="str">
        <f>IF(((IFERROR((VLOOKUP(E147,Budget!A:A,1,FALSE)),""))=E147),"Found","Missing")</f>
        <v>Found</v>
      </c>
    </row>
    <row r="148" spans="1:11">
      <c r="A148" t="s">
        <v>405</v>
      </c>
      <c r="B148" t="s">
        <v>299</v>
      </c>
      <c r="D148" s="69" t="s">
        <v>407</v>
      </c>
      <c r="E148" t="s">
        <v>495</v>
      </c>
      <c r="F148" t="s">
        <v>581</v>
      </c>
      <c r="G148" s="69" t="str">
        <f t="shared" si="4"/>
        <v/>
      </c>
      <c r="H148" s="69" t="str">
        <f>IF(((IFERROR((VLOOKUP(E148,Budget!A:A,1,FALSE)),""))=E148),"Found","Missing")</f>
        <v>Missing</v>
      </c>
      <c r="I148" s="42" t="s">
        <v>544</v>
      </c>
    </row>
    <row r="149" spans="1:11">
      <c r="A149" t="s">
        <v>405</v>
      </c>
      <c r="B149" t="s">
        <v>299</v>
      </c>
      <c r="D149" s="69" t="s">
        <v>407</v>
      </c>
      <c r="E149" t="s">
        <v>494</v>
      </c>
      <c r="F149" t="s">
        <v>581</v>
      </c>
      <c r="G149" s="69" t="str">
        <f t="shared" si="4"/>
        <v/>
      </c>
      <c r="H149" s="69" t="str">
        <f>IF(((IFERROR((VLOOKUP(E149,Budget!A:A,1,FALSE)),""))=E149),"Found","Missing")</f>
        <v>Missing</v>
      </c>
      <c r="I149" s="42" t="s">
        <v>544</v>
      </c>
    </row>
    <row r="150" spans="1:11">
      <c r="A150" t="s">
        <v>405</v>
      </c>
      <c r="B150" t="s">
        <v>299</v>
      </c>
      <c r="D150" s="69" t="s">
        <v>407</v>
      </c>
      <c r="E150" t="s">
        <v>494</v>
      </c>
      <c r="F150" t="s">
        <v>581</v>
      </c>
      <c r="G150" s="69" t="str">
        <f t="shared" si="4"/>
        <v/>
      </c>
      <c r="H150" s="69" t="str">
        <f>IF(((IFERROR((VLOOKUP(E150,Budget!A:A,1,FALSE)),""))=E150),"Found","Missing")</f>
        <v>Missing</v>
      </c>
      <c r="I150" s="42" t="s">
        <v>544</v>
      </c>
    </row>
    <row r="151" spans="1:11">
      <c r="A151" t="s">
        <v>405</v>
      </c>
      <c r="B151" t="s">
        <v>299</v>
      </c>
      <c r="D151" s="69" t="s">
        <v>407</v>
      </c>
      <c r="E151" t="s">
        <v>493</v>
      </c>
      <c r="F151" t="s">
        <v>581</v>
      </c>
      <c r="G151" s="69" t="str">
        <f t="shared" si="4"/>
        <v/>
      </c>
      <c r="H151" s="69" t="str">
        <f>IF(((IFERROR((VLOOKUP(E151,Budget!A:A,1,FALSE)),""))=E151),"Found","Missing")</f>
        <v>Missing</v>
      </c>
      <c r="I151" s="42" t="s">
        <v>544</v>
      </c>
    </row>
    <row r="152" spans="1:11">
      <c r="A152" t="s">
        <v>405</v>
      </c>
      <c r="B152" t="s">
        <v>299</v>
      </c>
      <c r="D152" s="69" t="s">
        <v>407</v>
      </c>
      <c r="E152" t="s">
        <v>492</v>
      </c>
      <c r="F152" t="s">
        <v>581</v>
      </c>
      <c r="G152" s="69" t="str">
        <f t="shared" si="4"/>
        <v/>
      </c>
      <c r="H152" s="69" t="str">
        <f>IF(((IFERROR((VLOOKUP(E152,Budget!A:A,1,FALSE)),""))=E152),"Found","Missing")</f>
        <v>Missing</v>
      </c>
      <c r="I152" s="42" t="s">
        <v>544</v>
      </c>
    </row>
    <row r="153" spans="1:11">
      <c r="A153" t="s">
        <v>405</v>
      </c>
      <c r="B153" t="s">
        <v>299</v>
      </c>
      <c r="D153" s="69" t="s">
        <v>407</v>
      </c>
      <c r="E153" t="s">
        <v>492</v>
      </c>
      <c r="F153" t="s">
        <v>581</v>
      </c>
      <c r="G153" s="69" t="str">
        <f t="shared" si="4"/>
        <v/>
      </c>
      <c r="H153" s="69" t="str">
        <f>IF(((IFERROR((VLOOKUP(E153,Budget!A:A,1,FALSE)),""))=E153),"Found","Missing")</f>
        <v>Missing</v>
      </c>
      <c r="I153" s="42" t="s">
        <v>544</v>
      </c>
    </row>
    <row r="154" spans="1:11">
      <c r="A154" t="s">
        <v>405</v>
      </c>
      <c r="B154" t="s">
        <v>299</v>
      </c>
      <c r="D154" s="69" t="s">
        <v>407</v>
      </c>
      <c r="E154" t="s">
        <v>491</v>
      </c>
      <c r="F154" t="s">
        <v>581</v>
      </c>
      <c r="G154" s="69" t="str">
        <f t="shared" si="4"/>
        <v/>
      </c>
      <c r="H154" s="69" t="str">
        <f>IF(((IFERROR((VLOOKUP(E154,Budget!A:A,1,FALSE)),""))=E154),"Found","Missing")</f>
        <v>Missing</v>
      </c>
    </row>
    <row r="155" spans="1:11">
      <c r="A155" t="s">
        <v>405</v>
      </c>
      <c r="B155" t="s">
        <v>404</v>
      </c>
      <c r="D155" s="69" t="s">
        <v>407</v>
      </c>
      <c r="E155" s="84" t="s">
        <v>592</v>
      </c>
      <c r="F155" t="s">
        <v>443</v>
      </c>
      <c r="G155" s="69" t="str">
        <f t="shared" si="4"/>
        <v/>
      </c>
      <c r="H155" s="69" t="str">
        <f>IF(((IFERROR((VLOOKUP(E155,Budget!A:A,1,FALSE)),""))=E155),"Found","Missing")</f>
        <v>Missing</v>
      </c>
      <c r="I155" s="42" t="s">
        <v>594</v>
      </c>
    </row>
    <row r="156" spans="1:11">
      <c r="A156" t="s">
        <v>405</v>
      </c>
      <c r="B156" t="s">
        <v>404</v>
      </c>
      <c r="D156" s="69" t="s">
        <v>407</v>
      </c>
      <c r="E156" s="84" t="s">
        <v>484</v>
      </c>
      <c r="F156" t="s">
        <v>443</v>
      </c>
      <c r="G156" s="69" t="str">
        <f t="shared" si="4"/>
        <v/>
      </c>
      <c r="H156" s="69" t="str">
        <f>IF(((IFERROR((VLOOKUP(E156,Budget!A:A,1,FALSE)),""))=E156),"Found","Missing")</f>
        <v>Missing</v>
      </c>
      <c r="I156" s="42" t="s">
        <v>591</v>
      </c>
    </row>
    <row r="157" spans="1:11">
      <c r="A157" t="s">
        <v>405</v>
      </c>
      <c r="B157" t="s">
        <v>299</v>
      </c>
      <c r="D157" s="69" t="s">
        <v>407</v>
      </c>
      <c r="E157" t="s">
        <v>483</v>
      </c>
      <c r="F157" t="s">
        <v>581</v>
      </c>
      <c r="G157" s="69" t="str">
        <f t="shared" si="4"/>
        <v/>
      </c>
      <c r="H157" s="69" t="str">
        <f>IF(((IFERROR((VLOOKUP(E157,Budget!A:A,1,FALSE)),""))=E157),"Found","Missing")</f>
        <v>Missing</v>
      </c>
      <c r="I157" s="42" t="s">
        <v>600</v>
      </c>
    </row>
    <row r="158" spans="1:11">
      <c r="A158" s="42" t="s">
        <v>405</v>
      </c>
      <c r="B158" s="42" t="s">
        <v>404</v>
      </c>
      <c r="C158" s="42"/>
      <c r="D158" s="81" t="s">
        <v>407</v>
      </c>
      <c r="E158" s="82" t="s">
        <v>470</v>
      </c>
      <c r="F158" s="42" t="s">
        <v>443</v>
      </c>
      <c r="G158" s="69" t="str">
        <f t="shared" si="4"/>
        <v/>
      </c>
      <c r="H158" s="69" t="str">
        <f>IF(((IFERROR((VLOOKUP(E158,Budget!A:A,1,FALSE)),""))=E158),"Found","Missing")</f>
        <v>Missing</v>
      </c>
      <c r="J158" s="73"/>
    </row>
    <row r="159" spans="1:11">
      <c r="A159" s="42" t="s">
        <v>405</v>
      </c>
      <c r="B159" s="42" t="s">
        <v>404</v>
      </c>
      <c r="C159" s="42"/>
      <c r="D159" s="81" t="s">
        <v>407</v>
      </c>
      <c r="E159" s="82" t="s">
        <v>469</v>
      </c>
      <c r="F159" s="72" t="s">
        <v>443</v>
      </c>
      <c r="G159" s="69" t="str">
        <f t="shared" si="4"/>
        <v/>
      </c>
      <c r="H159" s="69" t="str">
        <f>IF(((IFERROR((VLOOKUP(E159,Budget!A:A,1,FALSE)),""))=E159),"Found","Missing")</f>
        <v>Missing</v>
      </c>
    </row>
    <row r="160" spans="1:11">
      <c r="A160" s="42" t="s">
        <v>405</v>
      </c>
      <c r="B160" s="42" t="s">
        <v>299</v>
      </c>
      <c r="C160" s="42"/>
      <c r="D160" s="81" t="s">
        <v>407</v>
      </c>
      <c r="E160" s="42" t="s">
        <v>468</v>
      </c>
      <c r="F160" t="s">
        <v>581</v>
      </c>
      <c r="G160" s="69" t="str">
        <f t="shared" si="4"/>
        <v/>
      </c>
      <c r="H160" s="69" t="str">
        <f>IF(((IFERROR((VLOOKUP(E160,Budget!A:A,1,FALSE)),""))=E160),"Found","Missing")</f>
        <v>Missing</v>
      </c>
    </row>
    <row r="161" spans="1:9">
      <c r="A161" s="42" t="s">
        <v>405</v>
      </c>
      <c r="B161" s="42" t="s">
        <v>299</v>
      </c>
      <c r="C161" s="42"/>
      <c r="D161" s="81" t="s">
        <v>407</v>
      </c>
      <c r="E161" s="42" t="s">
        <v>467</v>
      </c>
      <c r="F161" t="s">
        <v>581</v>
      </c>
      <c r="G161" s="69" t="str">
        <f t="shared" si="4"/>
        <v/>
      </c>
      <c r="H161" s="69" t="str">
        <f>IF(((IFERROR((VLOOKUP(E161,Budget!A:A,1,FALSE)),""))=E161),"Found","Missing")</f>
        <v>Missing</v>
      </c>
    </row>
    <row r="162" spans="1:9">
      <c r="A162" s="42" t="s">
        <v>405</v>
      </c>
      <c r="B162" s="42" t="s">
        <v>299</v>
      </c>
      <c r="C162" s="42"/>
      <c r="D162" s="81" t="s">
        <v>407</v>
      </c>
      <c r="E162" s="42" t="s">
        <v>455</v>
      </c>
      <c r="F162" t="s">
        <v>581</v>
      </c>
      <c r="G162" s="69" t="str">
        <f t="shared" ref="G162:G178" si="5">IF(F162="Keep",D162,"")</f>
        <v/>
      </c>
      <c r="H162" s="69" t="str">
        <f>IF(((IFERROR((VLOOKUP(E162,Budget!A:A,1,FALSE)),""))=E162),"Found","Missing")</f>
        <v>Missing</v>
      </c>
    </row>
    <row r="163" spans="1:9">
      <c r="A163" s="42" t="s">
        <v>405</v>
      </c>
      <c r="B163" s="42" t="s">
        <v>299</v>
      </c>
      <c r="C163" s="42"/>
      <c r="D163" s="81" t="s">
        <v>407</v>
      </c>
      <c r="E163" s="42" t="s">
        <v>454</v>
      </c>
      <c r="F163" t="s">
        <v>581</v>
      </c>
      <c r="G163" s="69" t="str">
        <f t="shared" si="5"/>
        <v/>
      </c>
      <c r="H163" s="69" t="str">
        <f>IF(((IFERROR((VLOOKUP(E163,Budget!A:A,1,FALSE)),""))=E163),"Found","Missing")</f>
        <v>Missing</v>
      </c>
    </row>
    <row r="164" spans="1:9">
      <c r="A164" s="42" t="s">
        <v>405</v>
      </c>
      <c r="B164" s="42" t="s">
        <v>299</v>
      </c>
      <c r="C164" s="42"/>
      <c r="D164" s="81" t="s">
        <v>407</v>
      </c>
      <c r="E164" s="42" t="s">
        <v>448</v>
      </c>
      <c r="F164" t="s">
        <v>581</v>
      </c>
      <c r="G164" s="69" t="str">
        <f t="shared" si="5"/>
        <v/>
      </c>
      <c r="H164" s="69" t="str">
        <f>IF(((IFERROR((VLOOKUP(E164,Budget!A:A,1,FALSE)),""))=E164),"Found","Missing")</f>
        <v>Missing</v>
      </c>
    </row>
    <row r="165" spans="1:9">
      <c r="A165" s="42" t="s">
        <v>405</v>
      </c>
      <c r="B165" s="42" t="s">
        <v>299</v>
      </c>
      <c r="C165" s="42"/>
      <c r="D165" s="81" t="s">
        <v>407</v>
      </c>
      <c r="E165" s="42" t="s">
        <v>448</v>
      </c>
      <c r="F165" t="s">
        <v>581</v>
      </c>
      <c r="G165" s="69" t="str">
        <f t="shared" si="5"/>
        <v/>
      </c>
      <c r="H165" s="69" t="str">
        <f>IF(((IFERROR((VLOOKUP(E165,Budget!A:A,1,FALSE)),""))=E165),"Found","Missing")</f>
        <v>Missing</v>
      </c>
    </row>
    <row r="166" spans="1:9">
      <c r="A166" s="42" t="s">
        <v>405</v>
      </c>
      <c r="B166" s="42" t="s">
        <v>404</v>
      </c>
      <c r="C166" s="42"/>
      <c r="D166" s="81" t="s">
        <v>407</v>
      </c>
      <c r="E166" s="82" t="s">
        <v>562</v>
      </c>
      <c r="F166" t="s">
        <v>443</v>
      </c>
      <c r="G166" s="69" t="str">
        <f t="shared" si="5"/>
        <v/>
      </c>
      <c r="H166" s="69" t="str">
        <f>IF(((IFERROR((VLOOKUP(E166,Budget!A:A,1,FALSE)),""))=E166),"Found","Missing")</f>
        <v>Missing</v>
      </c>
    </row>
    <row r="167" spans="1:9">
      <c r="A167" t="s">
        <v>405</v>
      </c>
      <c r="B167" t="s">
        <v>299</v>
      </c>
      <c r="D167" s="69" t="s">
        <v>407</v>
      </c>
      <c r="E167" t="s">
        <v>441</v>
      </c>
      <c r="F167" t="s">
        <v>581</v>
      </c>
      <c r="G167" s="69" t="str">
        <f t="shared" si="5"/>
        <v/>
      </c>
      <c r="H167" s="69" t="str">
        <f>IF(((IFERROR((VLOOKUP(E167,Budget!A:A,1,FALSE)),""))=E167),"Found","Missing")</f>
        <v>Missing</v>
      </c>
    </row>
    <row r="168" spans="1:9">
      <c r="A168" t="s">
        <v>405</v>
      </c>
      <c r="B168" t="s">
        <v>299</v>
      </c>
      <c r="D168" s="69" t="s">
        <v>407</v>
      </c>
      <c r="E168" t="s">
        <v>440</v>
      </c>
      <c r="F168" t="s">
        <v>581</v>
      </c>
      <c r="G168" s="69" t="str">
        <f t="shared" si="5"/>
        <v/>
      </c>
      <c r="H168" s="69" t="str">
        <f>IF(((IFERROR((VLOOKUP(E168,Budget!A:A,1,FALSE)),""))=E168),"Found","Missing")</f>
        <v>Missing</v>
      </c>
    </row>
    <row r="169" spans="1:9">
      <c r="A169" t="s">
        <v>405</v>
      </c>
      <c r="B169" t="s">
        <v>299</v>
      </c>
      <c r="D169" s="69" t="s">
        <v>407</v>
      </c>
      <c r="E169" t="s">
        <v>438</v>
      </c>
      <c r="F169" t="s">
        <v>581</v>
      </c>
      <c r="G169" s="69" t="str">
        <f t="shared" si="5"/>
        <v/>
      </c>
      <c r="H169" s="69" t="str">
        <f>IF(((IFERROR((VLOOKUP(E169,Budget!A:A,1,FALSE)),""))=E169),"Found","Missing")</f>
        <v>Missing</v>
      </c>
    </row>
    <row r="170" spans="1:9">
      <c r="A170" t="s">
        <v>405</v>
      </c>
      <c r="B170" t="s">
        <v>299</v>
      </c>
      <c r="D170" s="69" t="s">
        <v>407</v>
      </c>
      <c r="E170" t="s">
        <v>432</v>
      </c>
      <c r="F170" t="s">
        <v>581</v>
      </c>
      <c r="G170" s="69" t="str">
        <f t="shared" si="5"/>
        <v/>
      </c>
      <c r="H170" s="69" t="str">
        <f>IF(((IFERROR((VLOOKUP(E170,Budget!A:A,1,FALSE)),""))=E170),"Found","Missing")</f>
        <v>Missing</v>
      </c>
      <c r="I170" s="100" t="s">
        <v>582</v>
      </c>
    </row>
    <row r="171" spans="1:9">
      <c r="A171" t="s">
        <v>405</v>
      </c>
      <c r="B171" t="s">
        <v>404</v>
      </c>
      <c r="D171" s="69" t="s">
        <v>407</v>
      </c>
      <c r="E171" t="s">
        <v>425</v>
      </c>
      <c r="F171" t="s">
        <v>446</v>
      </c>
      <c r="G171" s="69" t="str">
        <f t="shared" si="5"/>
        <v/>
      </c>
      <c r="H171" s="69" t="str">
        <f>IF(((IFERROR((VLOOKUP(E171,Budget!A:A,1,FALSE)),""))=E171),"Found","Missing")</f>
        <v>Missing</v>
      </c>
    </row>
    <row r="172" spans="1:9">
      <c r="A172" t="s">
        <v>405</v>
      </c>
      <c r="B172" t="s">
        <v>404</v>
      </c>
      <c r="D172" s="69" t="s">
        <v>407</v>
      </c>
      <c r="E172" t="s">
        <v>424</v>
      </c>
      <c r="F172" t="s">
        <v>446</v>
      </c>
      <c r="G172" s="69" t="str">
        <f t="shared" si="5"/>
        <v/>
      </c>
      <c r="H172" s="69" t="str">
        <f>IF(((IFERROR((VLOOKUP(E172,Budget!A:A,1,FALSE)),""))=E172),"Found","Missing")</f>
        <v>Missing</v>
      </c>
    </row>
    <row r="173" spans="1:9">
      <c r="A173" t="s">
        <v>405</v>
      </c>
      <c r="B173" t="s">
        <v>299</v>
      </c>
      <c r="D173" s="69" t="s">
        <v>407</v>
      </c>
      <c r="E173" t="s">
        <v>420</v>
      </c>
      <c r="F173" t="s">
        <v>581</v>
      </c>
      <c r="G173" s="69" t="str">
        <f t="shared" si="5"/>
        <v/>
      </c>
      <c r="H173" s="69" t="str">
        <f>IF(((IFERROR((VLOOKUP(E173,Budget!A:A,1,FALSE)),""))=E173),"Found","Missing")</f>
        <v>Missing</v>
      </c>
      <c r="I173" s="42" t="s">
        <v>545</v>
      </c>
    </row>
    <row r="174" spans="1:9">
      <c r="A174" t="s">
        <v>405</v>
      </c>
      <c r="B174" t="s">
        <v>404</v>
      </c>
      <c r="D174" s="69" t="s">
        <v>407</v>
      </c>
      <c r="E174" t="s">
        <v>410</v>
      </c>
      <c r="F174" t="s">
        <v>446</v>
      </c>
      <c r="G174" s="69" t="str">
        <f t="shared" si="5"/>
        <v/>
      </c>
      <c r="H174" s="69" t="str">
        <f>IF(((IFERROR((VLOOKUP(E174,Budget!A:A,1,FALSE)),""))=E174),"Found","Missing")</f>
        <v>Missing</v>
      </c>
    </row>
    <row r="175" spans="1:9">
      <c r="A175" t="s">
        <v>405</v>
      </c>
      <c r="B175" t="s">
        <v>404</v>
      </c>
      <c r="D175" s="69" t="s">
        <v>407</v>
      </c>
      <c r="E175" t="s">
        <v>409</v>
      </c>
      <c r="F175" t="s">
        <v>446</v>
      </c>
      <c r="G175" s="69" t="str">
        <f t="shared" si="5"/>
        <v/>
      </c>
      <c r="H175" s="69" t="str">
        <f>IF(((IFERROR((VLOOKUP(E175,Budget!A:A,1,FALSE)),""))=E175),"Found","Missing")</f>
        <v>Missing</v>
      </c>
    </row>
    <row r="176" spans="1:9">
      <c r="A176" t="s">
        <v>405</v>
      </c>
      <c r="B176" t="s">
        <v>404</v>
      </c>
      <c r="D176" s="69" t="s">
        <v>407</v>
      </c>
      <c r="E176" t="s">
        <v>408</v>
      </c>
      <c r="F176" t="s">
        <v>446</v>
      </c>
      <c r="G176" s="69" t="str">
        <f t="shared" si="5"/>
        <v/>
      </c>
      <c r="H176" s="69" t="str">
        <f>IF(((IFERROR((VLOOKUP(E176,Budget!A:A,1,FALSE)),""))=E176),"Found","Missing")</f>
        <v>Missing</v>
      </c>
    </row>
    <row r="177" spans="1:9">
      <c r="A177" t="s">
        <v>405</v>
      </c>
      <c r="B177" t="s">
        <v>299</v>
      </c>
      <c r="D177" s="69" t="s">
        <v>407</v>
      </c>
      <c r="E177" t="s">
        <v>406</v>
      </c>
      <c r="F177" t="s">
        <v>581</v>
      </c>
      <c r="G177" s="69" t="str">
        <f t="shared" si="5"/>
        <v/>
      </c>
      <c r="H177" s="69" t="str">
        <f>IF(((IFERROR((VLOOKUP(E177,Budget!A:A,1,FALSE)),""))=E177),"Found","Missing")</f>
        <v>Missing</v>
      </c>
      <c r="I177" s="42" t="s">
        <v>546</v>
      </c>
    </row>
    <row r="178" spans="1:9">
      <c r="A178" t="s">
        <v>405</v>
      </c>
      <c r="B178" t="s">
        <v>299</v>
      </c>
      <c r="D178" s="69" t="s">
        <v>407</v>
      </c>
      <c r="E178" t="s">
        <v>406</v>
      </c>
      <c r="F178" t="s">
        <v>581</v>
      </c>
      <c r="G178" s="69" t="str">
        <f t="shared" si="5"/>
        <v/>
      </c>
      <c r="H178" s="69" t="str">
        <f>IF(((IFERROR((VLOOKUP(E178,Budget!A:A,1,FALSE)),""))=E178),"Found","Missing")</f>
        <v>Missing</v>
      </c>
      <c r="I178" s="42" t="s">
        <v>547</v>
      </c>
    </row>
  </sheetData>
  <autoFilter ref="A1:J178" xr:uid="{1590B64D-E7E9-EA41-9D1A-3509BC96E850}">
    <sortState xmlns:xlrd2="http://schemas.microsoft.com/office/spreadsheetml/2017/richdata2" ref="A2:J178">
      <sortCondition ref="D1:D178"/>
    </sortState>
  </autoFilter>
  <conditionalFormatting sqref="B1:B1048576">
    <cfRule type="cellIs" dxfId="23" priority="13" operator="equal">
      <formula>"Connect"</formula>
    </cfRule>
  </conditionalFormatting>
  <conditionalFormatting sqref="D1:D1048576">
    <cfRule type="duplicateValues" dxfId="22" priority="10"/>
  </conditionalFormatting>
  <conditionalFormatting sqref="F1:F1048576">
    <cfRule type="cellIs" dxfId="21" priority="14" operator="equal">
      <formula>"Logan"</formula>
    </cfRule>
  </conditionalFormatting>
  <conditionalFormatting sqref="F1:H35 H22:H43 G34:H43 F36:I36 F37:H1048576 J1:J34 F22:F41 I27 I33 I35:J35 J36:J1048576">
    <cfRule type="cellIs" dxfId="20" priority="29" operator="equal">
      <formula>"Ignore"</formula>
    </cfRule>
    <cfRule type="cellIs" dxfId="19" priority="30" operator="equal">
      <formula>"Keep"</formula>
    </cfRule>
  </conditionalFormatting>
  <conditionalFormatting sqref="F1:H35 H22:H43 G34:H43 F36:I36 F37:H1048576 J1:J34 F22:F41 I27 I33 J36:J1048576">
    <cfRule type="cellIs" dxfId="18" priority="26" operator="equal">
      <formula>"Delete"</formula>
    </cfRule>
  </conditionalFormatting>
  <conditionalFormatting sqref="F1:H1048576 J1:J1048576">
    <cfRule type="cellIs" dxfId="17" priority="27" operator="equal">
      <formula>"Retire"</formula>
    </cfRule>
  </conditionalFormatting>
  <conditionalFormatting sqref="H1:H1048576">
    <cfRule type="cellIs" dxfId="16" priority="11" operator="equal">
      <formula>"Missing"</formula>
    </cfRule>
    <cfRule type="cellIs" dxfId="15" priority="12" stopIfTrue="1" operator="equal">
      <formula>"Found"</formula>
    </cfRule>
  </conditionalFormatting>
  <conditionalFormatting sqref="I37">
    <cfRule type="cellIs" dxfId="14" priority="21" operator="equal">
      <formula>"Delete"</formula>
    </cfRule>
    <cfRule type="cellIs" dxfId="13" priority="22" operator="equal">
      <formula>"Ignore"</formula>
    </cfRule>
    <cfRule type="cellIs" dxfId="12" priority="23" operator="equal">
      <formula>"Keep"</formula>
    </cfRule>
  </conditionalFormatting>
  <conditionalFormatting sqref="I35:J35">
    <cfRule type="cellIs" dxfId="11" priority="28" operator="equal">
      <formula>"Delete"</formula>
    </cfRule>
  </conditionalFormatting>
  <conditionalFormatting sqref="J1:J1048576">
    <cfRule type="cellIs" dxfId="10" priority="24" operator="equal">
      <formula>"No"</formula>
    </cfRule>
    <cfRule type="cellIs" dxfId="9" priority="25" operator="equal">
      <formula>"Yes"</formula>
    </cfRule>
  </conditionalFormatting>
  <conditionalFormatting sqref="K1">
    <cfRule type="cellIs" dxfId="8" priority="4" operator="equal">
      <formula>"No"</formula>
    </cfRule>
    <cfRule type="cellIs" dxfId="7" priority="5" operator="equal">
      <formula>"Yes"</formula>
    </cfRule>
    <cfRule type="cellIs" dxfId="6" priority="6" operator="equal">
      <formula>"Delete"</formula>
    </cfRule>
    <cfRule type="cellIs" dxfId="5" priority="7" operator="equal">
      <formula>"Retire"</formula>
    </cfRule>
    <cfRule type="cellIs" dxfId="4" priority="8" operator="equal">
      <formula>"Ignore"</formula>
    </cfRule>
    <cfRule type="cellIs" dxfId="3" priority="9" operator="equal">
      <formula>"Keep"</formula>
    </cfRule>
  </conditionalFormatting>
  <conditionalFormatting sqref="K1:K1048576">
    <cfRule type="containsText" dxfId="2" priority="1" operator="containsText" text="Yes">
      <formula>NOT(ISERROR(SEARCH("Yes",K1)))</formula>
    </cfRule>
    <cfRule type="containsText" dxfId="1" priority="2" operator="containsText" text="Yes">
      <formula>NOT(ISERROR(SEARCH("Yes",K1)))</formula>
    </cfRule>
    <cfRule type="containsText" dxfId="0" priority="3" operator="containsText" text="Yes">
      <formula>NOT(ISERROR(SEARCH("Yes",K1)))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Budget</vt:lpstr>
      <vt:lpstr>Export (QBO)</vt:lpstr>
      <vt:lpstr>Automation (QBO)</vt:lpstr>
      <vt:lpstr>Original Idea</vt:lpstr>
      <vt:lpstr>GL Review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Badiee</dc:creator>
  <cp:lastModifiedBy>Nav San</cp:lastModifiedBy>
  <dcterms:created xsi:type="dcterms:W3CDTF">2025-01-02T19:48:30Z</dcterms:created>
  <dcterms:modified xsi:type="dcterms:W3CDTF">2026-01-23T03:45:18Z</dcterms:modified>
</cp:coreProperties>
</file>